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harts/chart7.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charts/chart9.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0.xml" ContentType="application/vnd.openxmlformats-officedocument.drawingml.chart+xml"/>
  <Override PartName="/xl/drawings/drawing17.xml" ContentType="application/vnd.openxmlformats-officedocument.drawingml.chartshapes+xml"/>
  <Override PartName="/xl/charts/chart11.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2.xml" ContentType="application/vnd.openxmlformats-officedocument.drawingml.chart+xml"/>
  <Override PartName="/xl/drawings/drawing20.xml" ContentType="application/vnd.openxmlformats-officedocument.drawingml.chartshapes+xml"/>
  <Override PartName="/xl/charts/chart13.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3.xml" ContentType="application/vnd.openxmlformats-officedocument.drawingml.chartshapes+xml"/>
  <Override PartName="/xl/charts/chart1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mc:AlternateContent xmlns:mc="http://schemas.openxmlformats.org/markup-compatibility/2006">
    <mc:Choice Requires="x15">
      <x15ac:absPath xmlns:x15ac="http://schemas.microsoft.com/office/spreadsheetml/2010/11/ac" url="C:\usr\excel\Balanza Comercio exterior\Balanza_comercio_2019\Junio\"/>
    </mc:Choice>
  </mc:AlternateContent>
  <xr:revisionPtr revIDLastSave="0" documentId="13_ncr:1_{2DCD1C81-D0B9-4E55-AAD7-EA01B4EC7534}" xr6:coauthVersionLast="36" xr6:coauthVersionMax="36" xr10:uidLastSave="{00000000-0000-0000-0000-000000000000}"/>
  <bookViews>
    <workbookView xWindow="-108" yWindow="276" windowWidth="11340" windowHeight="7716" tabRatio="923" activeTab="10" xr2:uid="{00000000-000D-0000-FFFF-FFFF00000000}"/>
  </bookViews>
  <sheets>
    <sheet name="Portada " sheetId="26" r:id="rId1"/>
    <sheet name="TitulosGraficos" sheetId="86" state="hidden" r:id="rId2"/>
    <sheet name="balanza_periodos" sheetId="11" r:id="rId3"/>
    <sheet name="balanza_anuales" sheetId="88" r:id="rId4"/>
    <sheet name="evolución_comercio" sheetId="22" r:id="rId5"/>
    <sheet name="balanza productos_clase_sector" sheetId="18" r:id="rId6"/>
    <sheet name="zona economica" sheetId="1" r:id="rId7"/>
    <sheet name="prin paises exp e imp" sheetId="4" r:id="rId8"/>
    <sheet name="prin prod exp e imp" sheetId="5" state="hidden" r:id="rId9"/>
    <sheet name="Principales Rubros" sheetId="24" r:id="rId10"/>
    <sheet name="productos" sheetId="12" r:id="rId11"/>
  </sheets>
  <definedNames>
    <definedName name="_xlnm.Print_Area" localSheetId="5">'balanza productos_clase_sector'!$A$1:$F$81</definedName>
    <definedName name="_xlnm.Print_Area" localSheetId="3">balanza_anuales!$A$1:$H$44</definedName>
    <definedName name="_xlnm.Print_Area" localSheetId="2">balanza_periodos!$A$1:$F$44</definedName>
    <definedName name="_xlnm.Print_Area" localSheetId="4">evolución_comercio!$A$1:$F$73</definedName>
    <definedName name="_xlnm.Print_Area" localSheetId="0">'Portada '!$A$1:$H$134</definedName>
    <definedName name="_xlnm.Print_Area" localSheetId="7">'prin paises exp e imp'!$A$1:$F$95</definedName>
    <definedName name="_xlnm.Print_Area" localSheetId="8">'prin prod exp e imp'!$A$1:$G$98</definedName>
    <definedName name="_xlnm.Print_Area" localSheetId="9">'Principales Rubros'!$A$1:$K$114</definedName>
    <definedName name="_xlnm.Print_Area" localSheetId="10">productos!$A$1:$J$493</definedName>
    <definedName name="_xlnm.Print_Area" localSheetId="6">'zona economica'!$A$1:$D$82</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2" i="86" l="1"/>
  <c r="K4" i="86"/>
  <c r="K5" i="86"/>
  <c r="C2" i="86"/>
  <c r="D2" i="86"/>
  <c r="E2" i="86"/>
  <c r="F2" i="86"/>
  <c r="G2" i="86"/>
  <c r="H2" i="86"/>
  <c r="I2" i="86"/>
  <c r="J2" i="86"/>
  <c r="B2" i="86"/>
  <c r="B4" i="86"/>
  <c r="B5" i="86"/>
  <c r="J4" i="86"/>
  <c r="J5" i="86"/>
  <c r="I4" i="86"/>
  <c r="I5" i="86"/>
  <c r="H4" i="86"/>
  <c r="H5" i="86"/>
  <c r="G4" i="86"/>
  <c r="G5" i="86"/>
  <c r="F4" i="86"/>
  <c r="F5" i="86"/>
  <c r="E4" i="86"/>
  <c r="E5" i="86"/>
  <c r="D4" i="86"/>
  <c r="D5" i="86"/>
  <c r="C4" i="86"/>
  <c r="C5" i="86"/>
  <c r="B57" i="5"/>
  <c r="A57" i="5"/>
  <c r="C57" i="5"/>
  <c r="D57" i="5"/>
  <c r="E57" i="5"/>
  <c r="B58" i="5"/>
  <c r="A58" i="5"/>
  <c r="C58" i="5"/>
  <c r="D58" i="5"/>
  <c r="E58" i="5"/>
  <c r="B59" i="5"/>
  <c r="A59" i="5"/>
  <c r="C59" i="5"/>
  <c r="D59" i="5"/>
  <c r="E59" i="5"/>
  <c r="B60" i="5"/>
  <c r="A60" i="5"/>
  <c r="C60" i="5"/>
  <c r="D60" i="5"/>
  <c r="E60" i="5"/>
  <c r="B61" i="5"/>
  <c r="A61" i="5"/>
  <c r="C61" i="5"/>
  <c r="D61" i="5"/>
  <c r="E61" i="5"/>
  <c r="B62" i="5"/>
  <c r="A62" i="5"/>
  <c r="C62" i="5"/>
  <c r="D62" i="5"/>
  <c r="E62" i="5"/>
  <c r="F62" i="5"/>
  <c r="B63" i="5"/>
  <c r="A63" i="5"/>
  <c r="C63" i="5"/>
  <c r="D63" i="5"/>
  <c r="E63" i="5"/>
  <c r="F63" i="5"/>
  <c r="B64" i="5"/>
  <c r="A64" i="5"/>
  <c r="C64" i="5"/>
  <c r="D64" i="5"/>
  <c r="E64" i="5"/>
  <c r="F64" i="5"/>
  <c r="B65" i="5"/>
  <c r="A65" i="5"/>
  <c r="C65" i="5"/>
  <c r="D65" i="5"/>
  <c r="E65" i="5"/>
  <c r="B66" i="5"/>
  <c r="A66" i="5"/>
  <c r="C66" i="5"/>
  <c r="D66" i="5"/>
  <c r="E66" i="5"/>
  <c r="B67" i="5"/>
  <c r="A67" i="5"/>
  <c r="C67" i="5"/>
  <c r="D67" i="5"/>
  <c r="E67" i="5"/>
  <c r="B68" i="5"/>
  <c r="A68" i="5"/>
  <c r="C68" i="5"/>
  <c r="D68" i="5"/>
  <c r="E68" i="5"/>
  <c r="B69" i="5"/>
  <c r="A69" i="5"/>
  <c r="C69" i="5"/>
  <c r="D69" i="5"/>
  <c r="E69" i="5"/>
  <c r="F69" i="5"/>
  <c r="B70" i="5"/>
  <c r="A70" i="5"/>
  <c r="C70" i="5"/>
  <c r="D70" i="5"/>
  <c r="E70" i="5"/>
  <c r="E56" i="5"/>
  <c r="D56" i="5"/>
  <c r="C56" i="5"/>
  <c r="B56" i="5"/>
  <c r="A56" i="5"/>
  <c r="B8" i="5"/>
  <c r="A8" i="5"/>
  <c r="C8" i="5"/>
  <c r="D8" i="5"/>
  <c r="E8" i="5"/>
  <c r="B9" i="5"/>
  <c r="A9" i="5"/>
  <c r="C9" i="5"/>
  <c r="D9" i="5"/>
  <c r="E9" i="5"/>
  <c r="B10" i="5"/>
  <c r="A10" i="5"/>
  <c r="C10" i="5"/>
  <c r="D10" i="5"/>
  <c r="E10" i="5"/>
  <c r="B11" i="5"/>
  <c r="A11" i="5"/>
  <c r="C11" i="5"/>
  <c r="D11" i="5"/>
  <c r="E11" i="5"/>
  <c r="B12" i="5"/>
  <c r="A12" i="5"/>
  <c r="C12" i="5"/>
  <c r="D12" i="5"/>
  <c r="E12" i="5"/>
  <c r="B13" i="5"/>
  <c r="A13" i="5"/>
  <c r="C13" i="5"/>
  <c r="D13" i="5"/>
  <c r="E13" i="5"/>
  <c r="B14" i="5"/>
  <c r="A14" i="5"/>
  <c r="C14" i="5"/>
  <c r="D14" i="5"/>
  <c r="E14" i="5"/>
  <c r="B15" i="5"/>
  <c r="A15" i="5"/>
  <c r="C15" i="5"/>
  <c r="D15" i="5"/>
  <c r="E15" i="5"/>
  <c r="B16" i="5"/>
  <c r="A16" i="5"/>
  <c r="C16" i="5"/>
  <c r="D16" i="5"/>
  <c r="E16" i="5"/>
  <c r="B17" i="5"/>
  <c r="A17" i="5"/>
  <c r="C17" i="5"/>
  <c r="D17" i="5"/>
  <c r="E17" i="5"/>
  <c r="B18" i="5"/>
  <c r="A18" i="5"/>
  <c r="C18" i="5"/>
  <c r="D18" i="5"/>
  <c r="E18" i="5"/>
  <c r="B19" i="5"/>
  <c r="A19" i="5"/>
  <c r="C19" i="5"/>
  <c r="D19" i="5"/>
  <c r="E19" i="5"/>
  <c r="F19" i="5"/>
  <c r="B20" i="5"/>
  <c r="A20" i="5"/>
  <c r="C20" i="5"/>
  <c r="D20" i="5"/>
  <c r="E20" i="5"/>
  <c r="B21" i="5"/>
  <c r="A21" i="5"/>
  <c r="C21" i="5"/>
  <c r="D21" i="5"/>
  <c r="E21" i="5"/>
  <c r="F21" i="5"/>
  <c r="C7" i="5"/>
  <c r="B7" i="5"/>
  <c r="A7" i="5"/>
  <c r="E7" i="5"/>
  <c r="D7" i="5"/>
  <c r="F67" i="5"/>
  <c r="F65" i="5"/>
  <c r="F20" i="5"/>
  <c r="F14" i="5"/>
  <c r="F12" i="5"/>
  <c r="F10" i="5"/>
  <c r="F8" i="5"/>
  <c r="F70" i="5"/>
  <c r="F60" i="5"/>
  <c r="F58" i="5"/>
  <c r="F56" i="5"/>
  <c r="F7" i="5"/>
  <c r="F16" i="5"/>
  <c r="F66" i="5"/>
  <c r="F61" i="5"/>
  <c r="F59" i="5"/>
  <c r="F17" i="5"/>
  <c r="F15" i="5"/>
  <c r="F18" i="5"/>
  <c r="F57" i="5"/>
  <c r="F68" i="5"/>
  <c r="F11" i="5"/>
  <c r="E72" i="5"/>
  <c r="G66" i="5"/>
  <c r="D23" i="5"/>
  <c r="D72" i="5"/>
  <c r="D71" i="5"/>
  <c r="C72" i="5"/>
  <c r="G69" i="5"/>
  <c r="E23" i="5"/>
  <c r="G15" i="5"/>
  <c r="G16" i="5"/>
  <c r="G12" i="5"/>
  <c r="G18" i="5"/>
  <c r="G23" i="5"/>
  <c r="G8" i="5"/>
  <c r="G14" i="5"/>
  <c r="E22" i="5"/>
  <c r="G22" i="5"/>
  <c r="G17" i="5"/>
  <c r="G9" i="5"/>
  <c r="G13" i="5"/>
  <c r="G20" i="5"/>
  <c r="G7" i="5"/>
  <c r="G10" i="5"/>
  <c r="G21" i="5"/>
  <c r="G19" i="5"/>
  <c r="G11" i="5"/>
  <c r="F23" i="5"/>
  <c r="F13" i="5"/>
  <c r="F9" i="5"/>
  <c r="C71" i="5"/>
  <c r="D22" i="5"/>
  <c r="F22" i="5"/>
  <c r="E71" i="5"/>
  <c r="G71" i="5"/>
  <c r="G64" i="5"/>
  <c r="G56" i="5"/>
  <c r="G59" i="5"/>
  <c r="G61" i="5"/>
  <c r="G72" i="5"/>
  <c r="G63" i="5"/>
  <c r="C23" i="5"/>
  <c r="C22" i="5"/>
  <c r="G70" i="5"/>
  <c r="G62" i="5"/>
  <c r="G57" i="5"/>
  <c r="G60" i="5"/>
  <c r="G65" i="5"/>
  <c r="F72" i="5"/>
  <c r="G67" i="5"/>
  <c r="G68" i="5"/>
  <c r="G58" i="5"/>
  <c r="E5" i="5"/>
  <c r="E54" i="5"/>
  <c r="G5" i="5"/>
  <c r="G54" i="5"/>
  <c r="F71" i="5"/>
  <c r="D5" i="5"/>
  <c r="D54" i="5"/>
  <c r="C4" i="5"/>
  <c r="C53" i="5"/>
  <c r="D4" i="5"/>
  <c r="D53" i="5"/>
  <c r="F5" i="5"/>
  <c r="F54" i="5"/>
</calcChain>
</file>

<file path=xl/sharedStrings.xml><?xml version="1.0" encoding="utf-8"?>
<sst xmlns="http://schemas.openxmlformats.org/spreadsheetml/2006/main" count="968" uniqueCount="529">
  <si>
    <t>Otros</t>
  </si>
  <si>
    <t>Deshidratados</t>
  </si>
  <si>
    <t>Jugos</t>
  </si>
  <si>
    <t>Azúcar refinada</t>
  </si>
  <si>
    <t>Exportaciones</t>
  </si>
  <si>
    <t>Importaciones</t>
  </si>
  <si>
    <t>Primarias</t>
  </si>
  <si>
    <t>Industriales</t>
  </si>
  <si>
    <t>Agrícolas</t>
  </si>
  <si>
    <t>Pecuarias</t>
  </si>
  <si>
    <t>Forestales</t>
  </si>
  <si>
    <t>Papel prensa (para periódico)</t>
  </si>
  <si>
    <t>Estados Unidos</t>
  </si>
  <si>
    <t>Japón</t>
  </si>
  <si>
    <t>México</t>
  </si>
  <si>
    <t>Holanda</t>
  </si>
  <si>
    <t>Reino Unido</t>
  </si>
  <si>
    <t>China</t>
  </si>
  <si>
    <t>Alemania</t>
  </si>
  <si>
    <t>Canadá</t>
  </si>
  <si>
    <t>Colombia</t>
  </si>
  <si>
    <t>Otros países</t>
  </si>
  <si>
    <t>TOTAL</t>
  </si>
  <si>
    <t>País</t>
  </si>
  <si>
    <t>Los demás productos</t>
  </si>
  <si>
    <t xml:space="preserve"> Producto</t>
  </si>
  <si>
    <t>Argentina</t>
  </si>
  <si>
    <t>Brasil</t>
  </si>
  <si>
    <t>Paraguay</t>
  </si>
  <si>
    <t>Ecuador</t>
  </si>
  <si>
    <t>Habas de soja, incluso quebrantadas</t>
  </si>
  <si>
    <t>SACH</t>
  </si>
  <si>
    <t>EXPORTACIONES</t>
  </si>
  <si>
    <t>Saldo</t>
  </si>
  <si>
    <t>IMPORTACIONES</t>
  </si>
  <si>
    <t>APEC  (Excluido NAFTA)</t>
  </si>
  <si>
    <t>MERCOSUR</t>
  </si>
  <si>
    <t>NAFTA</t>
  </si>
  <si>
    <t>APEC(Excluido Nafta)</t>
  </si>
  <si>
    <t>UE</t>
  </si>
  <si>
    <t>OTRAS</t>
  </si>
  <si>
    <t>Cuadro</t>
  </si>
  <si>
    <t>Descripción</t>
  </si>
  <si>
    <t>Página</t>
  </si>
  <si>
    <t xml:space="preserve">  Nº 1</t>
  </si>
  <si>
    <t xml:space="preserve">  Nº 2</t>
  </si>
  <si>
    <t xml:space="preserve">  Nº 3</t>
  </si>
  <si>
    <t xml:space="preserve">  Nº 4</t>
  </si>
  <si>
    <t xml:space="preserve">  Nº 5</t>
  </si>
  <si>
    <t xml:space="preserve">  Nº 6</t>
  </si>
  <si>
    <t xml:space="preserve">  Nº 7</t>
  </si>
  <si>
    <t xml:space="preserve">  Nº 8</t>
  </si>
  <si>
    <t xml:space="preserve">  Nº 9</t>
  </si>
  <si>
    <t>Gráfico</t>
  </si>
  <si>
    <t>Vino espumoso</t>
  </si>
  <si>
    <t>Pisco</t>
  </si>
  <si>
    <t>Equinos vivos  **</t>
  </si>
  <si>
    <t>Porcinos vivos  **</t>
  </si>
  <si>
    <t>Lana sucia y lavada</t>
  </si>
  <si>
    <t>Miel natural</t>
  </si>
  <si>
    <t>Otros pecuarios</t>
  </si>
  <si>
    <t>Lácteos</t>
  </si>
  <si>
    <t>Leche líquida</t>
  </si>
  <si>
    <t>Leche en polvo descremada</t>
  </si>
  <si>
    <t>Leche en polvo entera</t>
  </si>
  <si>
    <t>Yogur</t>
  </si>
  <si>
    <t>Quesos</t>
  </si>
  <si>
    <t>Dulce de leche (manjar)</t>
  </si>
  <si>
    <t>Carnes y subproductos</t>
  </si>
  <si>
    <t>Carne bovina</t>
  </si>
  <si>
    <t>Carne ovina</t>
  </si>
  <si>
    <t>Otras carnes y subproductos</t>
  </si>
  <si>
    <t>Otros productos pecuarios</t>
  </si>
  <si>
    <t xml:space="preserve">  Nº 10</t>
  </si>
  <si>
    <t>Maderas en plaquitas</t>
  </si>
  <si>
    <t>Otros forestales</t>
  </si>
  <si>
    <t>Celulosa</t>
  </si>
  <si>
    <t>Maíz consumo</t>
  </si>
  <si>
    <t>Cebada</t>
  </si>
  <si>
    <t>Otros productos silvoagropecuarios</t>
  </si>
  <si>
    <t>Arroz descascarillado</t>
  </si>
  <si>
    <t>Arroz blanqueado</t>
  </si>
  <si>
    <t>Arroz partido</t>
  </si>
  <si>
    <t>Harina de trigo</t>
  </si>
  <si>
    <t>Aceite de soja en bruto</t>
  </si>
  <si>
    <t>Aceite de soja refinado</t>
  </si>
  <si>
    <t>Mezclas de aceites</t>
  </si>
  <si>
    <t xml:space="preserve">  Nº 11</t>
  </si>
  <si>
    <t xml:space="preserve">  Nº 12</t>
  </si>
  <si>
    <t>No coníferas</t>
  </si>
  <si>
    <t>Madera aserrada otras</t>
  </si>
  <si>
    <t>Código</t>
  </si>
  <si>
    <t>Manzanas</t>
  </si>
  <si>
    <t>Kiwis</t>
  </si>
  <si>
    <t>Ciruelas</t>
  </si>
  <si>
    <t>Melocotones (duraznos)</t>
  </si>
  <si>
    <t>Cerezas</t>
  </si>
  <si>
    <t>Nueces de nogal con cáscara</t>
  </si>
  <si>
    <t>Naranjas</t>
  </si>
  <si>
    <t>Leche condensada</t>
  </si>
  <si>
    <t>Volumen (toneladas)</t>
  </si>
  <si>
    <t>Corea del Sur</t>
  </si>
  <si>
    <t xml:space="preserve">  Nº 13</t>
  </si>
  <si>
    <t xml:space="preserve">  Nº 14</t>
  </si>
  <si>
    <t>Conservas</t>
  </si>
  <si>
    <t xml:space="preserve">  Nº 15</t>
  </si>
  <si>
    <t>Ajos</t>
  </si>
  <si>
    <t>Cebollas</t>
  </si>
  <si>
    <t>Chalotes</t>
  </si>
  <si>
    <t>Espárragos</t>
  </si>
  <si>
    <t>Lechugas</t>
  </si>
  <si>
    <t>Melones frescos</t>
  </si>
  <si>
    <t>Orégano, fresco o seco</t>
  </si>
  <si>
    <t>Tomates</t>
  </si>
  <si>
    <t>Zanahorias y nabos</t>
  </si>
  <si>
    <t>Achicorias, radicchios</t>
  </si>
  <si>
    <t>Papas, excepto para siembra</t>
  </si>
  <si>
    <t>Bulbos de lilium</t>
  </si>
  <si>
    <t>Bulbos de tulipán</t>
  </si>
  <si>
    <t>-</t>
  </si>
  <si>
    <t>Otras hortalizas</t>
  </si>
  <si>
    <t>Pastas pulpas y jugos</t>
  </si>
  <si>
    <t>Grafico Nº3</t>
  </si>
  <si>
    <t>Grafico Nº2</t>
  </si>
  <si>
    <t>Volumen (miles de litros)</t>
  </si>
  <si>
    <t>Cuadro N°  1</t>
  </si>
  <si>
    <t>Balanza comercial de productos silvoagropecuarios por sector *</t>
  </si>
  <si>
    <t>Chile - Mundo</t>
  </si>
  <si>
    <t>Sector</t>
  </si>
  <si>
    <t>Total silvoagropecuario</t>
  </si>
  <si>
    <t>Exportaciones por sector</t>
  </si>
  <si>
    <t>Balanza comercial de productos</t>
  </si>
  <si>
    <t>Importaciones por sector</t>
  </si>
  <si>
    <t>ene-dic</t>
  </si>
  <si>
    <t>Participación</t>
  </si>
  <si>
    <t>Cuadro N°  2</t>
  </si>
  <si>
    <t>Balanza comercial de productos silvoagropecuarios por clase y sector*</t>
  </si>
  <si>
    <t>Clase  y sector</t>
  </si>
  <si>
    <t>Productos industriales</t>
  </si>
  <si>
    <t>Productos primarios</t>
  </si>
  <si>
    <t>Exportaciones por clase y sector</t>
  </si>
  <si>
    <t>Importaciones por clase y sector</t>
  </si>
  <si>
    <t>Variación</t>
  </si>
  <si>
    <t xml:space="preserve">Variación </t>
  </si>
  <si>
    <t xml:space="preserve">Balanza comercial de productos </t>
  </si>
  <si>
    <t>Balanza de productos silvoagropecuarios por zona económica *</t>
  </si>
  <si>
    <t>Zona económica</t>
  </si>
  <si>
    <t>Otras</t>
  </si>
  <si>
    <t>Exportación de productos silvoagropecuarios por país de destino*</t>
  </si>
  <si>
    <t>Principales productos silvoagropecuarios exportados*</t>
  </si>
  <si>
    <t>Principales productos silvoagropecuarios importados</t>
  </si>
  <si>
    <t>Exportaciones de frutas  *</t>
  </si>
  <si>
    <t>Cuadro N° 9</t>
  </si>
  <si>
    <t>Exportaciones de semillas para siembra *</t>
  </si>
  <si>
    <t>Exportaciones de bulbos, flores de corte y musgos  *</t>
  </si>
  <si>
    <t>Exportaciones de hortalizas y tubérculos  *</t>
  </si>
  <si>
    <t>Cuadro N° 12</t>
  </si>
  <si>
    <t>Exportaciones de vinos y alcoholes  *</t>
  </si>
  <si>
    <t>Cuadro N° 13</t>
  </si>
  <si>
    <t>Exportaciones pecuarias  *</t>
  </si>
  <si>
    <t>Exportaciones forestales  *</t>
  </si>
  <si>
    <t>Cuadro N° 14</t>
  </si>
  <si>
    <t>Cuadro N° 15</t>
  </si>
  <si>
    <t>Importación de productos silvoagropecuarios por país de origen *</t>
  </si>
  <si>
    <t>Grafico 4</t>
  </si>
  <si>
    <t>Grafico 5</t>
  </si>
  <si>
    <t>Perú</t>
  </si>
  <si>
    <t>Liliana Yáñez Barrios</t>
  </si>
  <si>
    <t>Cuadro N° 8</t>
  </si>
  <si>
    <t>Uvas</t>
  </si>
  <si>
    <t>Limones</t>
  </si>
  <si>
    <t>Avellanas con cáscara, frescas o secas</t>
  </si>
  <si>
    <t>Frutos secos</t>
  </si>
  <si>
    <t>Fruta fresca</t>
  </si>
  <si>
    <t>Herbicidas</t>
  </si>
  <si>
    <t>Fungicidas</t>
  </si>
  <si>
    <t>Insecticidas</t>
  </si>
  <si>
    <t>Otros agroquímicos</t>
  </si>
  <si>
    <t>Fertilizantes</t>
  </si>
  <si>
    <t>Urea</t>
  </si>
  <si>
    <t>Superfosfatos</t>
  </si>
  <si>
    <t>Otros fertilizantes</t>
  </si>
  <si>
    <t>Medicamentos veterinarios</t>
  </si>
  <si>
    <t>Antibióticos</t>
  </si>
  <si>
    <t>Vacunas</t>
  </si>
  <si>
    <t>Cuchillas y hojas cortantes, para madera y máquinas</t>
  </si>
  <si>
    <t>Sacos y talegas</t>
  </si>
  <si>
    <t>Tractores</t>
  </si>
  <si>
    <t>Cosechadoras-trilladoras</t>
  </si>
  <si>
    <t>Sembradoras, plantadoras y transplantadoras</t>
  </si>
  <si>
    <t>Otras maquinarias y herramientas</t>
  </si>
  <si>
    <t xml:space="preserve">  Nº 16</t>
  </si>
  <si>
    <t>Total</t>
  </si>
  <si>
    <t>Cuadro N°  3</t>
  </si>
  <si>
    <t>Exportaciones miles</t>
  </si>
  <si>
    <t>Evolucion Balanza (miles)</t>
  </si>
  <si>
    <t>Cuadro N°  4</t>
  </si>
  <si>
    <t>Cuadro N° 16</t>
  </si>
  <si>
    <t>Cuadro N° 17</t>
  </si>
  <si>
    <t>Cuadro N° 18</t>
  </si>
  <si>
    <t>Cuadro N° 19</t>
  </si>
  <si>
    <t xml:space="preserve">  Nº 17</t>
  </si>
  <si>
    <t xml:space="preserve">  Nº 18</t>
  </si>
  <si>
    <t>Frambuesas</t>
  </si>
  <si>
    <t>Frutillas</t>
  </si>
  <si>
    <t>Moras</t>
  </si>
  <si>
    <t>Las demás</t>
  </si>
  <si>
    <t>Otras conservas</t>
  </si>
  <si>
    <t>Ciruelas secas</t>
  </si>
  <si>
    <t>Mosquetas</t>
  </si>
  <si>
    <t>Pasas</t>
  </si>
  <si>
    <t>Otros deshidratados</t>
  </si>
  <si>
    <t>Aceite de oliva, virgen</t>
  </si>
  <si>
    <t>Aceite de rosa mosqueta y sus fracciones</t>
  </si>
  <si>
    <t>Uva (Incluido el mosto)</t>
  </si>
  <si>
    <t>Congelados</t>
  </si>
  <si>
    <t>Balanza comercial de productos silvoagropecuarios</t>
  </si>
  <si>
    <t>Balanza de productos silvoagropecuarios por clase y subsector</t>
  </si>
  <si>
    <t>Principales productos silvoagropecuarios exportados</t>
  </si>
  <si>
    <t>Exportaciones de frutas</t>
  </si>
  <si>
    <t>Exportaciones de bulbos, flores y musgos</t>
  </si>
  <si>
    <t>Exportaciones de vinos y alcoholes</t>
  </si>
  <si>
    <t>Exportaciones pecuarias</t>
  </si>
  <si>
    <t>Exportaciones forestales</t>
  </si>
  <si>
    <t>Importaciones de productos silvoagropecuarios</t>
  </si>
  <si>
    <t>Importaciones de insumos y maquinaria</t>
  </si>
  <si>
    <t>Exportaciones silvoagropecuarios por clase</t>
  </si>
  <si>
    <t>Exportaciones silvoagropecuarios por subsector</t>
  </si>
  <si>
    <t>Exportación de productos silvoagropecuarios por país de destino</t>
  </si>
  <si>
    <t>Importación de productos silvoagropecuarios por país de origen</t>
  </si>
  <si>
    <t>Balanza de productos silvoagropecuarios por zona ecónomica</t>
  </si>
  <si>
    <t>Exportaciones de hortalizas y tubérculos</t>
  </si>
  <si>
    <t>Exportaciones de productos silvoagropecuarios por zona económica</t>
  </si>
  <si>
    <t>Importaciones de productos silvoagropecuarios por zona económica</t>
  </si>
  <si>
    <t>Se puede reproducir total o parcialmente citando la fuente</t>
  </si>
  <si>
    <t>Los demás frutos de cáscara, frescos o secos, incluso sin cáscara o mondados</t>
  </si>
  <si>
    <t>Las exportaciones que no son realizadas en la modalidad "a firme" pueden ser ajustadas de acuerdo al  Informe de Variación de Valor (IVV), el cual afecta directamente a cada declaración de exportación en el  mes en que fueron efectuadas. Por esta razón, las cifras de exportaciones pueden experimentar  modificaciones cada vez que se aplican los IVV, ocasionando, eventualmente, el  ajuste  de los valores de exportación.</t>
  </si>
  <si>
    <t>Miles de dólares</t>
  </si>
  <si>
    <t>Miles de dólares FOB</t>
  </si>
  <si>
    <t>Miles de dólares CIF</t>
  </si>
  <si>
    <t>Miles de dólares  FOB</t>
  </si>
  <si>
    <t>Miles de  dólares CIF</t>
  </si>
  <si>
    <t xml:space="preserve">Total </t>
  </si>
  <si>
    <t>Evolución de las exportaciones silvoagropecuarias por sector*</t>
  </si>
  <si>
    <t>Evolución de las importaciones silvoagropecuarias por sector</t>
  </si>
  <si>
    <t>Fruta procesada</t>
  </si>
  <si>
    <t>Hortalizas frescas</t>
  </si>
  <si>
    <t>Hortalizas procesadas</t>
  </si>
  <si>
    <t>Semillas para siembra</t>
  </si>
  <si>
    <t>Flores, bulbos y tubérculos</t>
  </si>
  <si>
    <t>Principales rubros exportados</t>
  </si>
  <si>
    <t>Exportaciones totales</t>
  </si>
  <si>
    <t>Cuadro N° 10</t>
  </si>
  <si>
    <t>Cuadro N° 11</t>
  </si>
  <si>
    <t>Primario</t>
  </si>
  <si>
    <t>Industrial</t>
  </si>
  <si>
    <t>Insumos</t>
  </si>
  <si>
    <t>Productos</t>
  </si>
  <si>
    <t xml:space="preserve">  Nº 19</t>
  </si>
  <si>
    <t xml:space="preserve">Principales rubros exportados </t>
  </si>
  <si>
    <r>
      <t>Volumen (toneladas/miles de litros</t>
    </r>
    <r>
      <rPr>
        <b/>
        <vertAlign val="superscript"/>
        <sz val="8"/>
        <rFont val="Arial"/>
        <family val="2"/>
      </rPr>
      <t>1</t>
    </r>
    <r>
      <rPr>
        <b/>
        <sz val="8"/>
        <rFont val="Arial"/>
        <family val="2"/>
      </rPr>
      <t>)</t>
    </r>
  </si>
  <si>
    <t>Vinos y alcoholes</t>
  </si>
  <si>
    <r>
      <t xml:space="preserve">Nota </t>
    </r>
    <r>
      <rPr>
        <vertAlign val="superscript"/>
        <sz val="8"/>
        <rFont val="Arial"/>
        <family val="2"/>
      </rPr>
      <t>1</t>
    </r>
    <r>
      <rPr>
        <sz val="8"/>
        <rFont val="Arial"/>
        <family val="2"/>
      </rPr>
      <t>: volumen de vinos y alcoholes en miles de litros.</t>
    </r>
  </si>
  <si>
    <t>Rubro</t>
  </si>
  <si>
    <t>Maderas aserradas</t>
  </si>
  <si>
    <t>Agrícola</t>
  </si>
  <si>
    <t>Pecuario</t>
  </si>
  <si>
    <t>Forestal</t>
  </si>
  <si>
    <t xml:space="preserve">           Agrícola</t>
  </si>
  <si>
    <t xml:space="preserve">           Pecuario</t>
  </si>
  <si>
    <t xml:space="preserve">           Forestal</t>
  </si>
  <si>
    <t xml:space="preserve">       Balanza comercial de productos</t>
  </si>
  <si>
    <t xml:space="preserve">       silvoagropecuarios</t>
  </si>
  <si>
    <t>Publicación  de la Oficina de Estudios y Políticas Agrarias (Odepa)</t>
  </si>
  <si>
    <t>del Ministerio de Agricultura, Gobierno de Chile</t>
  </si>
  <si>
    <t xml:space="preserve">www.odepa.gob.cl  </t>
  </si>
  <si>
    <t>TABLA DE CONTENIDO</t>
  </si>
  <si>
    <t>Exportaciones de semillas para siembra</t>
  </si>
  <si>
    <t>Fruta fresca y frutos secos</t>
  </si>
  <si>
    <t>Cuadro N° 20</t>
  </si>
  <si>
    <t>Exportaciones de insumos y maquinaria</t>
  </si>
  <si>
    <t xml:space="preserve">  Nº 20</t>
  </si>
  <si>
    <t>Extracción de aceites</t>
  </si>
  <si>
    <t>Celulosa cruda coníferas</t>
  </si>
  <si>
    <t>Celulosa cruda no coníferas</t>
  </si>
  <si>
    <t>Madera aserrada coníferas</t>
  </si>
  <si>
    <t>Madera aserrada no coníferas</t>
  </si>
  <si>
    <t>Total frutas</t>
  </si>
  <si>
    <t>Total semillas</t>
  </si>
  <si>
    <t>Total flores/bulbos/musgos</t>
  </si>
  <si>
    <t>Total hortalizas y tubérculos</t>
  </si>
  <si>
    <t>Total vinos y alcoholes</t>
  </si>
  <si>
    <t>Aceite de palta</t>
  </si>
  <si>
    <t>Naranja</t>
  </si>
  <si>
    <t>Papas</t>
  </si>
  <si>
    <t>Trigo duro</t>
  </si>
  <si>
    <t>Girasol</t>
  </si>
  <si>
    <t>Mostaza</t>
  </si>
  <si>
    <t>Hortalizas</t>
  </si>
  <si>
    <t>Volumen (toneladas/unidades)</t>
  </si>
  <si>
    <r>
      <t xml:space="preserve">Bulbos en reposo vegetativo </t>
    </r>
    <r>
      <rPr>
        <b/>
        <vertAlign val="superscript"/>
        <sz val="8"/>
        <rFont val="Arial"/>
        <family val="2"/>
      </rPr>
      <t>1</t>
    </r>
  </si>
  <si>
    <r>
      <t xml:space="preserve">Bulbos en vegetación o en flor </t>
    </r>
    <r>
      <rPr>
        <b/>
        <vertAlign val="superscript"/>
        <sz val="8"/>
        <rFont val="Arial"/>
        <family val="2"/>
      </rPr>
      <t>1</t>
    </r>
  </si>
  <si>
    <t>Azucenas frescas</t>
  </si>
  <si>
    <t>Las demás flores</t>
  </si>
  <si>
    <t>Mezclas de vinos blancos</t>
  </si>
  <si>
    <t>Merlot</t>
  </si>
  <si>
    <t>Syrah</t>
  </si>
  <si>
    <t>Los demás vinos tintos</t>
  </si>
  <si>
    <t>Damascos</t>
  </si>
  <si>
    <t>Duraznos</t>
  </si>
  <si>
    <t>Compotas</t>
  </si>
  <si>
    <t>Aceitunas</t>
  </si>
  <si>
    <t>Peras</t>
  </si>
  <si>
    <t>Otras frutas</t>
  </si>
  <si>
    <t>Arvejas</t>
  </si>
  <si>
    <t>Zapallos</t>
  </si>
  <si>
    <t>Francia</t>
  </si>
  <si>
    <t>Italia</t>
  </si>
  <si>
    <t>Rusia</t>
  </si>
  <si>
    <t>Almendras con cáscara, frescas o secas</t>
  </si>
  <si>
    <r>
      <t>Plaguicidas y productos químicos</t>
    </r>
    <r>
      <rPr>
        <b/>
        <vertAlign val="superscript"/>
        <sz val="8"/>
        <rFont val="Arial"/>
        <family val="2"/>
      </rPr>
      <t>1</t>
    </r>
  </si>
  <si>
    <t>Alcachofas</t>
  </si>
  <si>
    <t xml:space="preserve">   Primario</t>
  </si>
  <si>
    <t xml:space="preserve">      Agrícola</t>
  </si>
  <si>
    <t xml:space="preserve">      Pecuario</t>
  </si>
  <si>
    <t xml:space="preserve">      Forestal</t>
  </si>
  <si>
    <t xml:space="preserve">   Industrial</t>
  </si>
  <si>
    <t>Bulbos de cala</t>
  </si>
  <si>
    <t>Los demás bulbos en reposo</t>
  </si>
  <si>
    <t>Musgos y líquenes</t>
  </si>
  <si>
    <t>Madera elaborada las demás</t>
  </si>
  <si>
    <t>Otros celulosa</t>
  </si>
  <si>
    <t>Pistachos</t>
  </si>
  <si>
    <t>Nectarines</t>
  </si>
  <si>
    <t>Avellanas sin cáscara, frescas o secas</t>
  </si>
  <si>
    <t>Nueces de nogal sin cáscara</t>
  </si>
  <si>
    <t>Las demás frutas preparadas o conservadas</t>
  </si>
  <si>
    <t>Los demás frutos de cáscara y semillas, incluidas las mezclas, conservados</t>
  </si>
  <si>
    <t>Tulipán</t>
  </si>
  <si>
    <t>Calas</t>
  </si>
  <si>
    <t>Pimientos frescos o refrigerados</t>
  </si>
  <si>
    <t>Otros lácteos</t>
  </si>
  <si>
    <t>Pinot Noir</t>
  </si>
  <si>
    <t>Mezclas de vino tinto</t>
  </si>
  <si>
    <t>Chardonnay</t>
  </si>
  <si>
    <t>Los demás vinos blancos</t>
  </si>
  <si>
    <t>Otros insumos</t>
  </si>
  <si>
    <t>Coníferas</t>
  </si>
  <si>
    <t>Avena</t>
  </si>
  <si>
    <t>Bélgica</t>
  </si>
  <si>
    <t>España</t>
  </si>
  <si>
    <t>Taiwán</t>
  </si>
  <si>
    <t>Maderas elaboradas</t>
  </si>
  <si>
    <t>Madera elaborada coníferas</t>
  </si>
  <si>
    <t>Madera elaborada no coníferas</t>
  </si>
  <si>
    <t>Porotos y frejoles</t>
  </si>
  <si>
    <t>Maíz</t>
  </si>
  <si>
    <t>Forrajera</t>
  </si>
  <si>
    <t>Flores de corte</t>
  </si>
  <si>
    <t>Los demás follajes frescos</t>
  </si>
  <si>
    <t>Los demás vinos (con D.O.)</t>
  </si>
  <si>
    <t>Los demás bulbos</t>
  </si>
  <si>
    <t>David Cohen Pacini</t>
  </si>
  <si>
    <t>ene - dic</t>
  </si>
  <si>
    <t>Castañas, frescas o secas, incluso sin cáscara</t>
  </si>
  <si>
    <t>Otros jugos</t>
  </si>
  <si>
    <t>Maderas en bruto ***</t>
  </si>
  <si>
    <t>** Cifras en Metros Cúbicos</t>
  </si>
  <si>
    <t>Manzanas frescas</t>
  </si>
  <si>
    <t>Almendras sin cáscara</t>
  </si>
  <si>
    <t>Teléfono :(56- 2) 23973000</t>
  </si>
  <si>
    <t>Fax :(56- 2) 23973111</t>
  </si>
  <si>
    <t>Teatinos 40, piso 8. Santiago, Chile</t>
  </si>
  <si>
    <t>GRÁFICO:</t>
  </si>
  <si>
    <t>Maquinaria (unidades)</t>
  </si>
  <si>
    <t>UE ( 28 )</t>
  </si>
  <si>
    <t>Miel</t>
  </si>
  <si>
    <t>Vinos</t>
  </si>
  <si>
    <t>Exportaciones silvoagropecuarias por clase</t>
  </si>
  <si>
    <t>Exportaciones silvoagropecuarias por sector</t>
  </si>
  <si>
    <t>Exportación de productos silvoagropecuarios por zona económica</t>
  </si>
  <si>
    <t>Importación de productos silvoagropecuarios por zona económica</t>
  </si>
  <si>
    <t>Exportación de productos silvoagropecuarios por país de  destino</t>
  </si>
  <si>
    <t>Arándanos</t>
  </si>
  <si>
    <t>Total insumos y maquinaria</t>
  </si>
  <si>
    <t>Nitrato de amonio</t>
  </si>
  <si>
    <t>Fosfato diamónico</t>
  </si>
  <si>
    <t>Fosfato monoamónico</t>
  </si>
  <si>
    <t>Otros insumos veterinarios</t>
  </si>
  <si>
    <r>
      <t xml:space="preserve">Mandarinas, clementinas, </t>
    </r>
    <r>
      <rPr>
        <i/>
        <sz val="8"/>
        <rFont val="Arial"/>
        <family val="2"/>
      </rPr>
      <t>wilking</t>
    </r>
    <r>
      <rPr>
        <sz val="8"/>
        <rFont val="Arial"/>
        <family val="2"/>
      </rPr>
      <t xml:space="preserve"> e híbridas</t>
    </r>
  </si>
  <si>
    <t>Mezclas preparadas o conservadas</t>
  </si>
  <si>
    <t>Zarzamoras, mora-frambuesas y grosellas</t>
  </si>
  <si>
    <t>Peonías</t>
  </si>
  <si>
    <t>Judías (porotos)</t>
  </si>
  <si>
    <t>Chenin Blanc</t>
  </si>
  <si>
    <t>Pedro Jiménez</t>
  </si>
  <si>
    <t>Pinot Blanc</t>
  </si>
  <si>
    <t>Riesling y Viognier</t>
  </si>
  <si>
    <t>Sauvignon Blanc</t>
  </si>
  <si>
    <t>Cabernet Franc</t>
  </si>
  <si>
    <t>Cabernet Sauvignon</t>
  </si>
  <si>
    <t>Carménère</t>
  </si>
  <si>
    <t>Cot (Malbec)</t>
  </si>
  <si>
    <t>** Cifras en unidades.</t>
  </si>
  <si>
    <t>Celulosa blanqueada o semiblanqueada coníferas</t>
  </si>
  <si>
    <t>Celulosa blanqueada o semiblanqueada no coníferas</t>
  </si>
  <si>
    <t>Maderas aserradas ***</t>
  </si>
  <si>
    <t>Total importaciones</t>
  </si>
  <si>
    <t>Trigo blando</t>
  </si>
  <si>
    <t>Aceite de maravilla refinado</t>
  </si>
  <si>
    <t>Aceite de maravilla en bruto</t>
  </si>
  <si>
    <r>
      <rPr>
        <i/>
        <sz val="8"/>
        <rFont val="Arial"/>
        <family val="2"/>
      </rPr>
      <t>Fuente</t>
    </r>
    <r>
      <rPr>
        <sz val="8"/>
        <rFont val="Arial"/>
        <family val="2"/>
      </rPr>
      <t>: elaborado por Odepa con información del Servicio Nacional de Aduanas.  * Cifras sujetas a revisión por informes de variación de valor (IVV).</t>
    </r>
  </si>
  <si>
    <r>
      <rPr>
        <i/>
        <sz val="8"/>
        <rFont val="Arial"/>
        <family val="2"/>
      </rPr>
      <t>Fuente</t>
    </r>
    <r>
      <rPr>
        <sz val="8"/>
        <rFont val="Arial"/>
        <family val="2"/>
      </rPr>
      <t>: elaborado por Odepa con información del Servicio Nacional de Aduanas.  * Cifras sujetas a revisión por informes de variación de valor (IVV). 1/ Unidades</t>
    </r>
  </si>
  <si>
    <r>
      <rPr>
        <i/>
        <sz val="8"/>
        <rFont val="Arial"/>
        <family val="2"/>
      </rPr>
      <t>Fuente</t>
    </r>
    <r>
      <rPr>
        <sz val="8"/>
        <rFont val="Arial"/>
        <family val="2"/>
      </rPr>
      <t xml:space="preserve">: elaborado por Odepa con información del Servicio Nacional de Aduanas.  * Cifras sujetas a revisión por informes de variación de valor (IVV). </t>
    </r>
    <r>
      <rPr>
        <vertAlign val="superscript"/>
        <sz val="8"/>
        <rFont val="Arial"/>
        <family val="2"/>
      </rPr>
      <t>1</t>
    </r>
    <r>
      <rPr>
        <sz val="8"/>
        <rFont val="Arial"/>
        <family val="2"/>
      </rPr>
      <t>/ Industria, domésticos y agrícolas</t>
    </r>
  </si>
  <si>
    <r>
      <rPr>
        <i/>
        <sz val="8"/>
        <rFont val="Arial"/>
        <family val="2"/>
      </rPr>
      <t>Fuente</t>
    </r>
    <r>
      <rPr>
        <sz val="8"/>
        <rFont val="Arial"/>
        <family val="2"/>
      </rPr>
      <t xml:space="preserve">: elaborado por Odepa con información del Servicio Nacional de Aduanas.  </t>
    </r>
  </si>
  <si>
    <r>
      <rPr>
        <i/>
        <sz val="8"/>
        <rFont val="Arial"/>
        <family val="2"/>
      </rPr>
      <t>Fuente</t>
    </r>
    <r>
      <rPr>
        <sz val="8"/>
        <rFont val="Arial"/>
        <family val="2"/>
      </rPr>
      <t xml:space="preserve">: elaborado por Odepa con información del Servicio Nacional de Aduanas. </t>
    </r>
    <r>
      <rPr>
        <vertAlign val="superscript"/>
        <sz val="8"/>
        <rFont val="Arial"/>
        <family val="2"/>
      </rPr>
      <t xml:space="preserve"> 1</t>
    </r>
    <r>
      <rPr>
        <sz val="8"/>
        <rFont val="Arial"/>
        <family val="2"/>
      </rPr>
      <t>/ Industria, domésticos y agrícolas</t>
    </r>
  </si>
  <si>
    <r>
      <rPr>
        <i/>
        <sz val="8"/>
        <rFont val="Arial"/>
        <family val="2"/>
      </rPr>
      <t>Fuente</t>
    </r>
    <r>
      <rPr>
        <sz val="8"/>
        <rFont val="Arial"/>
        <family val="2"/>
      </rPr>
      <t xml:space="preserve">: elaborado por Odepa con información del Servicio Nacional de Aduanas   
* Cifras sujetas a revisión por informes de variación de valor (IVV).
</t>
    </r>
  </si>
  <si>
    <r>
      <rPr>
        <i/>
        <sz val="8"/>
        <rFont val="Arial"/>
        <family val="2"/>
      </rPr>
      <t>Fuente</t>
    </r>
    <r>
      <rPr>
        <sz val="8"/>
        <rFont val="Arial"/>
        <family val="2"/>
      </rPr>
      <t xml:space="preserve">: elaborado por Odepa con información del Servicio Nacional de Aduanas   
</t>
    </r>
  </si>
  <si>
    <r>
      <rPr>
        <i/>
        <sz val="10"/>
        <rFont val="Arial"/>
        <family val="2"/>
      </rPr>
      <t>Fuente</t>
    </r>
    <r>
      <rPr>
        <sz val="10"/>
        <rFont val="Arial"/>
        <family val="2"/>
      </rPr>
      <t xml:space="preserve">: elaborado por Odepa con información del Servicio Nacional de Aduanas.  
* Cifras sujetas a revisión por informes de variación de valor (IVV).
</t>
    </r>
  </si>
  <si>
    <r>
      <rPr>
        <i/>
        <sz val="8"/>
        <rFont val="Arial"/>
        <family val="2"/>
      </rPr>
      <t>Fuente</t>
    </r>
    <r>
      <rPr>
        <sz val="8"/>
        <rFont val="Arial"/>
        <family val="2"/>
      </rPr>
      <t xml:space="preserve">: elaborado por Odepa con información del Servicio Nacional de Aduanas.  
* Cifras sujetas a revisión por informes de variación de valor (IVV).
</t>
    </r>
  </si>
  <si>
    <r>
      <rPr>
        <i/>
        <sz val="8"/>
        <rFont val="Arial"/>
        <family val="2"/>
      </rPr>
      <t>Fuente</t>
    </r>
    <r>
      <rPr>
        <sz val="8"/>
        <rFont val="Arial"/>
        <family val="2"/>
      </rPr>
      <t xml:space="preserve">: elaborado por Odepa con información del Servicio Nacional de Aduanas.
</t>
    </r>
  </si>
  <si>
    <t>Valor (miles de USD FOB)*</t>
  </si>
  <si>
    <t>Valor (miles de USD FOB)</t>
  </si>
  <si>
    <t>Valor (miles de USD CIF)</t>
  </si>
  <si>
    <t>Paltas (aguacates)</t>
  </si>
  <si>
    <t>Cocos</t>
  </si>
  <si>
    <t>Cuadro N°  5</t>
  </si>
  <si>
    <t>Cuadro N° 6</t>
  </si>
  <si>
    <t>Cuadro N°7</t>
  </si>
  <si>
    <t>Evolución de las exportaciones silvoagropecuarias por sector</t>
  </si>
  <si>
    <t>Evolución de las exportaciones silvoagropecuarias</t>
  </si>
  <si>
    <t>Evolución de las importaciones silvoagropecuarias</t>
  </si>
  <si>
    <t>Balanza de productos silvoagropecuarios, anual</t>
  </si>
  <si>
    <t>Balanza de productos silvoagropecuarios, por periodo</t>
  </si>
  <si>
    <t>Bovinos</t>
  </si>
  <si>
    <t>Frutas</t>
  </si>
  <si>
    <t>Cereales</t>
  </si>
  <si>
    <t>Oleaginosas</t>
  </si>
  <si>
    <t>Hortalizas y tubérculos</t>
  </si>
  <si>
    <t>Bovinos vivos **</t>
  </si>
  <si>
    <t>Exportaciones país</t>
  </si>
  <si>
    <t>Mineria</t>
  </si>
  <si>
    <t xml:space="preserve">  Cobre</t>
  </si>
  <si>
    <t>Exportaciones país - Balanza comercial de productos silvoagropecuarios por sector *</t>
  </si>
  <si>
    <t>Exportaciones país - Balanza de productos silvoagropecuarios, anual</t>
  </si>
  <si>
    <t>Directora y Representante Legal</t>
  </si>
  <si>
    <t>María Emilia Undurraga Marimón</t>
  </si>
  <si>
    <r>
      <rPr>
        <i/>
        <sz val="8"/>
        <rFont val="Arial"/>
        <family val="2"/>
      </rPr>
      <t>Fuente</t>
    </r>
    <r>
      <rPr>
        <sz val="8"/>
        <rFont val="Arial"/>
        <family val="2"/>
      </rPr>
      <t xml:space="preserve">: elaborado por ODEPA con información del Servicio Nacional de Aduanas y Banco Central
* Cifras sujetas a revisión por informes de variación de valor (IVV).
</t>
    </r>
  </si>
  <si>
    <r>
      <rPr>
        <i/>
        <sz val="8"/>
        <rFont val="Arial"/>
        <family val="2"/>
      </rPr>
      <t>Fuente</t>
    </r>
    <r>
      <rPr>
        <sz val="8"/>
        <rFont val="Arial"/>
        <family val="2"/>
      </rPr>
      <t xml:space="preserve">: elaborado por ODEPA con información del Servicio Nacional de Aduanas; Banco Central
* Cifras sujetas a revisión por informes de variación de valor (IVV).
</t>
    </r>
  </si>
  <si>
    <t>Carne de ave y despojos</t>
  </si>
  <si>
    <t>Otras preparaciones bovinas</t>
  </si>
  <si>
    <t>Otras preparaciones de aves</t>
  </si>
  <si>
    <t>Aves</t>
  </si>
  <si>
    <t>Cerdo</t>
  </si>
  <si>
    <t>Carne cerdo y despojos</t>
  </si>
  <si>
    <t>Carne cerdo</t>
  </si>
  <si>
    <t>Otras preparaciones de cerdo</t>
  </si>
  <si>
    <r>
      <rPr>
        <i/>
        <sz val="8"/>
        <rFont val="Arial"/>
        <family val="2"/>
      </rPr>
      <t>Fuente</t>
    </r>
    <r>
      <rPr>
        <sz val="8"/>
        <rFont val="Arial"/>
        <family val="2"/>
      </rPr>
      <t xml:space="preserve">: elaborado por Odepa con información del Servicio Nacional de Aduanas. </t>
    </r>
  </si>
  <si>
    <t xml:space="preserve"> * Valores 2019 con ajuste parcial de informes de variación de valor (IVV). Estos valores se irán ajustando en los próximos meses y en algunos casos difieren del Banco Central  por proyecciones de IVV</t>
  </si>
  <si>
    <t>Despojos bovinos</t>
  </si>
  <si>
    <t>Carne bovina y despojos</t>
  </si>
  <si>
    <t>Carne de ave</t>
  </si>
  <si>
    <t>Despojos de aves</t>
  </si>
  <si>
    <t>Despojos de cerdo</t>
  </si>
  <si>
    <t>Principales rubros importados</t>
  </si>
  <si>
    <t>Valor (miles de USD CIF)*</t>
  </si>
  <si>
    <t>Importaciones totales</t>
  </si>
  <si>
    <t>Plátanos o bananas</t>
  </si>
  <si>
    <t>Cerveza malta *</t>
  </si>
  <si>
    <r>
      <rPr>
        <i/>
        <sz val="8"/>
        <rFont val="Arial"/>
        <family val="2"/>
      </rPr>
      <t>Fuente</t>
    </r>
    <r>
      <rPr>
        <sz val="8"/>
        <rFont val="Arial"/>
        <family val="2"/>
      </rPr>
      <t>: elaborado por Odepa con información del Servicio Nacional de Aduanas.   * Miles de litros</t>
    </r>
  </si>
  <si>
    <t xml:space="preserve">   Cerdos</t>
  </si>
  <si>
    <t xml:space="preserve">   Aves</t>
  </si>
  <si>
    <t xml:space="preserve">   Trigo</t>
  </si>
  <si>
    <t xml:space="preserve">   Maiz</t>
  </si>
  <si>
    <t xml:space="preserve">   Arroz</t>
  </si>
  <si>
    <t xml:space="preserve">  Aceites</t>
  </si>
  <si>
    <t xml:space="preserve">  Maderas elaboradas</t>
  </si>
  <si>
    <t xml:space="preserve">   Bovinos</t>
  </si>
  <si>
    <t>Tortas y residuos de soya</t>
  </si>
  <si>
    <t xml:space="preserve">  Tortas y residuos de soya</t>
  </si>
  <si>
    <t>Piñas</t>
  </si>
  <si>
    <t>Guayabas, mangos y mangostanes</t>
  </si>
  <si>
    <t>Cuadro N° 11 (continuación)</t>
  </si>
  <si>
    <t>Cuadro N° 19 continuación…</t>
  </si>
  <si>
    <t>Vino granel</t>
  </si>
  <si>
    <t>Mostos</t>
  </si>
  <si>
    <r>
      <rPr>
        <i/>
        <sz val="8"/>
        <rFont val="Arial"/>
        <family val="2"/>
      </rPr>
      <t>Fuente</t>
    </r>
    <r>
      <rPr>
        <sz val="8"/>
        <rFont val="Arial"/>
        <family val="2"/>
      </rPr>
      <t xml:space="preserve">: elaborado por Odepa con información del Servicio Nacional de Aduanas.   </t>
    </r>
  </si>
  <si>
    <t>Vinos con pulpa de frutas capacidad &lt;= a 2 lts.</t>
  </si>
  <si>
    <t>Otros mostos y alcoholes</t>
  </si>
  <si>
    <t>Vinos en envases entre 2 y 10 lts.</t>
  </si>
  <si>
    <t>Vinos capacidad inferior o igual a 2 lts.</t>
  </si>
  <si>
    <r>
      <rPr>
        <i/>
        <sz val="8"/>
        <rFont val="Arial"/>
        <family val="2"/>
      </rPr>
      <t>Fuente</t>
    </r>
    <r>
      <rPr>
        <sz val="8"/>
        <rFont val="Arial"/>
        <family val="2"/>
      </rPr>
      <t>: elaborado por Odepa con información del Servicio Nacional de Aduanas.  * Cifras sujetas a revisión por informes de variación de valor (IVV).** Banco Central considera "Vinos en envases entre 2 y 10 lts" en vinos granel.</t>
    </r>
  </si>
  <si>
    <t>Otros vinos envasados</t>
  </si>
  <si>
    <t>Vino con denominación de origen (envasado)</t>
  </si>
  <si>
    <t>Vinos envasados**</t>
  </si>
  <si>
    <t>Raps/nabos</t>
  </si>
  <si>
    <t>Flores</t>
  </si>
  <si>
    <t>Remolacha</t>
  </si>
  <si>
    <t>Soya</t>
  </si>
  <si>
    <t>Trigo</t>
  </si>
  <si>
    <t xml:space="preserve"> Brocoli</t>
  </si>
  <si>
    <t xml:space="preserve"> Pimiento</t>
  </si>
  <si>
    <t xml:space="preserve"> Repollo</t>
  </si>
  <si>
    <t xml:space="preserve"> Coliflor</t>
  </si>
  <si>
    <t xml:space="preserve"> Zanahoria</t>
  </si>
  <si>
    <t xml:space="preserve"> Zapallo</t>
  </si>
  <si>
    <t xml:space="preserve"> Pepino</t>
  </si>
  <si>
    <t xml:space="preserve"> Sandía</t>
  </si>
  <si>
    <t xml:space="preserve"> Otras hortalizas</t>
  </si>
  <si>
    <t>Otras semillas</t>
  </si>
  <si>
    <t>Avance mensual  enero a  junio  de  2019</t>
  </si>
  <si>
    <t xml:space="preserve">          Julio 2019</t>
  </si>
  <si>
    <t>Avance mensual enero - junio 2019</t>
  </si>
  <si>
    <t>enero - junio</t>
  </si>
  <si>
    <t>2019-2018</t>
  </si>
  <si>
    <t>ene-jun</t>
  </si>
  <si>
    <t>ene-jun 15</t>
  </si>
  <si>
    <t>ene-jun 16</t>
  </si>
  <si>
    <t>ene-jun 17</t>
  </si>
  <si>
    <t>ene-jun 18</t>
  </si>
  <si>
    <t>ene-jun 19</t>
  </si>
  <si>
    <t>2018-17</t>
  </si>
  <si>
    <t>ene-jun 2018</t>
  </si>
  <si>
    <t>ene-jun 2019</t>
  </si>
  <si>
    <t>Var. (%)   2019/2018</t>
  </si>
  <si>
    <t>Var % 19/18</t>
  </si>
  <si>
    <t>Partc. 2019</t>
  </si>
  <si>
    <t>enero - junio*</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</si>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</sst>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1" formatCode="_ * #,##0_ ;_ * \-#,##0_ ;_ * &quot;-&quot;_ ;_ @_ "/>
    <numFmt numFmtId="164" formatCode="_-* #,##0.00_-;\-* #,##0.00_-;_-* &quot;-&quot;??_-;_-@_-"/>
    <numFmt numFmtId="165" formatCode="_-* #,##0.00\ _p_t_a_-;\-* #,##0.00\ _p_t_a_-;_-* &quot;-&quot;??\ _p_t_a_-;_-@_-"/>
    <numFmt numFmtId="166" formatCode="0.0"/>
    <numFmt numFmtId="167" formatCode="0.0%"/>
    <numFmt numFmtId="168" formatCode="#,##0.0"/>
    <numFmt numFmtId="169" formatCode="_-* #,##0\ _p_t_a_-;\-* #,##0\ _p_t_a_-;_-* &quot;-&quot;??\ _p_t_a_-;_-@_-"/>
    <numFmt numFmtId="170" formatCode="00000000"/>
    <numFmt numFmtId="171" formatCode="yyyy"/>
    <numFmt numFmtId="172" formatCode="_ * #,##0.00_ ;_ * \-#,##0.00_ ;_ * &quot;-&quot;_ ;_ @_ "/>
  </numFmts>
  <fonts count="60" x14ac:knownFonts="1">
    <font>
      <sz val="10"/>
      <name val="Arial"/>
    </font>
    <font>
      <sz val="10"/>
      <name val="Arial"/>
      <family val="2"/>
    </font>
    <font>
      <sz val="8"/>
      <name val="Arial"/>
      <family val="2"/>
    </font>
    <font>
      <b/>
      <sz val="8"/>
      <name val="Arial"/>
      <family val="2"/>
    </font>
    <font>
      <b/>
      <sz val="10"/>
      <name val="Arial"/>
      <family val="2"/>
    </font>
    <font>
      <sz val="10"/>
      <name val="Arial"/>
      <family val="2"/>
    </font>
    <font>
      <sz val="9"/>
      <name val="Arial"/>
      <family val="2"/>
    </font>
    <font>
      <sz val="12"/>
      <name val="Arial"/>
      <family val="2"/>
    </font>
    <font>
      <sz val="10"/>
      <color indexed="10"/>
      <name val="Arial"/>
      <family val="2"/>
    </font>
    <font>
      <b/>
      <sz val="9"/>
      <name val="Arial"/>
      <family val="2"/>
    </font>
    <font>
      <b/>
      <sz val="8"/>
      <color indexed="63"/>
      <name val="Verdana"/>
      <family val="2"/>
    </font>
    <font>
      <b/>
      <sz val="10"/>
      <color indexed="10"/>
      <name val="Arial"/>
      <family val="2"/>
    </font>
    <font>
      <sz val="10"/>
      <name val="Arial"/>
      <family val="2"/>
    </font>
    <font>
      <b/>
      <sz val="12"/>
      <name val="Arial"/>
      <family val="2"/>
    </font>
    <font>
      <sz val="7"/>
      <name val="Verdana"/>
      <family val="2"/>
    </font>
    <font>
      <b/>
      <vertAlign val="superscript"/>
      <sz val="8"/>
      <name val="Arial"/>
      <family val="2"/>
    </font>
    <font>
      <vertAlign val="superscript"/>
      <sz val="8"/>
      <name val="Arial"/>
      <family val="2"/>
    </font>
    <font>
      <b/>
      <sz val="9"/>
      <name val="Verdana"/>
      <family val="2"/>
    </font>
    <font>
      <sz val="8"/>
      <name val="Verdana"/>
      <family val="2"/>
    </font>
    <font>
      <sz val="9"/>
      <name val="Verdana"/>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0"/>
      <color theme="10"/>
      <name val="Arial"/>
      <family val="2"/>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theme="1"/>
      <name val="Arial"/>
      <family val="2"/>
    </font>
    <font>
      <sz val="12"/>
      <color theme="1"/>
      <name val="Verdana"/>
      <family val="2"/>
    </font>
    <font>
      <sz val="11"/>
      <color theme="1"/>
      <name val="Verdana"/>
      <family val="2"/>
    </font>
    <font>
      <b/>
      <sz val="10"/>
      <color theme="1"/>
      <name val="Verdana"/>
      <family val="2"/>
    </font>
    <font>
      <sz val="12"/>
      <color rgb="FF333333"/>
      <name val="Verdana"/>
      <family val="2"/>
    </font>
    <font>
      <sz val="10"/>
      <color theme="1"/>
      <name val="Verdana"/>
      <family val="2"/>
    </font>
    <font>
      <b/>
      <sz val="12"/>
      <color rgb="FF333333"/>
      <name val="Verdana"/>
      <family val="2"/>
    </font>
    <font>
      <sz val="7"/>
      <color theme="1"/>
      <name val="Verdana"/>
      <family val="2"/>
    </font>
    <font>
      <b/>
      <sz val="7"/>
      <color rgb="FF0066CC"/>
      <name val="Verdana"/>
      <family val="2"/>
    </font>
    <font>
      <sz val="8"/>
      <color rgb="FFFF0000"/>
      <name val="Arial"/>
      <family val="2"/>
    </font>
    <font>
      <sz val="16"/>
      <color rgb="FF0066CC"/>
      <name val="Verdana"/>
      <family val="2"/>
    </font>
    <font>
      <u/>
      <sz val="10"/>
      <color theme="10"/>
      <name val="Arial"/>
      <family val="2"/>
    </font>
    <font>
      <b/>
      <sz val="11"/>
      <name val="Arial"/>
      <family val="2"/>
    </font>
    <font>
      <i/>
      <sz val="8"/>
      <name val="Arial"/>
      <family val="2"/>
    </font>
    <font>
      <b/>
      <sz val="8"/>
      <name val="Verdana"/>
      <family val="2"/>
    </font>
    <font>
      <i/>
      <sz val="10"/>
      <name val="Arial"/>
      <family val="2"/>
    </font>
    <font>
      <b/>
      <sz val="8"/>
      <color theme="1"/>
      <name val="Arial"/>
      <family val="2"/>
    </font>
    <font>
      <b/>
      <sz val="10"/>
      <color theme="1"/>
      <name val="Arial"/>
      <family val="2"/>
    </font>
    <font>
      <sz val="8"/>
      <color theme="1"/>
      <name val="Arial"/>
      <family val="2"/>
    </font>
    <font>
      <sz val="10"/>
      <color theme="1"/>
      <name val="Calibri"/>
      <family val="2"/>
      <scheme val="minor"/>
    </font>
    <font>
      <sz val="10"/>
      <name val="Arial"/>
      <family val="2"/>
    </font>
  </fonts>
  <fills count="3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E0FFFF"/>
        <bgColor indexed="64"/>
      </patternFill>
    </fill>
  </fills>
  <borders count="29">
    <border>
      <left/>
      <right/>
      <top/>
      <bottom/>
      <diagonal/>
    </border>
    <border>
      <left/>
      <right/>
      <top/>
      <bottom style="double">
        <color indexed="55"/>
      </bottom>
      <diagonal/>
    </border>
    <border>
      <left/>
      <right/>
      <top style="thin">
        <color indexed="64"/>
      </top>
      <bottom/>
      <diagonal/>
    </border>
    <border>
      <left/>
      <right/>
      <top/>
      <bottom style="thin">
        <color indexed="64"/>
      </bottom>
      <diagonal/>
    </border>
    <border>
      <left/>
      <right/>
      <top/>
      <bottom style="thin">
        <color indexed="55"/>
      </bottom>
      <diagonal/>
    </border>
    <border>
      <left/>
      <right/>
      <top style="thin">
        <color indexed="55"/>
      </top>
      <bottom/>
      <diagonal/>
    </border>
    <border>
      <left/>
      <right/>
      <top style="thin">
        <color indexed="55"/>
      </top>
      <bottom style="thin">
        <color indexed="55"/>
      </bottom>
      <diagonal/>
    </border>
    <border>
      <left/>
      <right/>
      <top style="thin">
        <color indexed="64"/>
      </top>
      <bottom style="thin">
        <color indexed="64"/>
      </bottom>
      <diagonal/>
    </border>
    <border>
      <left/>
      <right/>
      <top style="thin">
        <color indexed="64"/>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double">
        <color theme="1" tint="0.499984740745262"/>
      </top>
      <bottom/>
      <diagonal/>
    </border>
    <border>
      <left/>
      <right/>
      <top/>
      <bottom style="double">
        <color theme="1" tint="0.499984740745262"/>
      </bottom>
      <diagonal/>
    </border>
    <border>
      <left/>
      <right/>
      <top style="double">
        <color theme="1" tint="0.499984740745262"/>
      </top>
      <bottom style="thin">
        <color theme="1" tint="0.499984740745262"/>
      </bottom>
      <diagonal/>
    </border>
    <border>
      <left/>
      <right/>
      <top style="thin">
        <color theme="1" tint="0.499984740745262"/>
      </top>
      <bottom style="double">
        <color theme="1" tint="0.499984740745262"/>
      </bottom>
      <diagonal/>
    </border>
    <border>
      <left/>
      <right/>
      <top style="thin">
        <color theme="1" tint="0.499984740745262"/>
      </top>
      <bottom style="thin">
        <color theme="1" tint="0.499984740745262"/>
      </bottom>
      <diagonal/>
    </border>
    <border>
      <left/>
      <right/>
      <top/>
      <bottom style="thin">
        <color theme="1" tint="0.499984740745262"/>
      </bottom>
      <diagonal/>
    </border>
    <border>
      <left/>
      <right/>
      <top style="thin">
        <color theme="1" tint="0.499984740745262"/>
      </top>
      <bottom/>
      <diagonal/>
    </border>
    <border>
      <left/>
      <right/>
      <top style="thin">
        <color indexed="64"/>
      </top>
      <bottom style="thin">
        <color indexed="55"/>
      </bottom>
      <diagonal/>
    </border>
    <border>
      <left/>
      <right/>
      <top/>
      <bottom style="double">
        <color indexed="64"/>
      </bottom>
      <diagonal/>
    </border>
    <border>
      <left/>
      <right/>
      <top style="thin">
        <color theme="1" tint="0.499984740745262"/>
      </top>
      <bottom style="double">
        <color indexed="64"/>
      </bottom>
      <diagonal/>
    </border>
    <border>
      <left/>
      <right/>
      <top style="thin">
        <color indexed="55"/>
      </top>
      <bottom style="thin">
        <color indexed="64"/>
      </bottom>
      <diagonal/>
    </border>
  </borders>
  <cellStyleXfs count="71">
    <xf numFmtId="0" fontId="0" fillId="0" borderId="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3" fillId="22" borderId="0" applyNumberFormat="0" applyBorder="0" applyAlignment="0" applyProtection="0"/>
    <xf numFmtId="0" fontId="24" fillId="23" borderId="9" applyNumberFormat="0" applyAlignment="0" applyProtection="0"/>
    <xf numFmtId="0" fontId="25" fillId="24" borderId="10" applyNumberFormat="0" applyAlignment="0" applyProtection="0"/>
    <xf numFmtId="0" fontId="26" fillId="0" borderId="11" applyNumberFormat="0" applyFill="0" applyAlignment="0" applyProtection="0"/>
    <xf numFmtId="0" fontId="27" fillId="0" borderId="0" applyNumberFormat="0" applyFill="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8" fillId="31" borderId="9" applyNumberFormat="0" applyAlignment="0" applyProtection="0"/>
    <xf numFmtId="0" fontId="29" fillId="0" borderId="0" applyNumberFormat="0" applyFill="0" applyBorder="0" applyAlignment="0" applyProtection="0">
      <alignment vertical="top"/>
      <protection locked="0"/>
    </xf>
    <xf numFmtId="0" fontId="30" fillId="32" borderId="0" applyNumberFormat="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31" fillId="33" borderId="0" applyNumberFormat="0" applyBorder="0" applyAlignment="0" applyProtection="0"/>
    <xf numFmtId="0" fontId="1" fillId="0" borderId="0"/>
    <xf numFmtId="0" fontId="21" fillId="0" borderId="0"/>
    <xf numFmtId="0" fontId="1" fillId="0" borderId="0"/>
    <xf numFmtId="0" fontId="21" fillId="0" borderId="0"/>
    <xf numFmtId="0" fontId="21" fillId="0" borderId="0"/>
    <xf numFmtId="0" fontId="21" fillId="0" borderId="0"/>
    <xf numFmtId="0" fontId="21" fillId="0" borderId="0"/>
    <xf numFmtId="0" fontId="7" fillId="0" borderId="0"/>
    <xf numFmtId="0" fontId="21" fillId="34" borderId="12" applyNumberFormat="0" applyFont="0" applyAlignment="0" applyProtection="0"/>
    <xf numFmtId="0" fontId="21" fillId="34" borderId="12" applyNumberFormat="0" applyFont="0" applyAlignment="0" applyProtection="0"/>
    <xf numFmtId="0" fontId="21" fillId="34" borderId="12" applyNumberFormat="0" applyFont="0" applyAlignment="0" applyProtection="0"/>
    <xf numFmtId="0" fontId="21" fillId="34" borderId="12" applyNumberFormat="0" applyFont="0" applyAlignment="0" applyProtection="0"/>
    <xf numFmtId="0" fontId="21" fillId="34" borderId="12" applyNumberFormat="0" applyFont="0" applyAlignment="0" applyProtection="0"/>
    <xf numFmtId="0" fontId="21" fillId="34" borderId="12" applyNumberFormat="0" applyFont="0" applyAlignment="0" applyProtection="0"/>
    <xf numFmtId="0" fontId="21" fillId="34" borderId="12" applyNumberFormat="0" applyFont="0" applyAlignment="0" applyProtection="0"/>
    <xf numFmtId="0" fontId="21" fillId="34" borderId="12" applyNumberFormat="0" applyFont="0" applyAlignment="0" applyProtection="0"/>
    <xf numFmtId="0" fontId="21" fillId="34" borderId="12" applyNumberFormat="0" applyFont="0" applyAlignment="0" applyProtection="0"/>
    <xf numFmtId="0" fontId="21" fillId="34" borderId="12" applyNumberFormat="0" applyFont="0" applyAlignment="0" applyProtection="0"/>
    <xf numFmtId="0" fontId="21" fillId="34" borderId="12" applyNumberFormat="0" applyFont="0" applyAlignment="0" applyProtection="0"/>
    <xf numFmtId="0" fontId="21" fillId="34" borderId="12" applyNumberFormat="0" applyFont="0" applyAlignment="0" applyProtection="0"/>
    <xf numFmtId="0" fontId="21" fillId="34" borderId="12" applyNumberFormat="0" applyFont="0" applyAlignment="0" applyProtection="0"/>
    <xf numFmtId="0" fontId="21" fillId="34" borderId="12" applyNumberFormat="0" applyFont="0" applyAlignment="0" applyProtection="0"/>
    <xf numFmtId="9" fontId="1" fillId="0" borderId="0" applyFont="0" applyFill="0" applyBorder="0" applyAlignment="0" applyProtection="0"/>
    <xf numFmtId="9" fontId="20" fillId="0" borderId="0" applyFont="0" applyFill="0" applyBorder="0" applyAlignment="0" applyProtection="0"/>
    <xf numFmtId="0" fontId="2" fillId="0" borderId="0" applyBorder="0" applyProtection="0">
      <alignment horizontal="left" vertical="top"/>
      <protection locked="0"/>
    </xf>
    <xf numFmtId="0" fontId="32" fillId="23" borderId="13"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4" applyNumberFormat="0" applyFill="0" applyAlignment="0" applyProtection="0"/>
    <xf numFmtId="0" fontId="37" fillId="0" borderId="15" applyNumberFormat="0" applyFill="0" applyAlignment="0" applyProtection="0"/>
    <xf numFmtId="0" fontId="27" fillId="0" borderId="16" applyNumberFormat="0" applyFill="0" applyAlignment="0" applyProtection="0"/>
    <xf numFmtId="0" fontId="38" fillId="0" borderId="17" applyNumberFormat="0" applyFill="0" applyAlignment="0" applyProtection="0"/>
    <xf numFmtId="0" fontId="50" fillId="0" borderId="0" applyNumberFormat="0" applyFill="0" applyBorder="0" applyAlignment="0" applyProtection="0"/>
    <xf numFmtId="41" fontId="59" fillId="0" borderId="0" applyFont="0" applyFill="0" applyBorder="0" applyAlignment="0" applyProtection="0"/>
  </cellStyleXfs>
  <cellXfs count="378">
    <xf numFmtId="0" fontId="0" fillId="0" borderId="0" xfId="0"/>
    <xf numFmtId="0" fontId="5" fillId="0" borderId="0" xfId="0" applyFont="1"/>
    <xf numFmtId="0" fontId="4" fillId="0" borderId="0" xfId="0" applyFont="1"/>
    <xf numFmtId="167" fontId="2" fillId="2" borderId="0" xfId="58" applyNumberFormat="1" applyFont="1" applyFill="1" applyBorder="1"/>
    <xf numFmtId="0" fontId="2" fillId="3" borderId="0" xfId="0" applyFont="1" applyFill="1"/>
    <xf numFmtId="3" fontId="2" fillId="3" borderId="0" xfId="0" applyNumberFormat="1" applyFont="1" applyFill="1"/>
    <xf numFmtId="3" fontId="5" fillId="0" borderId="0" xfId="0" applyNumberFormat="1" applyFont="1"/>
    <xf numFmtId="0" fontId="5" fillId="2" borderId="0" xfId="0" applyFont="1" applyFill="1"/>
    <xf numFmtId="0" fontId="2" fillId="3" borderId="0" xfId="0" applyFont="1" applyFill="1" applyAlignment="1">
      <alignment horizontal="center"/>
    </xf>
    <xf numFmtId="0" fontId="2" fillId="0" borderId="0" xfId="0" applyFont="1" applyFill="1" applyBorder="1"/>
    <xf numFmtId="0" fontId="2" fillId="0" borderId="0" xfId="0" applyFont="1" applyFill="1"/>
    <xf numFmtId="3" fontId="2" fillId="0" borderId="0" xfId="0" applyNumberFormat="1" applyFont="1" applyFill="1" applyBorder="1"/>
    <xf numFmtId="168" fontId="2" fillId="0" borderId="0" xfId="0" applyNumberFormat="1" applyFont="1" applyFill="1" applyBorder="1"/>
    <xf numFmtId="3" fontId="2" fillId="0" borderId="0" xfId="0" applyNumberFormat="1" applyFont="1" applyFill="1" applyAlignment="1">
      <alignment vertical="center"/>
    </xf>
    <xf numFmtId="0" fontId="2" fillId="0" borderId="0" xfId="0" applyFont="1" applyFill="1" applyAlignment="1">
      <alignment vertical="center"/>
    </xf>
    <xf numFmtId="168" fontId="2" fillId="0" borderId="0" xfId="0" applyNumberFormat="1" applyFont="1" applyFill="1" applyAlignment="1">
      <alignment vertical="center"/>
    </xf>
    <xf numFmtId="168" fontId="3" fillId="0" borderId="0" xfId="0" applyNumberFormat="1" applyFont="1" applyFill="1" applyBorder="1"/>
    <xf numFmtId="0" fontId="3" fillId="0" borderId="0" xfId="0" applyFont="1" applyFill="1" applyBorder="1"/>
    <xf numFmtId="3" fontId="3" fillId="0" borderId="0" xfId="0" applyNumberFormat="1" applyFont="1" applyFill="1" applyBorder="1"/>
    <xf numFmtId="168" fontId="3" fillId="0" borderId="0" xfId="0" applyNumberFormat="1" applyFont="1" applyFill="1" applyAlignment="1">
      <alignment vertical="center"/>
    </xf>
    <xf numFmtId="0" fontId="3" fillId="0" borderId="0" xfId="0" applyFont="1" applyFill="1" applyAlignment="1">
      <alignment vertical="center"/>
    </xf>
    <xf numFmtId="3" fontId="3" fillId="0" borderId="0" xfId="0" applyNumberFormat="1" applyFont="1" applyFill="1" applyBorder="1" applyAlignment="1">
      <alignment vertical="center"/>
    </xf>
    <xf numFmtId="3" fontId="4" fillId="0" borderId="0" xfId="0" applyNumberFormat="1" applyFont="1" applyFill="1" applyBorder="1"/>
    <xf numFmtId="3" fontId="5" fillId="0" borderId="0" xfId="0" applyNumberFormat="1" applyFont="1" applyFill="1" applyBorder="1"/>
    <xf numFmtId="169" fontId="5" fillId="0" borderId="0" xfId="33" applyNumberFormat="1" applyFont="1"/>
    <xf numFmtId="169" fontId="5" fillId="0" borderId="0" xfId="33" applyNumberFormat="1" applyFont="1" applyBorder="1"/>
    <xf numFmtId="0" fontId="4" fillId="0" borderId="0" xfId="0" applyFont="1" applyFill="1" applyBorder="1" applyAlignment="1">
      <alignment horizontal="left"/>
    </xf>
    <xf numFmtId="167" fontId="4" fillId="0" borderId="0" xfId="58" applyNumberFormat="1" applyFont="1" applyFill="1" applyBorder="1"/>
    <xf numFmtId="166" fontId="4" fillId="0" borderId="0" xfId="0" applyNumberFormat="1" applyFont="1" applyFill="1" applyBorder="1"/>
    <xf numFmtId="0" fontId="5" fillId="0" borderId="0" xfId="0" applyFont="1" applyFill="1" applyBorder="1"/>
    <xf numFmtId="3" fontId="5" fillId="0" borderId="0" xfId="0" applyNumberFormat="1" applyFont="1" applyFill="1"/>
    <xf numFmtId="167" fontId="5" fillId="0" borderId="0" xfId="58" applyNumberFormat="1" applyFont="1" applyFill="1" applyBorder="1"/>
    <xf numFmtId="0" fontId="4" fillId="0" borderId="0" xfId="0" applyFont="1" applyFill="1" applyBorder="1"/>
    <xf numFmtId="166" fontId="5" fillId="0" borderId="0" xfId="0" applyNumberFormat="1" applyFont="1" applyFill="1" applyBorder="1"/>
    <xf numFmtId="0" fontId="5" fillId="0" borderId="0" xfId="0" applyFont="1" applyFill="1"/>
    <xf numFmtId="0" fontId="4" fillId="0" borderId="0" xfId="0" applyFont="1" applyFill="1"/>
    <xf numFmtId="0" fontId="4" fillId="0" borderId="0" xfId="0" applyFont="1" applyFill="1" applyBorder="1" applyAlignment="1">
      <alignment horizontal="center"/>
    </xf>
    <xf numFmtId="169" fontId="5" fillId="0" borderId="0" xfId="33" applyNumberFormat="1" applyFont="1" applyFill="1" applyBorder="1"/>
    <xf numFmtId="0" fontId="4" fillId="0" borderId="18" xfId="0" applyFont="1" applyFill="1" applyBorder="1" applyAlignment="1">
      <alignment horizontal="left"/>
    </xf>
    <xf numFmtId="0" fontId="4" fillId="0" borderId="19" xfId="0" applyFont="1" applyFill="1" applyBorder="1" applyAlignment="1">
      <alignment horizontal="center"/>
    </xf>
    <xf numFmtId="3" fontId="0" fillId="0" borderId="0" xfId="0" applyNumberFormat="1"/>
    <xf numFmtId="0" fontId="5" fillId="0" borderId="0" xfId="0" applyFont="1" applyBorder="1" applyAlignment="1"/>
    <xf numFmtId="169" fontId="0" fillId="0" borderId="0" xfId="33" applyNumberFormat="1" applyFont="1" applyBorder="1" applyAlignment="1">
      <alignment horizontal="center"/>
    </xf>
    <xf numFmtId="10" fontId="2" fillId="3" borderId="0" xfId="0" applyNumberFormat="1" applyFont="1" applyFill="1" applyBorder="1"/>
    <xf numFmtId="3" fontId="2" fillId="3" borderId="0" xfId="0" applyNumberFormat="1" applyFont="1" applyFill="1" applyBorder="1"/>
    <xf numFmtId="167" fontId="2" fillId="3" borderId="0" xfId="58" applyNumberFormat="1" applyFont="1" applyFill="1" applyBorder="1" applyAlignment="1">
      <alignment horizontal="center"/>
    </xf>
    <xf numFmtId="0" fontId="2" fillId="3" borderId="0" xfId="0" applyFont="1" applyFill="1" applyBorder="1"/>
    <xf numFmtId="3" fontId="2" fillId="3" borderId="0" xfId="0" applyNumberFormat="1" applyFont="1" applyFill="1" applyBorder="1" applyAlignment="1">
      <alignment horizontal="center"/>
    </xf>
    <xf numFmtId="0" fontId="3" fillId="2" borderId="19" xfId="0" applyFont="1" applyFill="1" applyBorder="1" applyAlignment="1">
      <alignment horizontal="right"/>
    </xf>
    <xf numFmtId="0" fontId="3" fillId="3" borderId="19" xfId="0" applyFont="1" applyFill="1" applyBorder="1" applyAlignment="1">
      <alignment horizontal="center"/>
    </xf>
    <xf numFmtId="0" fontId="4" fillId="0" borderId="20" xfId="0" quotePrefix="1" applyFont="1" applyFill="1" applyBorder="1" applyAlignment="1">
      <alignment horizontal="center"/>
    </xf>
    <xf numFmtId="0" fontId="4" fillId="0" borderId="20" xfId="0" applyFont="1" applyFill="1" applyBorder="1" applyAlignment="1">
      <alignment horizontal="right"/>
    </xf>
    <xf numFmtId="0" fontId="4" fillId="0" borderId="21" xfId="0" applyFont="1" applyFill="1" applyBorder="1" applyAlignment="1">
      <alignment horizontal="center"/>
    </xf>
    <xf numFmtId="0" fontId="4" fillId="0" borderId="21" xfId="0" applyFont="1" applyFill="1" applyBorder="1" applyAlignment="1">
      <alignment horizontal="right"/>
    </xf>
    <xf numFmtId="169" fontId="12" fillId="0" borderId="0" xfId="33" applyNumberFormat="1" applyFont="1" applyBorder="1" applyAlignment="1">
      <alignment horizontal="center"/>
    </xf>
    <xf numFmtId="0" fontId="4" fillId="0" borderId="18" xfId="0" applyFont="1" applyBorder="1"/>
    <xf numFmtId="0" fontId="4" fillId="0" borderId="22" xfId="0" applyFont="1" applyBorder="1" applyAlignment="1">
      <alignment horizontal="center"/>
    </xf>
    <xf numFmtId="0" fontId="4" fillId="0" borderId="23" xfId="0" applyFont="1" applyBorder="1"/>
    <xf numFmtId="0" fontId="8" fillId="0" borderId="0" xfId="0" applyFont="1" applyFill="1" applyBorder="1"/>
    <xf numFmtId="2" fontId="5" fillId="0" borderId="0" xfId="0" applyNumberFormat="1" applyFont="1" applyFill="1"/>
    <xf numFmtId="0" fontId="5" fillId="0" borderId="0" xfId="0" applyFont="1" applyFill="1" applyBorder="1" applyAlignment="1">
      <alignment horizontal="left"/>
    </xf>
    <xf numFmtId="166" fontId="11" fillId="0" borderId="0" xfId="0" applyNumberFormat="1" applyFont="1" applyFill="1" applyBorder="1"/>
    <xf numFmtId="0" fontId="8" fillId="0" borderId="0" xfId="0" applyFont="1" applyFill="1"/>
    <xf numFmtId="0" fontId="4" fillId="0" borderId="18" xfId="0" applyFont="1" applyFill="1" applyBorder="1"/>
    <xf numFmtId="0" fontId="4" fillId="0" borderId="18" xfId="0" applyFont="1" applyFill="1" applyBorder="1" applyAlignment="1">
      <alignment horizontal="right"/>
    </xf>
    <xf numFmtId="0" fontId="4" fillId="0" borderId="19" xfId="0" applyFont="1" applyFill="1" applyBorder="1"/>
    <xf numFmtId="3" fontId="5" fillId="0" borderId="19" xfId="0" applyNumberFormat="1" applyFont="1" applyFill="1" applyBorder="1"/>
    <xf numFmtId="167" fontId="5" fillId="0" borderId="19" xfId="58" applyNumberFormat="1" applyFont="1" applyFill="1" applyBorder="1"/>
    <xf numFmtId="0" fontId="6" fillId="0" borderId="0" xfId="0" applyFont="1" applyFill="1"/>
    <xf numFmtId="0" fontId="6" fillId="0" borderId="0" xfId="0" applyFont="1" applyFill="1" applyBorder="1"/>
    <xf numFmtId="3" fontId="6" fillId="0" borderId="0" xfId="0" applyNumberFormat="1" applyFont="1" applyFill="1"/>
    <xf numFmtId="168" fontId="6" fillId="0" borderId="0" xfId="0" applyNumberFormat="1" applyFont="1" applyFill="1"/>
    <xf numFmtId="0" fontId="9" fillId="0" borderId="0" xfId="0" applyFont="1" applyFill="1" applyBorder="1"/>
    <xf numFmtId="0" fontId="9" fillId="0" borderId="0" xfId="0" applyFont="1" applyFill="1" applyBorder="1" applyAlignment="1">
      <alignment horizontal="center"/>
    </xf>
    <xf numFmtId="166" fontId="6" fillId="0" borderId="0" xfId="0" applyNumberFormat="1" applyFont="1" applyFill="1"/>
    <xf numFmtId="3" fontId="6" fillId="0" borderId="0" xfId="0" applyNumberFormat="1" applyFont="1" applyFill="1" applyBorder="1"/>
    <xf numFmtId="0" fontId="6" fillId="0" borderId="0" xfId="0" applyFont="1" applyFill="1" applyBorder="1" applyAlignment="1">
      <alignment horizontal="right"/>
    </xf>
    <xf numFmtId="166" fontId="6" fillId="0" borderId="0" xfId="0" applyNumberFormat="1" applyFont="1" applyFill="1" applyBorder="1"/>
    <xf numFmtId="166" fontId="9" fillId="0" borderId="0" xfId="0" applyNumberFormat="1" applyFont="1" applyFill="1" applyBorder="1" applyAlignment="1">
      <alignment horizontal="center"/>
    </xf>
    <xf numFmtId="0" fontId="9" fillId="0" borderId="0" xfId="0" applyFont="1" applyFill="1" applyAlignment="1"/>
    <xf numFmtId="0" fontId="9" fillId="0" borderId="0" xfId="0" applyFont="1" applyFill="1" applyAlignment="1">
      <alignment horizontal="center"/>
    </xf>
    <xf numFmtId="1" fontId="9" fillId="0" borderId="0" xfId="0" applyNumberFormat="1" applyFont="1" applyFill="1" applyBorder="1"/>
    <xf numFmtId="3" fontId="9" fillId="0" borderId="0" xfId="0" quotePrefix="1" applyNumberFormat="1" applyFont="1" applyFill="1" applyBorder="1"/>
    <xf numFmtId="3" fontId="9" fillId="0" borderId="0" xfId="0" applyNumberFormat="1" applyFont="1" applyFill="1" applyBorder="1"/>
    <xf numFmtId="0" fontId="6" fillId="0" borderId="0" xfId="0" applyFont="1" applyFill="1" applyAlignment="1">
      <alignment horizontal="right"/>
    </xf>
    <xf numFmtId="0" fontId="2" fillId="0" borderId="0" xfId="0" applyFont="1" applyFill="1" applyBorder="1" applyAlignment="1">
      <alignment vertical="center"/>
    </xf>
    <xf numFmtId="0" fontId="2" fillId="0" borderId="4" xfId="0" applyFont="1" applyFill="1" applyBorder="1"/>
    <xf numFmtId="4" fontId="10" fillId="0" borderId="0" xfId="0" applyNumberFormat="1" applyFont="1" applyFill="1" applyBorder="1" applyAlignment="1">
      <alignment horizontal="right" wrapText="1"/>
    </xf>
    <xf numFmtId="3" fontId="3" fillId="0" borderId="0" xfId="0" applyNumberFormat="1" applyFont="1" applyFill="1" applyBorder="1" applyAlignment="1">
      <alignment vertical="center" wrapText="1"/>
    </xf>
    <xf numFmtId="168" fontId="3" fillId="0" borderId="0" xfId="0" applyNumberFormat="1" applyFont="1" applyFill="1" applyBorder="1" applyAlignment="1">
      <alignment vertical="center" wrapText="1"/>
    </xf>
    <xf numFmtId="3" fontId="2" fillId="0" borderId="0" xfId="0" applyNumberFormat="1" applyFont="1" applyFill="1" applyBorder="1" applyAlignment="1">
      <alignment vertical="center"/>
    </xf>
    <xf numFmtId="0" fontId="3" fillId="0" borderId="0" xfId="0" applyFont="1" applyFill="1"/>
    <xf numFmtId="3" fontId="2" fillId="0" borderId="4" xfId="0" applyNumberFormat="1" applyFont="1" applyFill="1" applyBorder="1"/>
    <xf numFmtId="0" fontId="3" fillId="0" borderId="0" xfId="0" applyFont="1" applyFill="1" applyBorder="1" applyAlignment="1">
      <alignment vertical="center"/>
    </xf>
    <xf numFmtId="9" fontId="2" fillId="0" borderId="0" xfId="0" applyNumberFormat="1" applyFont="1" applyFill="1" applyAlignment="1">
      <alignment vertical="center"/>
    </xf>
    <xf numFmtId="3" fontId="2" fillId="0" borderId="0" xfId="0" applyNumberFormat="1" applyFont="1" applyFill="1"/>
    <xf numFmtId="9" fontId="2" fillId="0" borderId="0" xfId="58" applyFont="1" applyFill="1" applyAlignment="1">
      <alignment vertical="center"/>
    </xf>
    <xf numFmtId="0" fontId="2" fillId="0" borderId="0" xfId="0" applyFont="1" applyFill="1" applyBorder="1" applyAlignment="1">
      <alignment vertical="center" wrapText="1"/>
    </xf>
    <xf numFmtId="0" fontId="2" fillId="0" borderId="4" xfId="0" applyFont="1" applyFill="1" applyBorder="1" applyAlignment="1">
      <alignment vertical="center"/>
    </xf>
    <xf numFmtId="3" fontId="2" fillId="0" borderId="4" xfId="0" applyNumberFormat="1" applyFont="1" applyFill="1" applyBorder="1" applyAlignment="1">
      <alignment vertical="center"/>
    </xf>
    <xf numFmtId="0" fontId="5" fillId="0" borderId="19" xfId="0" applyFont="1" applyFill="1" applyBorder="1"/>
    <xf numFmtId="0" fontId="3" fillId="2" borderId="20" xfId="0" applyFont="1" applyFill="1" applyBorder="1" applyAlignment="1">
      <alignment horizontal="right"/>
    </xf>
    <xf numFmtId="0" fontId="3" fillId="2" borderId="20" xfId="0" applyFont="1" applyFill="1" applyBorder="1" applyAlignment="1">
      <alignment horizontal="center"/>
    </xf>
    <xf numFmtId="0" fontId="2" fillId="3" borderId="19" xfId="0" applyFont="1" applyFill="1" applyBorder="1"/>
    <xf numFmtId="3" fontId="2" fillId="3" borderId="19" xfId="0" applyNumberFormat="1" applyFont="1" applyFill="1" applyBorder="1"/>
    <xf numFmtId="167" fontId="2" fillId="2" borderId="19" xfId="58" applyNumberFormat="1" applyFont="1" applyFill="1" applyBorder="1"/>
    <xf numFmtId="167" fontId="2" fillId="3" borderId="19" xfId="58" applyNumberFormat="1" applyFont="1" applyFill="1" applyBorder="1" applyAlignment="1">
      <alignment horizontal="center"/>
    </xf>
    <xf numFmtId="0" fontId="1" fillId="0" borderId="0" xfId="0" applyFont="1"/>
    <xf numFmtId="0" fontId="4" fillId="0" borderId="0" xfId="0" applyFont="1" applyBorder="1" applyAlignment="1">
      <alignment horizontal="center"/>
    </xf>
    <xf numFmtId="0" fontId="2" fillId="0" borderId="0" xfId="0" applyFont="1"/>
    <xf numFmtId="0" fontId="4" fillId="0" borderId="0" xfId="0" applyFont="1" applyFill="1" applyAlignment="1">
      <alignment vertical="center"/>
    </xf>
    <xf numFmtId="3" fontId="0" fillId="0" borderId="0" xfId="0" applyNumberFormat="1" applyFill="1"/>
    <xf numFmtId="3" fontId="1" fillId="0" borderId="0" xfId="0" quotePrefix="1" applyNumberFormat="1" applyFont="1"/>
    <xf numFmtId="0" fontId="1" fillId="0" borderId="0" xfId="0" applyFont="1" applyFill="1" applyBorder="1" applyAlignment="1">
      <alignment horizontal="left"/>
    </xf>
    <xf numFmtId="0" fontId="1" fillId="0" borderId="19" xfId="0" applyFont="1" applyFill="1" applyBorder="1"/>
    <xf numFmtId="3" fontId="4" fillId="0" borderId="0" xfId="0" applyNumberFormat="1" applyFont="1" applyFill="1"/>
    <xf numFmtId="0" fontId="1" fillId="0" borderId="0" xfId="0" applyFont="1" applyBorder="1"/>
    <xf numFmtId="0" fontId="1" fillId="0" borderId="0" xfId="0" applyFont="1" applyFill="1"/>
    <xf numFmtId="3" fontId="2" fillId="0" borderId="0" xfId="0" applyNumberFormat="1" applyFont="1"/>
    <xf numFmtId="0" fontId="2" fillId="0" borderId="4" xfId="0" applyFont="1" applyBorder="1"/>
    <xf numFmtId="3" fontId="2" fillId="0" borderId="4" xfId="0" applyNumberFormat="1" applyFont="1" applyBorder="1"/>
    <xf numFmtId="167" fontId="2" fillId="0" borderId="0" xfId="58" applyNumberFormat="1" applyFont="1" applyFill="1" applyBorder="1"/>
    <xf numFmtId="167" fontId="2" fillId="0" borderId="0" xfId="58" applyNumberFormat="1" applyFont="1"/>
    <xf numFmtId="167" fontId="2" fillId="0" borderId="4" xfId="58" applyNumberFormat="1" applyFont="1" applyBorder="1"/>
    <xf numFmtId="0" fontId="3" fillId="0" borderId="5" xfId="0" quotePrefix="1" applyFont="1" applyFill="1" applyBorder="1" applyAlignment="1">
      <alignment horizontal="right"/>
    </xf>
    <xf numFmtId="0" fontId="3" fillId="0" borderId="4" xfId="0" applyFont="1" applyFill="1" applyBorder="1"/>
    <xf numFmtId="0" fontId="3" fillId="0" borderId="6" xfId="0" quotePrefix="1" applyFont="1" applyFill="1" applyBorder="1" applyAlignment="1">
      <alignment horizontal="right"/>
    </xf>
    <xf numFmtId="0" fontId="3" fillId="0" borderId="4" xfId="0" applyFont="1" applyFill="1" applyBorder="1" applyAlignment="1">
      <alignment horizontal="center"/>
    </xf>
    <xf numFmtId="3" fontId="3" fillId="0" borderId="0" xfId="0" applyNumberFormat="1" applyFont="1"/>
    <xf numFmtId="167" fontId="3" fillId="0" borderId="0" xfId="58" applyNumberFormat="1" applyFont="1" applyFill="1" applyBorder="1"/>
    <xf numFmtId="167" fontId="3" fillId="0" borderId="0" xfId="58" applyNumberFormat="1" applyFont="1"/>
    <xf numFmtId="169" fontId="7" fillId="0" borderId="0" xfId="33" applyNumberFormat="1" applyFont="1" applyFill="1" applyAlignment="1">
      <alignment vertical="center"/>
    </xf>
    <xf numFmtId="0" fontId="7" fillId="0" borderId="0" xfId="0" applyFont="1" applyFill="1" applyAlignment="1">
      <alignment vertical="center"/>
    </xf>
    <xf numFmtId="3" fontId="7" fillId="0" borderId="0" xfId="0" applyNumberFormat="1" applyFont="1" applyFill="1" applyAlignment="1">
      <alignment vertical="center"/>
    </xf>
    <xf numFmtId="0" fontId="14" fillId="0" borderId="0" xfId="0" applyFont="1" applyFill="1" applyAlignment="1">
      <alignment horizontal="center" wrapText="1"/>
    </xf>
    <xf numFmtId="4" fontId="14" fillId="0" borderId="0" xfId="0" applyNumberFormat="1" applyFont="1" applyFill="1" applyAlignment="1">
      <alignment horizontal="right"/>
    </xf>
    <xf numFmtId="3" fontId="2" fillId="0" borderId="0" xfId="0" applyNumberFormat="1" applyFont="1" applyAlignment="1">
      <alignment horizontal="right"/>
    </xf>
    <xf numFmtId="167" fontId="2" fillId="0" borderId="0" xfId="58" applyNumberFormat="1" applyFont="1" applyFill="1" applyBorder="1" applyAlignment="1">
      <alignment horizontal="right"/>
    </xf>
    <xf numFmtId="0" fontId="13" fillId="0" borderId="0" xfId="0" applyFont="1" applyFill="1" applyBorder="1" applyAlignment="1">
      <alignment vertical="center"/>
    </xf>
    <xf numFmtId="169" fontId="13" fillId="0" borderId="0" xfId="33" applyNumberFormat="1" applyFont="1" applyFill="1" applyAlignment="1">
      <alignment vertical="center"/>
    </xf>
    <xf numFmtId="169" fontId="21" fillId="0" borderId="0" xfId="33" applyNumberFormat="1" applyFont="1"/>
    <xf numFmtId="169" fontId="1" fillId="0" borderId="0" xfId="33" applyNumberFormat="1" applyFont="1" applyBorder="1" applyAlignment="1">
      <alignment horizontal="center"/>
    </xf>
    <xf numFmtId="0" fontId="40" fillId="0" borderId="0" xfId="40" applyFont="1"/>
    <xf numFmtId="0" fontId="41" fillId="0" borderId="0" xfId="40" applyFont="1"/>
    <xf numFmtId="0" fontId="21" fillId="0" borderId="0" xfId="40"/>
    <xf numFmtId="0" fontId="42" fillId="0" borderId="0" xfId="40" applyFont="1" applyAlignment="1">
      <alignment horizontal="center"/>
    </xf>
    <xf numFmtId="17" fontId="42" fillId="0" borderId="0" xfId="40" quotePrefix="1" applyNumberFormat="1" applyFont="1" applyAlignment="1">
      <alignment horizontal="center"/>
    </xf>
    <xf numFmtId="0" fontId="43" fillId="0" borderId="0" xfId="40" applyFont="1" applyAlignment="1">
      <alignment horizontal="left" indent="15"/>
    </xf>
    <xf numFmtId="0" fontId="45" fillId="0" borderId="0" xfId="40" applyFont="1" applyAlignment="1"/>
    <xf numFmtId="0" fontId="46" fillId="0" borderId="0" xfId="40" applyFont="1"/>
    <xf numFmtId="0" fontId="40" fillId="0" borderId="0" xfId="40" quotePrefix="1" applyFont="1"/>
    <xf numFmtId="17" fontId="42" fillId="0" borderId="0" xfId="40" applyNumberFormat="1" applyFont="1" applyAlignment="1">
      <alignment horizontal="center"/>
    </xf>
    <xf numFmtId="0" fontId="47" fillId="0" borderId="0" xfId="40" applyFont="1"/>
    <xf numFmtId="0" fontId="18" fillId="0" borderId="0" xfId="43" applyFont="1" applyBorder="1" applyProtection="1"/>
    <xf numFmtId="0" fontId="17" fillId="0" borderId="7" xfId="43" applyFont="1" applyBorder="1" applyAlignment="1" applyProtection="1">
      <alignment horizontal="left"/>
    </xf>
    <xf numFmtId="0" fontId="17" fillId="0" borderId="7" xfId="43" applyFont="1" applyBorder="1" applyProtection="1"/>
    <xf numFmtId="0" fontId="17" fillId="0" borderId="7" xfId="43" applyFont="1" applyBorder="1" applyAlignment="1" applyProtection="1">
      <alignment horizontal="center"/>
    </xf>
    <xf numFmtId="0" fontId="19" fillId="0" borderId="0" xfId="43" applyFont="1" applyBorder="1" applyProtection="1"/>
    <xf numFmtId="0" fontId="19" fillId="0" borderId="0" xfId="43" applyFont="1" applyBorder="1" applyAlignment="1" applyProtection="1">
      <alignment horizontal="center"/>
    </xf>
    <xf numFmtId="0" fontId="18" fillId="0" borderId="0" xfId="43" applyFont="1" applyBorder="1" applyAlignment="1" applyProtection="1">
      <alignment horizontal="left"/>
    </xf>
    <xf numFmtId="0" fontId="18" fillId="0" borderId="0" xfId="40" applyFont="1"/>
    <xf numFmtId="0" fontId="18" fillId="0" borderId="0" xfId="43" applyFont="1" applyBorder="1" applyAlignment="1" applyProtection="1">
      <alignment horizontal="right"/>
    </xf>
    <xf numFmtId="0" fontId="17" fillId="0" borderId="0" xfId="43" applyFont="1" applyBorder="1" applyAlignment="1" applyProtection="1">
      <alignment horizontal="left"/>
    </xf>
    <xf numFmtId="0" fontId="19" fillId="0" borderId="0" xfId="43" applyFont="1" applyBorder="1" applyAlignment="1" applyProtection="1">
      <alignment horizontal="right"/>
    </xf>
    <xf numFmtId="0" fontId="14" fillId="0" borderId="0" xfId="40" applyFont="1"/>
    <xf numFmtId="0" fontId="21" fillId="0" borderId="0" xfId="40" applyBorder="1"/>
    <xf numFmtId="0" fontId="4" fillId="0" borderId="0" xfId="40" applyFont="1"/>
    <xf numFmtId="3" fontId="4" fillId="0" borderId="0" xfId="0" applyNumberFormat="1" applyFont="1" applyFill="1" applyBorder="1" applyAlignment="1">
      <alignment horizontal="right"/>
    </xf>
    <xf numFmtId="0" fontId="1" fillId="0" borderId="0" xfId="0" applyFont="1" applyFill="1" applyBorder="1" applyAlignment="1">
      <alignment horizontal="right"/>
    </xf>
    <xf numFmtId="3" fontId="1" fillId="0" borderId="0" xfId="0" applyNumberFormat="1" applyFont="1" applyFill="1" applyBorder="1" applyAlignment="1">
      <alignment horizontal="right"/>
    </xf>
    <xf numFmtId="169" fontId="39" fillId="0" borderId="0" xfId="33" applyNumberFormat="1" applyFont="1" applyAlignment="1"/>
    <xf numFmtId="0" fontId="2" fillId="0" borderId="0" xfId="0" applyFont="1" applyFill="1" applyBorder="1" applyAlignment="1">
      <alignment horizontal="right" vertical="center"/>
    </xf>
    <xf numFmtId="0" fontId="3" fillId="0" borderId="0" xfId="0" applyFont="1" applyFill="1" applyBorder="1" applyAlignment="1">
      <alignment horizontal="right" vertical="center"/>
    </xf>
    <xf numFmtId="0" fontId="3" fillId="0" borderId="0" xfId="0" applyFont="1" applyFill="1" applyAlignment="1">
      <alignment horizontal="right" vertical="center"/>
    </xf>
    <xf numFmtId="0" fontId="2" fillId="0" borderId="0" xfId="0" applyFont="1" applyFill="1" applyAlignment="1">
      <alignment horizontal="right" vertical="center"/>
    </xf>
    <xf numFmtId="168" fontId="3" fillId="0" borderId="0" xfId="0" applyNumberFormat="1" applyFont="1" applyFill="1" applyAlignment="1">
      <alignment horizontal="right" vertical="center"/>
    </xf>
    <xf numFmtId="168" fontId="2" fillId="0" borderId="0" xfId="0" applyNumberFormat="1" applyFont="1" applyFill="1" applyAlignment="1">
      <alignment horizontal="right" vertical="center"/>
    </xf>
    <xf numFmtId="3" fontId="2" fillId="0" borderId="0" xfId="0" applyNumberFormat="1" applyFont="1" applyFill="1" applyAlignment="1">
      <alignment horizontal="right" vertical="center"/>
    </xf>
    <xf numFmtId="168" fontId="2" fillId="0" borderId="0" xfId="0" applyNumberFormat="1" applyFont="1" applyFill="1" applyBorder="1" applyAlignment="1">
      <alignment horizontal="right" vertical="center"/>
    </xf>
    <xf numFmtId="0" fontId="4" fillId="0" borderId="0" xfId="0" applyFont="1" applyFill="1" applyAlignment="1">
      <alignment horizontal="right" vertical="center"/>
    </xf>
    <xf numFmtId="3" fontId="3" fillId="0" borderId="0" xfId="0" applyNumberFormat="1" applyFont="1" applyFill="1" applyAlignment="1">
      <alignment horizontal="right" vertical="center"/>
    </xf>
    <xf numFmtId="3" fontId="3" fillId="0" borderId="0" xfId="0" applyNumberFormat="1" applyFont="1" applyFill="1" applyAlignment="1">
      <alignment vertical="center"/>
    </xf>
    <xf numFmtId="169" fontId="2" fillId="0" borderId="0" xfId="33" applyNumberFormat="1" applyFont="1" applyFill="1" applyAlignment="1">
      <alignment horizontal="right" vertical="center"/>
    </xf>
    <xf numFmtId="169" fontId="2" fillId="0" borderId="0" xfId="33" applyNumberFormat="1" applyFont="1" applyFill="1" applyAlignment="1">
      <alignment vertical="center"/>
    </xf>
    <xf numFmtId="169" fontId="2" fillId="3" borderId="0" xfId="33" applyNumberFormat="1" applyFont="1" applyFill="1"/>
    <xf numFmtId="169" fontId="48" fillId="3" borderId="0" xfId="33" applyNumberFormat="1" applyFont="1" applyFill="1"/>
    <xf numFmtId="169" fontId="39" fillId="0" borderId="0" xfId="33" applyNumberFormat="1" applyFont="1" applyAlignment="1">
      <alignment horizontal="right"/>
    </xf>
    <xf numFmtId="0" fontId="4" fillId="0" borderId="0" xfId="0" applyFont="1" applyBorder="1"/>
    <xf numFmtId="0" fontId="4" fillId="0" borderId="8" xfId="0" applyFont="1" applyBorder="1"/>
    <xf numFmtId="169" fontId="4" fillId="0" borderId="8" xfId="33" applyNumberFormat="1" applyFont="1" applyBorder="1" applyAlignment="1">
      <alignment horizontal="center"/>
    </xf>
    <xf numFmtId="9" fontId="4" fillId="0" borderId="0" xfId="58" applyFont="1" applyBorder="1" applyAlignment="1">
      <alignment horizontal="center"/>
    </xf>
    <xf numFmtId="169" fontId="4" fillId="0" borderId="0" xfId="33" applyNumberFormat="1" applyFont="1" applyBorder="1" applyAlignment="1">
      <alignment horizontal="center"/>
    </xf>
    <xf numFmtId="0" fontId="4" fillId="0" borderId="21" xfId="0" applyFont="1" applyBorder="1"/>
    <xf numFmtId="169" fontId="4" fillId="0" borderId="21" xfId="33" applyNumberFormat="1" applyFont="1" applyBorder="1"/>
    <xf numFmtId="0" fontId="4" fillId="0" borderId="0" xfId="0" applyFont="1" applyAlignment="1">
      <alignment horizontal="center"/>
    </xf>
    <xf numFmtId="0" fontId="4" fillId="0" borderId="0" xfId="0" applyFont="1" applyFill="1" applyBorder="1" applyAlignment="1">
      <alignment vertical="center"/>
    </xf>
    <xf numFmtId="0" fontId="2" fillId="0" borderId="0" xfId="0" applyFont="1" applyBorder="1"/>
    <xf numFmtId="3" fontId="2" fillId="0" borderId="0" xfId="0" applyNumberFormat="1" applyFont="1" applyBorder="1"/>
    <xf numFmtId="167" fontId="2" fillId="0" borderId="0" xfId="58" applyNumberFormat="1" applyFont="1" applyBorder="1"/>
    <xf numFmtId="0" fontId="5" fillId="35" borderId="0" xfId="0" applyFont="1" applyFill="1"/>
    <xf numFmtId="169" fontId="5" fillId="35" borderId="0" xfId="33" applyNumberFormat="1" applyFont="1" applyFill="1" applyBorder="1"/>
    <xf numFmtId="3" fontId="2" fillId="0" borderId="0" xfId="0" quotePrefix="1" applyNumberFormat="1" applyFont="1" applyFill="1" applyBorder="1" applyAlignment="1">
      <alignment vertical="center"/>
    </xf>
    <xf numFmtId="168" fontId="2" fillId="0" borderId="0" xfId="0" applyNumberFormat="1" applyFont="1" applyFill="1" applyAlignment="1">
      <alignment horizontal="left" vertical="center"/>
    </xf>
    <xf numFmtId="3" fontId="3" fillId="0" borderId="0" xfId="0" applyNumberFormat="1" applyFont="1" applyFill="1" applyBorder="1" applyAlignment="1">
      <alignment horizontal="right" vertical="center"/>
    </xf>
    <xf numFmtId="168" fontId="3" fillId="0" borderId="0" xfId="0" applyNumberFormat="1" applyFont="1" applyFill="1" applyBorder="1" applyAlignment="1">
      <alignment horizontal="right" vertical="center"/>
    </xf>
    <xf numFmtId="0" fontId="4" fillId="0" borderId="0" xfId="0" applyFont="1" applyFill="1" applyAlignment="1">
      <alignment horizontal="right"/>
    </xf>
    <xf numFmtId="3" fontId="4" fillId="0" borderId="0" xfId="0" applyNumberFormat="1" applyFont="1" applyFill="1" applyAlignment="1">
      <alignment horizontal="right"/>
    </xf>
    <xf numFmtId="0" fontId="13" fillId="0" borderId="0" xfId="0" applyFont="1" applyFill="1" applyAlignment="1">
      <alignment vertical="center"/>
    </xf>
    <xf numFmtId="3" fontId="2" fillId="0" borderId="0" xfId="36" applyNumberFormat="1" applyFont="1" applyFill="1"/>
    <xf numFmtId="3" fontId="2" fillId="0" borderId="0" xfId="38" applyNumberFormat="1" applyFont="1" applyFill="1"/>
    <xf numFmtId="0" fontId="3" fillId="0" borderId="0" xfId="0" applyFont="1" applyFill="1" applyBorder="1" applyAlignment="1">
      <alignment horizontal="left" wrapText="1"/>
    </xf>
    <xf numFmtId="0" fontId="2" fillId="0" borderId="0" xfId="0" applyFont="1" applyFill="1" applyAlignment="1">
      <alignment vertical="distributed"/>
    </xf>
    <xf numFmtId="0" fontId="3" fillId="0" borderId="0" xfId="0" applyFont="1" applyFill="1" applyBorder="1" applyAlignment="1">
      <alignment vertical="justify"/>
    </xf>
    <xf numFmtId="0" fontId="2" fillId="0" borderId="0" xfId="0" applyFont="1" applyFill="1" applyBorder="1" applyAlignment="1">
      <alignment vertical="justify"/>
    </xf>
    <xf numFmtId="169" fontId="1" fillId="0" borderId="0" xfId="33" applyNumberFormat="1" applyFont="1" applyFill="1" applyBorder="1" applyAlignment="1">
      <alignment horizontal="center"/>
    </xf>
    <xf numFmtId="169" fontId="1" fillId="0" borderId="0" xfId="33" applyNumberFormat="1" applyFont="1" applyBorder="1"/>
    <xf numFmtId="169" fontId="1" fillId="0" borderId="0" xfId="33" applyNumberFormat="1" applyFont="1"/>
    <xf numFmtId="3" fontId="1" fillId="0" borderId="0" xfId="0" applyNumberFormat="1" applyFont="1"/>
    <xf numFmtId="169" fontId="39" fillId="0" borderId="0" xfId="33" applyNumberFormat="1" applyFont="1"/>
    <xf numFmtId="0" fontId="1" fillId="36" borderId="0" xfId="0" applyFont="1" applyFill="1"/>
    <xf numFmtId="0" fontId="3" fillId="0" borderId="0" xfId="0" applyFont="1" applyFill="1" applyAlignment="1">
      <alignment horizontal="left" vertical="center"/>
    </xf>
    <xf numFmtId="3" fontId="4" fillId="0" borderId="0" xfId="0" applyNumberFormat="1" applyFont="1" applyFill="1" applyBorder="1" applyAlignment="1">
      <alignment horizontal="left"/>
    </xf>
    <xf numFmtId="3" fontId="1" fillId="0" borderId="0" xfId="0" applyNumberFormat="1" applyFont="1" applyFill="1" applyBorder="1" applyAlignment="1">
      <alignment horizontal="left"/>
    </xf>
    <xf numFmtId="169" fontId="0" fillId="0" borderId="0" xfId="33" applyNumberFormat="1" applyFont="1"/>
    <xf numFmtId="1" fontId="4" fillId="0" borderId="0" xfId="0" applyNumberFormat="1" applyFont="1" applyFill="1" applyBorder="1"/>
    <xf numFmtId="169" fontId="4" fillId="0" borderId="0" xfId="33" applyNumberFormat="1" applyFont="1" applyBorder="1"/>
    <xf numFmtId="0" fontId="0" fillId="36" borderId="0" xfId="0" applyFill="1"/>
    <xf numFmtId="0" fontId="50" fillId="0" borderId="0" xfId="69" applyBorder="1" applyAlignment="1" applyProtection="1">
      <alignment horizontal="center"/>
    </xf>
    <xf numFmtId="0" fontId="2" fillId="37" borderId="0" xfId="0" applyFont="1" applyFill="1" applyAlignment="1">
      <alignment vertical="center"/>
    </xf>
    <xf numFmtId="3" fontId="2" fillId="37" borderId="0" xfId="0" applyNumberFormat="1" applyFont="1" applyFill="1" applyAlignment="1">
      <alignment vertical="center"/>
    </xf>
    <xf numFmtId="167" fontId="2" fillId="37" borderId="0" xfId="58" applyNumberFormat="1" applyFont="1" applyFill="1" applyBorder="1"/>
    <xf numFmtId="167" fontId="2" fillId="37" borderId="0" xfId="58" applyNumberFormat="1" applyFont="1" applyFill="1" applyAlignment="1">
      <alignment vertical="center"/>
    </xf>
    <xf numFmtId="3" fontId="2" fillId="37" borderId="0" xfId="0" applyNumberFormat="1" applyFont="1" applyFill="1"/>
    <xf numFmtId="3" fontId="2" fillId="37" borderId="0" xfId="0" quotePrefix="1" applyNumberFormat="1" applyFont="1" applyFill="1" applyAlignment="1">
      <alignment horizontal="right"/>
    </xf>
    <xf numFmtId="0" fontId="3" fillId="37" borderId="18" xfId="0" applyFont="1" applyFill="1" applyBorder="1" applyAlignment="1">
      <alignment horizontal="center"/>
    </xf>
    <xf numFmtId="0" fontId="3" fillId="37" borderId="18" xfId="0" quotePrefix="1" applyFont="1" applyFill="1" applyBorder="1" applyAlignment="1">
      <alignment horizontal="center"/>
    </xf>
    <xf numFmtId="0" fontId="3" fillId="37" borderId="19" xfId="0" applyFont="1" applyFill="1" applyBorder="1" applyAlignment="1">
      <alignment horizontal="center"/>
    </xf>
    <xf numFmtId="0" fontId="3" fillId="37" borderId="21" xfId="0" applyFont="1" applyFill="1" applyBorder="1" applyAlignment="1">
      <alignment horizontal="center"/>
    </xf>
    <xf numFmtId="0" fontId="3" fillId="37" borderId="21" xfId="0" applyNumberFormat="1" applyFont="1" applyFill="1" applyBorder="1" applyAlignment="1">
      <alignment horizontal="center"/>
    </xf>
    <xf numFmtId="0" fontId="2" fillId="37" borderId="0" xfId="0" applyFont="1" applyFill="1"/>
    <xf numFmtId="167" fontId="2" fillId="37" borderId="0" xfId="58" applyNumberFormat="1" applyFont="1" applyFill="1" applyAlignment="1">
      <alignment vertical="top"/>
    </xf>
    <xf numFmtId="0" fontId="2" fillId="37" borderId="19" xfId="0" applyFont="1" applyFill="1" applyBorder="1"/>
    <xf numFmtId="3" fontId="2" fillId="37" borderId="19" xfId="0" applyNumberFormat="1" applyFont="1" applyFill="1" applyBorder="1"/>
    <xf numFmtId="0" fontId="2" fillId="37" borderId="1" xfId="0" applyFont="1" applyFill="1" applyBorder="1"/>
    <xf numFmtId="3" fontId="2" fillId="37" borderId="1" xfId="0" applyNumberFormat="1" applyFont="1" applyFill="1" applyBorder="1"/>
    <xf numFmtId="3" fontId="1" fillId="0" borderId="0" xfId="0" quotePrefix="1" applyNumberFormat="1" applyFont="1" applyBorder="1"/>
    <xf numFmtId="0" fontId="4" fillId="0" borderId="19" xfId="0" applyFont="1" applyFill="1" applyBorder="1" applyAlignment="1">
      <alignment horizontal="right"/>
    </xf>
    <xf numFmtId="0" fontId="1" fillId="0" borderId="0" xfId="0" quotePrefix="1" applyFont="1" applyFill="1" applyBorder="1" applyAlignment="1">
      <alignment horizontal="right"/>
    </xf>
    <xf numFmtId="3" fontId="1" fillId="0" borderId="0" xfId="0" applyNumberFormat="1" applyFont="1" applyFill="1" applyBorder="1"/>
    <xf numFmtId="17" fontId="1" fillId="0" borderId="0" xfId="0" quotePrefix="1" applyNumberFormat="1" applyFont="1" applyFill="1" applyBorder="1" applyAlignment="1">
      <alignment horizontal="right"/>
    </xf>
    <xf numFmtId="166" fontId="1" fillId="0" borderId="0" xfId="0" applyNumberFormat="1" applyFont="1" applyFill="1" applyBorder="1"/>
    <xf numFmtId="166" fontId="1" fillId="0" borderId="0" xfId="0" applyNumberFormat="1" applyFont="1" applyFill="1" applyBorder="1" applyAlignment="1">
      <alignment horizontal="right"/>
    </xf>
    <xf numFmtId="168" fontId="1" fillId="0" borderId="0" xfId="0" applyNumberFormat="1" applyFont="1" applyFill="1" applyBorder="1"/>
    <xf numFmtId="168" fontId="1" fillId="0" borderId="0" xfId="0" applyNumberFormat="1" applyFont="1" applyFill="1" applyBorder="1" applyAlignment="1">
      <alignment horizontal="right"/>
    </xf>
    <xf numFmtId="166" fontId="1" fillId="0" borderId="1" xfId="0" applyNumberFormat="1" applyFont="1" applyFill="1" applyBorder="1" applyAlignment="1">
      <alignment horizontal="right"/>
    </xf>
    <xf numFmtId="170" fontId="2" fillId="37" borderId="0" xfId="0" quotePrefix="1" applyNumberFormat="1" applyFont="1" applyFill="1" applyAlignment="1">
      <alignment horizontal="right"/>
    </xf>
    <xf numFmtId="0" fontId="4" fillId="36" borderId="0" xfId="0" applyFont="1" applyFill="1" applyAlignment="1">
      <alignment horizontal="center" vertical="top" wrapText="1"/>
    </xf>
    <xf numFmtId="0" fontId="3" fillId="0" borderId="0" xfId="0" quotePrefix="1" applyFont="1" applyFill="1" applyBorder="1" applyAlignment="1">
      <alignment horizontal="right"/>
    </xf>
    <xf numFmtId="0" fontId="3" fillId="0" borderId="6" xfId="0" quotePrefix="1" applyFont="1" applyFill="1" applyBorder="1" applyAlignment="1">
      <alignment horizontal="center"/>
    </xf>
    <xf numFmtId="4" fontId="53" fillId="0" borderId="0" xfId="0" applyNumberFormat="1" applyFont="1" applyFill="1" applyBorder="1" applyAlignment="1">
      <alignment horizontal="right" wrapText="1"/>
    </xf>
    <xf numFmtId="4" fontId="18" fillId="0" borderId="0" xfId="0" applyNumberFormat="1" applyFont="1" applyFill="1" applyBorder="1" applyAlignment="1">
      <alignment horizontal="right" wrapText="1"/>
    </xf>
    <xf numFmtId="0" fontId="53" fillId="0" borderId="0" xfId="0" applyFont="1" applyFill="1" applyBorder="1" applyAlignment="1">
      <alignment horizontal="right" wrapText="1"/>
    </xf>
    <xf numFmtId="0" fontId="1" fillId="0" borderId="0" xfId="0" applyFont="1" applyFill="1" applyAlignment="1">
      <alignment horizontal="right"/>
    </xf>
    <xf numFmtId="3" fontId="1" fillId="0" borderId="0" xfId="0" applyNumberFormat="1" applyFont="1" applyFill="1" applyAlignment="1">
      <alignment horizontal="right"/>
    </xf>
    <xf numFmtId="3" fontId="1" fillId="0" borderId="0" xfId="0" applyNumberFormat="1" applyFont="1" applyFill="1"/>
    <xf numFmtId="167" fontId="1" fillId="0" borderId="0" xfId="58" applyNumberFormat="1" applyFont="1" applyFill="1" applyBorder="1"/>
    <xf numFmtId="3" fontId="1" fillId="0" borderId="0" xfId="0" applyNumberFormat="1" applyFont="1" applyFill="1" applyAlignment="1">
      <alignment horizontal="left"/>
    </xf>
    <xf numFmtId="0" fontId="2" fillId="0" borderId="0" xfId="0" applyFont="1" applyFill="1" applyAlignment="1">
      <alignment horizontal="left" vertical="center"/>
    </xf>
    <xf numFmtId="167" fontId="2" fillId="0" borderId="4" xfId="58" applyNumberFormat="1" applyFont="1" applyFill="1" applyBorder="1"/>
    <xf numFmtId="1" fontId="1" fillId="0" borderId="0" xfId="0" quotePrefix="1" applyNumberFormat="1" applyFont="1"/>
    <xf numFmtId="0" fontId="50" fillId="0" borderId="0" xfId="69" applyFill="1" applyAlignment="1">
      <alignment horizontal="center"/>
    </xf>
    <xf numFmtId="0" fontId="50" fillId="0" borderId="0" xfId="69" applyAlignment="1">
      <alignment horizontal="center"/>
    </xf>
    <xf numFmtId="0" fontId="55" fillId="0" borderId="0" xfId="0" applyFont="1" applyFill="1" applyBorder="1"/>
    <xf numFmtId="3" fontId="55" fillId="0" borderId="0" xfId="0" applyNumberFormat="1" applyFont="1" applyFill="1" applyBorder="1"/>
    <xf numFmtId="168" fontId="55" fillId="0" borderId="0" xfId="0" applyNumberFormat="1" applyFont="1" applyFill="1" applyBorder="1"/>
    <xf numFmtId="0" fontId="55" fillId="0" borderId="0" xfId="0" applyFont="1" applyFill="1" applyAlignment="1">
      <alignment vertical="center"/>
    </xf>
    <xf numFmtId="3" fontId="56" fillId="0" borderId="0" xfId="0" applyNumberFormat="1" applyFont="1" applyFill="1" applyBorder="1"/>
    <xf numFmtId="0" fontId="57" fillId="0" borderId="0" xfId="0" applyFont="1" applyFill="1" applyBorder="1"/>
    <xf numFmtId="3" fontId="57" fillId="0" borderId="0" xfId="0" applyNumberFormat="1" applyFont="1" applyFill="1" applyBorder="1"/>
    <xf numFmtId="168" fontId="57" fillId="0" borderId="0" xfId="0" applyNumberFormat="1" applyFont="1" applyFill="1" applyBorder="1"/>
    <xf numFmtId="0" fontId="57" fillId="0" borderId="0" xfId="0" applyFont="1" applyFill="1" applyAlignment="1">
      <alignment vertical="center"/>
    </xf>
    <xf numFmtId="3" fontId="39" fillId="0" borderId="0" xfId="0" applyNumberFormat="1" applyFont="1" applyFill="1" applyBorder="1"/>
    <xf numFmtId="3" fontId="57" fillId="0" borderId="0" xfId="0" applyNumberFormat="1" applyFont="1" applyFill="1" applyAlignment="1">
      <alignment vertical="center"/>
    </xf>
    <xf numFmtId="0" fontId="4" fillId="0" borderId="0" xfId="0" applyFont="1" applyFill="1" applyBorder="1" applyAlignment="1">
      <alignment horizontal="right"/>
    </xf>
    <xf numFmtId="3" fontId="58" fillId="0" borderId="0" xfId="0" applyNumberFormat="1" applyFont="1" applyBorder="1" applyAlignment="1">
      <alignment wrapText="1"/>
    </xf>
    <xf numFmtId="0" fontId="4" fillId="0" borderId="26" xfId="0" applyFont="1" applyFill="1" applyBorder="1" applyAlignment="1">
      <alignment horizontal="center"/>
    </xf>
    <xf numFmtId="0" fontId="4" fillId="0" borderId="27" xfId="0" applyFont="1" applyFill="1" applyBorder="1" applyAlignment="1">
      <alignment horizontal="center"/>
    </xf>
    <xf numFmtId="0" fontId="4" fillId="0" borderId="27" xfId="0" applyFont="1" applyFill="1" applyBorder="1" applyAlignment="1">
      <alignment horizontal="right"/>
    </xf>
    <xf numFmtId="4" fontId="14" fillId="0" borderId="0" xfId="0" applyNumberFormat="1" applyFont="1" applyFill="1" applyBorder="1" applyAlignment="1">
      <alignment horizontal="right"/>
    </xf>
    <xf numFmtId="171" fontId="58" fillId="38" borderId="0" xfId="0" applyNumberFormat="1" applyFont="1" applyFill="1" applyBorder="1" applyAlignment="1">
      <alignment wrapText="1"/>
    </xf>
    <xf numFmtId="3" fontId="58" fillId="0" borderId="0" xfId="0" applyNumberFormat="1" applyFont="1" applyBorder="1" applyAlignment="1">
      <alignment horizontal="left" wrapText="1"/>
    </xf>
    <xf numFmtId="167" fontId="5" fillId="0" borderId="0" xfId="58" applyNumberFormat="1" applyFont="1" applyFill="1"/>
    <xf numFmtId="3" fontId="14" fillId="0" borderId="0" xfId="0" applyNumberFormat="1" applyFont="1" applyFill="1" applyAlignment="1">
      <alignment horizontal="right"/>
    </xf>
    <xf numFmtId="172" fontId="3" fillId="0" borderId="0" xfId="70" applyNumberFormat="1" applyFont="1" applyFill="1" applyAlignment="1">
      <alignment horizontal="right" vertical="center"/>
    </xf>
    <xf numFmtId="4" fontId="4" fillId="0" borderId="0" xfId="0" applyNumberFormat="1" applyFont="1" applyFill="1" applyBorder="1" applyAlignment="1">
      <alignment horizontal="right"/>
    </xf>
    <xf numFmtId="3" fontId="3" fillId="0" borderId="0" xfId="36" applyNumberFormat="1" applyFont="1" applyFill="1"/>
    <xf numFmtId="3" fontId="3" fillId="0" borderId="0" xfId="38" applyNumberFormat="1" applyFont="1" applyFill="1"/>
    <xf numFmtId="0" fontId="3" fillId="0" borderId="0" xfId="0" applyFont="1"/>
    <xf numFmtId="37" fontId="0" fillId="0" borderId="0" xfId="0" applyNumberFormat="1"/>
    <xf numFmtId="167" fontId="3" fillId="0" borderId="0" xfId="0" applyNumberFormat="1" applyFont="1"/>
    <xf numFmtId="167" fontId="2" fillId="0" borderId="0" xfId="0" applyNumberFormat="1" applyFont="1"/>
    <xf numFmtId="167" fontId="2" fillId="0" borderId="0" xfId="0" applyNumberFormat="1" applyFont="1" applyFill="1" applyAlignment="1">
      <alignment vertical="center"/>
    </xf>
    <xf numFmtId="167" fontId="1" fillId="0" borderId="0" xfId="58" applyNumberFormat="1" applyFont="1" applyFill="1"/>
    <xf numFmtId="3" fontId="4" fillId="0" borderId="0" xfId="0" applyNumberFormat="1" applyFont="1" applyFill="1" applyBorder="1" applyAlignment="1">
      <alignment horizontal="center"/>
    </xf>
    <xf numFmtId="41" fontId="3" fillId="0" borderId="0" xfId="0" applyNumberFormat="1" applyFont="1"/>
    <xf numFmtId="0" fontId="3" fillId="0" borderId="0" xfId="0" applyFont="1" applyBorder="1"/>
    <xf numFmtId="3" fontId="3" fillId="0" borderId="0" xfId="0" applyNumberFormat="1" applyFont="1" applyBorder="1"/>
    <xf numFmtId="167" fontId="3" fillId="0" borderId="0" xfId="58" applyNumberFormat="1" applyFont="1" applyBorder="1"/>
    <xf numFmtId="4" fontId="0" fillId="0" borderId="0" xfId="0" applyNumberFormat="1"/>
    <xf numFmtId="41" fontId="0" fillId="0" borderId="0" xfId="0" applyNumberFormat="1"/>
    <xf numFmtId="41" fontId="4" fillId="0" borderId="0" xfId="0" applyNumberFormat="1" applyFont="1"/>
    <xf numFmtId="37" fontId="3" fillId="0" borderId="0" xfId="0" applyNumberFormat="1" applyFont="1"/>
    <xf numFmtId="0" fontId="3" fillId="0" borderId="3" xfId="0" applyFont="1" applyBorder="1"/>
    <xf numFmtId="3" fontId="3" fillId="0" borderId="3" xfId="0" applyNumberFormat="1" applyFont="1" applyBorder="1"/>
    <xf numFmtId="167" fontId="3" fillId="0" borderId="3" xfId="58" applyNumberFormat="1" applyFont="1" applyFill="1" applyBorder="1"/>
    <xf numFmtId="167" fontId="3" fillId="0" borderId="3" xfId="58" applyNumberFormat="1" applyFont="1" applyBorder="1"/>
    <xf numFmtId="168" fontId="3" fillId="0" borderId="0" xfId="0" applyNumberFormat="1" applyFont="1" applyFill="1" applyAlignment="1">
      <alignment horizontal="left" vertical="center"/>
    </xf>
    <xf numFmtId="168" fontId="3" fillId="35" borderId="0" xfId="0" applyNumberFormat="1" applyFont="1" applyFill="1" applyAlignment="1">
      <alignment horizontal="left" vertical="center"/>
    </xf>
    <xf numFmtId="9" fontId="2" fillId="0" borderId="0" xfId="58" applyFont="1" applyFill="1" applyBorder="1"/>
    <xf numFmtId="0" fontId="44" fillId="0" borderId="0" xfId="40" applyFont="1" applyAlignment="1">
      <alignment horizontal="center"/>
    </xf>
    <xf numFmtId="0" fontId="4" fillId="0" borderId="0" xfId="0" applyFont="1" applyFill="1" applyBorder="1" applyAlignment="1">
      <alignment horizontal="center" vertical="center" wrapText="1"/>
    </xf>
    <xf numFmtId="0" fontId="4" fillId="0" borderId="0" xfId="0" applyFont="1" applyFill="1" applyAlignment="1">
      <alignment horizontal="center"/>
    </xf>
    <xf numFmtId="0" fontId="9" fillId="0" borderId="0" xfId="0" applyFont="1" applyFill="1" applyBorder="1" applyAlignment="1">
      <alignment horizontal="center" vertical="center" wrapText="1"/>
    </xf>
    <xf numFmtId="0" fontId="3" fillId="0" borderId="0" xfId="0" applyFont="1" applyFill="1" applyBorder="1" applyAlignment="1">
      <alignment horizontal="center"/>
    </xf>
    <xf numFmtId="0" fontId="3" fillId="0" borderId="6" xfId="0" applyFont="1" applyFill="1" applyBorder="1" applyAlignment="1">
      <alignment horizontal="center"/>
    </xf>
    <xf numFmtId="0" fontId="3" fillId="2" borderId="19" xfId="0" applyFont="1" applyFill="1" applyBorder="1" applyAlignment="1">
      <alignment horizontal="center"/>
    </xf>
    <xf numFmtId="0" fontId="49" fillId="0" borderId="0" xfId="40" applyFont="1" applyAlignment="1">
      <alignment horizontal="left"/>
    </xf>
    <xf numFmtId="0" fontId="17" fillId="0" borderId="0" xfId="43" applyFont="1" applyBorder="1" applyAlignment="1" applyProtection="1">
      <alignment horizontal="center" vertical="center"/>
    </xf>
    <xf numFmtId="0" fontId="18" fillId="0" borderId="2" xfId="40" applyFont="1" applyBorder="1" applyAlignment="1">
      <alignment horizontal="justify" vertical="center" wrapText="1"/>
    </xf>
    <xf numFmtId="0" fontId="44" fillId="0" borderId="0" xfId="40" applyFont="1" applyAlignment="1">
      <alignment horizontal="center"/>
    </xf>
    <xf numFmtId="0" fontId="4" fillId="0" borderId="0" xfId="0" applyFont="1" applyFill="1" applyBorder="1" applyAlignment="1">
      <alignment horizontal="center" vertical="center" wrapText="1"/>
    </xf>
    <xf numFmtId="0" fontId="2" fillId="2" borderId="0" xfId="0" applyFont="1" applyFill="1" applyBorder="1" applyAlignment="1">
      <alignment horizontal="left" vertical="top" wrapText="1"/>
    </xf>
    <xf numFmtId="0" fontId="4" fillId="0" borderId="20" xfId="0" applyFont="1" applyFill="1" applyBorder="1" applyAlignment="1">
      <alignment horizontal="center"/>
    </xf>
    <xf numFmtId="0" fontId="4" fillId="0" borderId="24" xfId="0" applyFont="1" applyFill="1" applyBorder="1" applyAlignment="1">
      <alignment horizontal="center" vertical="center" wrapText="1"/>
    </xf>
    <xf numFmtId="0" fontId="4" fillId="0" borderId="18" xfId="0" quotePrefix="1" applyFont="1" applyFill="1" applyBorder="1" applyAlignment="1">
      <alignment horizontal="center" vertical="center"/>
    </xf>
    <xf numFmtId="0" fontId="4" fillId="0" borderId="26" xfId="0" quotePrefix="1" applyFont="1" applyFill="1" applyBorder="1" applyAlignment="1">
      <alignment horizontal="center" vertical="center"/>
    </xf>
    <xf numFmtId="0" fontId="4" fillId="0" borderId="20" xfId="0" applyFont="1" applyBorder="1" applyAlignment="1">
      <alignment horizontal="center"/>
    </xf>
    <xf numFmtId="0" fontId="2" fillId="2" borderId="0" xfId="0" applyFont="1" applyFill="1" applyBorder="1" applyAlignment="1">
      <alignment vertical="top" wrapText="1"/>
    </xf>
    <xf numFmtId="0" fontId="2" fillId="2" borderId="0" xfId="0" applyFont="1" applyFill="1" applyBorder="1" applyAlignment="1">
      <alignment vertical="top"/>
    </xf>
    <xf numFmtId="0" fontId="4" fillId="0" borderId="18" xfId="0" applyFont="1" applyBorder="1" applyAlignment="1">
      <alignment horizontal="center"/>
    </xf>
    <xf numFmtId="0" fontId="2" fillId="0" borderId="0" xfId="0" applyFont="1" applyFill="1" applyBorder="1" applyAlignment="1">
      <alignment vertical="top" wrapText="1"/>
    </xf>
    <xf numFmtId="0" fontId="2" fillId="0" borderId="0" xfId="0" applyFont="1" applyFill="1" applyBorder="1" applyAlignment="1">
      <alignment vertical="top"/>
    </xf>
    <xf numFmtId="0" fontId="4" fillId="0" borderId="0" xfId="0" applyFont="1" applyFill="1" applyAlignment="1">
      <alignment horizontal="center"/>
    </xf>
    <xf numFmtId="0" fontId="4" fillId="0" borderId="19" xfId="0" quotePrefix="1" applyFont="1" applyFill="1" applyBorder="1" applyAlignment="1">
      <alignment horizontal="center" vertical="center"/>
    </xf>
    <xf numFmtId="0" fontId="4" fillId="0" borderId="0" xfId="0" applyFont="1" applyFill="1" applyBorder="1" applyAlignment="1">
      <alignment horizontal="center"/>
    </xf>
    <xf numFmtId="0" fontId="9" fillId="0" borderId="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6" fillId="0" borderId="5" xfId="0" applyFont="1" applyFill="1" applyBorder="1" applyAlignment="1">
      <alignment vertical="top" wrapText="1"/>
    </xf>
    <xf numFmtId="0" fontId="6" fillId="0" borderId="5" xfId="0" applyFont="1" applyFill="1" applyBorder="1" applyAlignment="1">
      <alignment vertical="top"/>
    </xf>
    <xf numFmtId="0" fontId="1" fillId="0" borderId="0" xfId="0" applyFont="1" applyFill="1" applyBorder="1" applyAlignment="1">
      <alignment vertical="top" wrapText="1"/>
    </xf>
    <xf numFmtId="0" fontId="1" fillId="0" borderId="0" xfId="0" applyFont="1" applyFill="1" applyBorder="1" applyAlignment="1">
      <alignment vertical="top"/>
    </xf>
    <xf numFmtId="0" fontId="3" fillId="0" borderId="24" xfId="0" applyFont="1" applyFill="1" applyBorder="1" applyAlignment="1">
      <alignment horizontal="center" vertical="center" wrapText="1"/>
    </xf>
    <xf numFmtId="0" fontId="3" fillId="2" borderId="20" xfId="0" applyFont="1" applyFill="1" applyBorder="1" applyAlignment="1">
      <alignment horizontal="center"/>
    </xf>
    <xf numFmtId="0" fontId="2" fillId="3" borderId="0" xfId="0" applyFont="1" applyFill="1" applyBorder="1" applyAlignment="1">
      <alignment vertical="top" wrapText="1"/>
    </xf>
    <xf numFmtId="0" fontId="3" fillId="2" borderId="18" xfId="0" applyFont="1" applyFill="1" applyBorder="1" applyAlignment="1">
      <alignment vertical="center" wrapText="1"/>
    </xf>
    <xf numFmtId="0" fontId="2" fillId="3" borderId="19"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2" borderId="18" xfId="0" quotePrefix="1" applyFont="1" applyFill="1" applyBorder="1" applyAlignment="1">
      <alignment horizontal="center" vertical="center"/>
    </xf>
    <xf numFmtId="0" fontId="3" fillId="2" borderId="19" xfId="0" quotePrefix="1" applyFont="1" applyFill="1" applyBorder="1" applyAlignment="1">
      <alignment horizontal="center" vertical="center"/>
    </xf>
    <xf numFmtId="0" fontId="3" fillId="37" borderId="20" xfId="0" quotePrefix="1" applyFont="1" applyFill="1" applyBorder="1" applyAlignment="1">
      <alignment horizontal="center"/>
    </xf>
    <xf numFmtId="0" fontId="3" fillId="37" borderId="24" xfId="0" applyFont="1" applyFill="1" applyBorder="1" applyAlignment="1">
      <alignment horizontal="center" vertical="center" wrapText="1"/>
    </xf>
    <xf numFmtId="0" fontId="3" fillId="37" borderId="0" xfId="0" applyFont="1" applyFill="1" applyBorder="1" applyAlignment="1">
      <alignment horizontal="center" vertical="center" wrapText="1"/>
    </xf>
    <xf numFmtId="0" fontId="2" fillId="37" borderId="0" xfId="0" applyFont="1" applyFill="1" applyBorder="1" applyAlignment="1">
      <alignment vertical="top" wrapText="1"/>
    </xf>
    <xf numFmtId="0" fontId="3" fillId="37" borderId="18" xfId="0" applyFont="1" applyFill="1" applyBorder="1" applyAlignment="1">
      <alignment horizontal="center" vertical="center" wrapText="1"/>
    </xf>
    <xf numFmtId="0" fontId="3" fillId="37" borderId="1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Border="1" applyAlignment="1">
      <alignment horizontal="center"/>
    </xf>
    <xf numFmtId="0" fontId="3" fillId="0" borderId="5" xfId="0" applyFont="1" applyFill="1" applyBorder="1" applyAlignment="1">
      <alignment horizontal="center"/>
    </xf>
    <xf numFmtId="0" fontId="3" fillId="0" borderId="25" xfId="0" applyFont="1" applyFill="1" applyBorder="1" applyAlignment="1">
      <alignment horizontal="center"/>
    </xf>
    <xf numFmtId="0" fontId="3" fillId="0" borderId="6" xfId="0" applyFont="1" applyFill="1" applyBorder="1" applyAlignment="1">
      <alignment horizontal="center"/>
    </xf>
    <xf numFmtId="0" fontId="3" fillId="0" borderId="5" xfId="0" quotePrefix="1" applyFont="1" applyFill="1" applyBorder="1" applyAlignment="1">
      <alignment horizontal="center" vertical="center"/>
    </xf>
    <xf numFmtId="0" fontId="1" fillId="0" borderId="4" xfId="0" applyFont="1" applyBorder="1" applyAlignment="1">
      <alignment horizontal="center" vertical="center"/>
    </xf>
    <xf numFmtId="0" fontId="51" fillId="0" borderId="3" xfId="0" applyFont="1" applyFill="1" applyBorder="1" applyAlignment="1">
      <alignment horizontal="left" wrapText="1"/>
    </xf>
    <xf numFmtId="0" fontId="2" fillId="0" borderId="28" xfId="0" applyFont="1" applyFill="1" applyBorder="1" applyAlignment="1">
      <alignment horizontal="left" wrapText="1"/>
    </xf>
    <xf numFmtId="0" fontId="3" fillId="0" borderId="4" xfId="0" quotePrefix="1" applyFont="1" applyFill="1" applyBorder="1" applyAlignment="1">
      <alignment horizontal="center" vertical="center"/>
    </xf>
  </cellXfs>
  <cellStyles count="7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65"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xfId="69" builtinId="8"/>
    <cellStyle name="Hipervínculo 2" xfId="31" xr:uid="{00000000-0005-0000-0000-000020000000}"/>
    <cellStyle name="Incorrecto" xfId="32" builtinId="27" customBuiltin="1"/>
    <cellStyle name="Millares" xfId="33" builtinId="3"/>
    <cellStyle name="Millares [0]" xfId="70" builtinId="6"/>
    <cellStyle name="Millares 12" xfId="34" xr:uid="{00000000-0005-0000-0000-000023000000}"/>
    <cellStyle name="Neutral" xfId="35" builtinId="28" customBuiltin="1"/>
    <cellStyle name="Normal" xfId="0" builtinId="0"/>
    <cellStyle name="Normal 2" xfId="36" xr:uid="{00000000-0005-0000-0000-000026000000}"/>
    <cellStyle name="Normal 2 2" xfId="37" xr:uid="{00000000-0005-0000-0000-000027000000}"/>
    <cellStyle name="Normal 3" xfId="38" xr:uid="{00000000-0005-0000-0000-000028000000}"/>
    <cellStyle name="Normal 3 2" xfId="39" xr:uid="{00000000-0005-0000-0000-000029000000}"/>
    <cellStyle name="Normal 4" xfId="40" xr:uid="{00000000-0005-0000-0000-00002A000000}"/>
    <cellStyle name="Normal 4 2" xfId="41" xr:uid="{00000000-0005-0000-0000-00002B000000}"/>
    <cellStyle name="Normal 5 2" xfId="42" xr:uid="{00000000-0005-0000-0000-00002C000000}"/>
    <cellStyle name="Normal_indice" xfId="43" xr:uid="{00000000-0005-0000-0000-00002D000000}"/>
    <cellStyle name="Notas 10" xfId="44" xr:uid="{00000000-0005-0000-0000-00002E000000}"/>
    <cellStyle name="Notas 11" xfId="45" xr:uid="{00000000-0005-0000-0000-00002F000000}"/>
    <cellStyle name="Notas 12" xfId="46" xr:uid="{00000000-0005-0000-0000-000030000000}"/>
    <cellStyle name="Notas 13" xfId="47" xr:uid="{00000000-0005-0000-0000-000031000000}"/>
    <cellStyle name="Notas 14" xfId="48" xr:uid="{00000000-0005-0000-0000-000032000000}"/>
    <cellStyle name="Notas 15" xfId="49" xr:uid="{00000000-0005-0000-0000-000033000000}"/>
    <cellStyle name="Notas 2" xfId="50" xr:uid="{00000000-0005-0000-0000-000034000000}"/>
    <cellStyle name="Notas 3" xfId="51" xr:uid="{00000000-0005-0000-0000-000035000000}"/>
    <cellStyle name="Notas 4" xfId="52" xr:uid="{00000000-0005-0000-0000-000036000000}"/>
    <cellStyle name="Notas 5" xfId="53" xr:uid="{00000000-0005-0000-0000-000037000000}"/>
    <cellStyle name="Notas 6" xfId="54" xr:uid="{00000000-0005-0000-0000-000038000000}"/>
    <cellStyle name="Notas 7" xfId="55" xr:uid="{00000000-0005-0000-0000-000039000000}"/>
    <cellStyle name="Notas 8" xfId="56" xr:uid="{00000000-0005-0000-0000-00003A000000}"/>
    <cellStyle name="Notas 9" xfId="57" xr:uid="{00000000-0005-0000-0000-00003B000000}"/>
    <cellStyle name="Porcentaje" xfId="58" builtinId="5"/>
    <cellStyle name="Porcentual 2" xfId="59" xr:uid="{00000000-0005-0000-0000-00003D000000}"/>
    <cellStyle name="Porcentual_Productos Sice" xfId="60" xr:uid="{00000000-0005-0000-0000-00003E000000}"/>
    <cellStyle name="Salida" xfId="61" builtinId="21" customBuiltin="1"/>
    <cellStyle name="Texto de advertencia" xfId="62" builtinId="11" customBuiltin="1"/>
    <cellStyle name="Texto explicativo" xfId="63" builtinId="53" customBuiltin="1"/>
    <cellStyle name="Título" xfId="64" builtinId="15" customBuiltin="1"/>
    <cellStyle name="Título 2" xfId="66" builtinId="17" customBuiltin="1"/>
    <cellStyle name="Título 3" xfId="67" builtinId="18" customBuiltin="1"/>
    <cellStyle name="Total" xfId="68" builtinId="25" customBuiltin="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mruColors>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xml"/><Relationship Id="rId1" Type="http://schemas.microsoft.com/office/2011/relationships/chartStyle" Target="style1.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2.xml"/><Relationship Id="rId1" Type="http://schemas.microsoft.com/office/2011/relationships/chartStyle" Target="style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Gráfico Nº 1</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Evolución balanza de productos silvoagropecuarios </a:t>
            </a:r>
          </a:p>
          <a:p>
            <a:pPr>
              <a:defRPr sz="1000" b="0" i="0" u="none" strike="noStrike" baseline="0">
                <a:solidFill>
                  <a:srgbClr val="000000"/>
                </a:solidFill>
                <a:latin typeface="Calibri"/>
                <a:ea typeface="Calibri"/>
                <a:cs typeface="Calibri"/>
              </a:defRPr>
            </a:pPr>
            <a:endParaRPr lang="es-ES"/>
          </a:p>
        </c:rich>
      </c:tx>
      <c:overlay val="0"/>
    </c:title>
    <c:autoTitleDeleted val="0"/>
    <c:plotArea>
      <c:layout>
        <c:manualLayout>
          <c:layoutTarget val="inner"/>
          <c:xMode val="edge"/>
          <c:yMode val="edge"/>
          <c:x val="0.18188693245334414"/>
          <c:y val="0.22056853062858667"/>
          <c:w val="0.65164965787334195"/>
          <c:h val="0.73515422237225336"/>
        </c:manualLayout>
      </c:layout>
      <c:lineChart>
        <c:grouping val="standard"/>
        <c:varyColors val="0"/>
        <c:ser>
          <c:idx val="0"/>
          <c:order val="0"/>
          <c:tx>
            <c:strRef>
              <c:f>balanza_periodos!$O$27</c:f>
              <c:strCache>
                <c:ptCount val="1"/>
                <c:pt idx="0">
                  <c:v>Agrícola</c:v>
                </c:pt>
              </c:strCache>
            </c:strRef>
          </c:tx>
          <c:cat>
            <c:strRef>
              <c:f>balanza_periodos!$N$28:$N$32</c:f>
              <c:strCache>
                <c:ptCount val="5"/>
                <c:pt idx="0">
                  <c:v>ene-jun 15</c:v>
                </c:pt>
                <c:pt idx="1">
                  <c:v>ene-jun 16</c:v>
                </c:pt>
                <c:pt idx="2">
                  <c:v>ene-jun 17</c:v>
                </c:pt>
                <c:pt idx="3">
                  <c:v>ene-jun 18</c:v>
                </c:pt>
                <c:pt idx="4">
                  <c:v>ene-jun 19</c:v>
                </c:pt>
              </c:strCache>
            </c:strRef>
          </c:cat>
          <c:val>
            <c:numRef>
              <c:f>balanza_periodos!$O$28:$O$32</c:f>
              <c:numCache>
                <c:formatCode>_-* #,##0\ _p_t_a_-;\-* #,##0\ _p_t_a_-;_-* "-"??\ _p_t_a_-;_-@_-</c:formatCode>
                <c:ptCount val="5"/>
                <c:pt idx="0">
                  <c:v>3534665</c:v>
                </c:pt>
                <c:pt idx="1">
                  <c:v>3969310</c:v>
                </c:pt>
                <c:pt idx="2">
                  <c:v>3585951</c:v>
                </c:pt>
                <c:pt idx="3">
                  <c:v>4110557</c:v>
                </c:pt>
                <c:pt idx="4">
                  <c:v>3927889</c:v>
                </c:pt>
              </c:numCache>
            </c:numRef>
          </c:val>
          <c:smooth val="0"/>
          <c:extLst>
            <c:ext xmlns:c16="http://schemas.microsoft.com/office/drawing/2014/chart" uri="{C3380CC4-5D6E-409C-BE32-E72D297353CC}">
              <c16:uniqueId val="{00000000-B6F2-43D3-A326-C07583E4992F}"/>
            </c:ext>
          </c:extLst>
        </c:ser>
        <c:ser>
          <c:idx val="1"/>
          <c:order val="1"/>
          <c:tx>
            <c:strRef>
              <c:f>balanza_periodos!$P$27</c:f>
              <c:strCache>
                <c:ptCount val="1"/>
                <c:pt idx="0">
                  <c:v>Pecuario</c:v>
                </c:pt>
              </c:strCache>
            </c:strRef>
          </c:tx>
          <c:cat>
            <c:strRef>
              <c:f>balanza_periodos!$N$28:$N$32</c:f>
              <c:strCache>
                <c:ptCount val="5"/>
                <c:pt idx="0">
                  <c:v>ene-jun 15</c:v>
                </c:pt>
                <c:pt idx="1">
                  <c:v>ene-jun 16</c:v>
                </c:pt>
                <c:pt idx="2">
                  <c:v>ene-jun 17</c:v>
                </c:pt>
                <c:pt idx="3">
                  <c:v>ene-jun 18</c:v>
                </c:pt>
                <c:pt idx="4">
                  <c:v>ene-jun 19</c:v>
                </c:pt>
              </c:strCache>
            </c:strRef>
          </c:cat>
          <c:val>
            <c:numRef>
              <c:f>balanza_periodos!$P$28:$P$32</c:f>
              <c:numCache>
                <c:formatCode>_-* #,##0\ _p_t_a_-;\-* #,##0\ _p_t_a_-;_-* "-"??\ _p_t_a_-;_-@_-</c:formatCode>
                <c:ptCount val="5"/>
                <c:pt idx="0">
                  <c:v>-39110</c:v>
                </c:pt>
                <c:pt idx="1">
                  <c:v>-80235</c:v>
                </c:pt>
                <c:pt idx="2">
                  <c:v>-335491</c:v>
                </c:pt>
                <c:pt idx="3">
                  <c:v>-311397</c:v>
                </c:pt>
                <c:pt idx="4">
                  <c:v>-334601</c:v>
                </c:pt>
              </c:numCache>
            </c:numRef>
          </c:val>
          <c:smooth val="0"/>
          <c:extLst>
            <c:ext xmlns:c16="http://schemas.microsoft.com/office/drawing/2014/chart" uri="{C3380CC4-5D6E-409C-BE32-E72D297353CC}">
              <c16:uniqueId val="{00000001-B6F2-43D3-A326-C07583E4992F}"/>
            </c:ext>
          </c:extLst>
        </c:ser>
        <c:ser>
          <c:idx val="2"/>
          <c:order val="2"/>
          <c:tx>
            <c:strRef>
              <c:f>balanza_periodos!$Q$27</c:f>
              <c:strCache>
                <c:ptCount val="1"/>
                <c:pt idx="0">
                  <c:v>Forestal</c:v>
                </c:pt>
              </c:strCache>
            </c:strRef>
          </c:tx>
          <c:cat>
            <c:strRef>
              <c:f>balanza_periodos!$N$28:$N$32</c:f>
              <c:strCache>
                <c:ptCount val="5"/>
                <c:pt idx="0">
                  <c:v>ene-jun 15</c:v>
                </c:pt>
                <c:pt idx="1">
                  <c:v>ene-jun 16</c:v>
                </c:pt>
                <c:pt idx="2">
                  <c:v>ene-jun 17</c:v>
                </c:pt>
                <c:pt idx="3">
                  <c:v>ene-jun 18</c:v>
                </c:pt>
                <c:pt idx="4">
                  <c:v>ene-jun 19</c:v>
                </c:pt>
              </c:strCache>
            </c:strRef>
          </c:cat>
          <c:val>
            <c:numRef>
              <c:f>balanza_periodos!$Q$28:$Q$32</c:f>
              <c:numCache>
                <c:formatCode>_-* #,##0\ _p_t_a_-;\-* #,##0\ _p_t_a_-;_-* "-"??\ _p_t_a_-;_-@_-</c:formatCode>
                <c:ptCount val="5"/>
                <c:pt idx="0">
                  <c:v>2308462</c:v>
                </c:pt>
                <c:pt idx="1">
                  <c:v>2207129</c:v>
                </c:pt>
                <c:pt idx="2">
                  <c:v>2223502</c:v>
                </c:pt>
                <c:pt idx="3">
                  <c:v>2815769</c:v>
                </c:pt>
                <c:pt idx="4">
                  <c:v>2547509</c:v>
                </c:pt>
              </c:numCache>
            </c:numRef>
          </c:val>
          <c:smooth val="0"/>
          <c:extLst>
            <c:ext xmlns:c16="http://schemas.microsoft.com/office/drawing/2014/chart" uri="{C3380CC4-5D6E-409C-BE32-E72D297353CC}">
              <c16:uniqueId val="{00000002-B6F2-43D3-A326-C07583E4992F}"/>
            </c:ext>
          </c:extLst>
        </c:ser>
        <c:ser>
          <c:idx val="3"/>
          <c:order val="3"/>
          <c:tx>
            <c:strRef>
              <c:f>balanza_periodos!$R$27</c:f>
              <c:strCache>
                <c:ptCount val="1"/>
                <c:pt idx="0">
                  <c:v>Total</c:v>
                </c:pt>
              </c:strCache>
            </c:strRef>
          </c:tx>
          <c:cat>
            <c:strRef>
              <c:f>balanza_periodos!$N$28:$N$32</c:f>
              <c:strCache>
                <c:ptCount val="5"/>
                <c:pt idx="0">
                  <c:v>ene-jun 15</c:v>
                </c:pt>
                <c:pt idx="1">
                  <c:v>ene-jun 16</c:v>
                </c:pt>
                <c:pt idx="2">
                  <c:v>ene-jun 17</c:v>
                </c:pt>
                <c:pt idx="3">
                  <c:v>ene-jun 18</c:v>
                </c:pt>
                <c:pt idx="4">
                  <c:v>ene-jun 19</c:v>
                </c:pt>
              </c:strCache>
            </c:strRef>
          </c:cat>
          <c:val>
            <c:numRef>
              <c:f>balanza_periodos!$R$28:$R$32</c:f>
              <c:numCache>
                <c:formatCode>_-* #,##0\ _p_t_a_-;\-* #,##0\ _p_t_a_-;_-* "-"??\ _p_t_a_-;_-@_-</c:formatCode>
                <c:ptCount val="5"/>
                <c:pt idx="0">
                  <c:v>5804017</c:v>
                </c:pt>
                <c:pt idx="1">
                  <c:v>6096204</c:v>
                </c:pt>
                <c:pt idx="2">
                  <c:v>5473962</c:v>
                </c:pt>
                <c:pt idx="3">
                  <c:v>6614929</c:v>
                </c:pt>
                <c:pt idx="4">
                  <c:v>6140797</c:v>
                </c:pt>
              </c:numCache>
            </c:numRef>
          </c:val>
          <c:smooth val="0"/>
          <c:extLst>
            <c:ext xmlns:c16="http://schemas.microsoft.com/office/drawing/2014/chart" uri="{C3380CC4-5D6E-409C-BE32-E72D297353CC}">
              <c16:uniqueId val="{00000003-B6F2-43D3-A326-C07583E4992F}"/>
            </c:ext>
          </c:extLst>
        </c:ser>
        <c:dLbls>
          <c:showLegendKey val="0"/>
          <c:showVal val="0"/>
          <c:showCatName val="0"/>
          <c:showSerName val="0"/>
          <c:showPercent val="0"/>
          <c:showBubbleSize val="0"/>
        </c:dLbls>
        <c:marker val="1"/>
        <c:smooth val="0"/>
        <c:axId val="33084960"/>
        <c:axId val="33086592"/>
      </c:lineChart>
      <c:catAx>
        <c:axId val="3308496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33086592"/>
        <c:crosses val="autoZero"/>
        <c:auto val="1"/>
        <c:lblAlgn val="ctr"/>
        <c:lblOffset val="100"/>
        <c:noMultiLvlLbl val="0"/>
      </c:catAx>
      <c:valAx>
        <c:axId val="33086592"/>
        <c:scaling>
          <c:orientation val="minMax"/>
        </c:scaling>
        <c:delete val="0"/>
        <c:axPos val="l"/>
        <c:majorGridlines/>
        <c:numFmt formatCode="_-* #,##0\ _p_t_a_-;\-* #,##0\ _p_t_a_-;_-* &quot;-&quot;??\ _p_t_a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33084960"/>
        <c:crosses val="autoZero"/>
        <c:crossBetween val="between"/>
        <c:dispUnits>
          <c:builtInUnit val="thousands"/>
          <c:dispUnitsLbl>
            <c:layout>
              <c:manualLayout>
                <c:xMode val="edge"/>
                <c:yMode val="edge"/>
                <c:x val="2.6097271648873072E-2"/>
                <c:y val="0.31112148018534719"/>
              </c:manualLayout>
            </c:layout>
            <c:tx>
              <c:rich>
                <a:bodyPr rot="-5400000" vert="horz"/>
                <a:lstStyle/>
                <a:p>
                  <a:pPr algn="ctr">
                    <a:defRPr sz="1000" b="1" i="0" u="none" strike="noStrike" baseline="0">
                      <a:solidFill>
                        <a:srgbClr val="000000"/>
                      </a:solidFill>
                      <a:latin typeface="Calibri"/>
                      <a:ea typeface="Calibri"/>
                      <a:cs typeface="Calibri"/>
                    </a:defRPr>
                  </a:pPr>
                  <a:r>
                    <a:rPr lang="es-ES"/>
                    <a:t>Millones de dólares</a:t>
                  </a:r>
                </a:p>
              </c:rich>
            </c:tx>
          </c:dispUnitsLbl>
        </c:dispUnits>
      </c:valAx>
    </c:plotArea>
    <c:legend>
      <c:legendPos val="r"/>
      <c:layout>
        <c:manualLayout>
          <c:xMode val="edge"/>
          <c:yMode val="edge"/>
          <c:x val="0.82404539070136751"/>
          <c:y val="0.42762712318621671"/>
          <c:w val="0.16792576067483195"/>
          <c:h val="0.24213123800150071"/>
        </c:manualLayout>
      </c:layout>
      <c:overlay val="0"/>
      <c:txPr>
        <a:bodyPr/>
        <a:lstStyle/>
        <a:p>
          <a:pPr>
            <a:defRPr sz="800" b="0" i="0" u="none" strike="noStrike" baseline="0">
              <a:solidFill>
                <a:srgbClr val="000000"/>
              </a:solidFill>
              <a:latin typeface="Calibri"/>
              <a:ea typeface="Calibri"/>
              <a:cs typeface="Calibri"/>
            </a:defRPr>
          </a:pPr>
          <a:endParaRPr lang="es-CL"/>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22" l="0.70000000000000018" r="0.70000000000000018" t="0.75000000000000022" header="0.3000000000000001" footer="0.3000000000000001"/>
    <c:pageSetup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7"/>
    </mc:Choice>
    <mc:Fallback>
      <c:style val="27"/>
    </mc:Fallback>
  </mc:AlternateContent>
  <c:chart>
    <c:title>
      <c:tx>
        <c:strRef>
          <c:f>TitulosGraficos!$G$5</c:f>
          <c:strCache>
            <c:ptCount val="1"/>
            <c:pt idx="0">
              <c:v>Gráfico  Nº 10
Importación de productos silvoagropecuarios por país de origen
Miles de dólares  enero - junio 2019</c:v>
            </c:pt>
          </c:strCache>
        </c:strRef>
      </c:tx>
      <c:overlay val="0"/>
      <c:txPr>
        <a:bodyPr/>
        <a:lstStyle/>
        <a:p>
          <a:pPr>
            <a:defRPr sz="1000" b="0" i="0" u="none" strike="noStrike" baseline="0">
              <a:solidFill>
                <a:srgbClr val="000000"/>
              </a:solidFill>
              <a:latin typeface="Calibri"/>
              <a:ea typeface="Calibri"/>
              <a:cs typeface="Calibri"/>
            </a:defRPr>
          </a:pPr>
          <a:endParaRPr lang="es-CL"/>
        </a:p>
      </c:txPr>
    </c:title>
    <c:autoTitleDeleted val="0"/>
    <c:plotArea>
      <c:layout/>
      <c:barChart>
        <c:barDir val="col"/>
        <c:grouping val="clustered"/>
        <c:varyColors val="0"/>
        <c:ser>
          <c:idx val="0"/>
          <c:order val="0"/>
          <c:invertIfNegative val="0"/>
          <c:cat>
            <c:strRef>
              <c:f>'prin paises exp e imp'!$A$55:$A$69</c:f>
              <c:strCache>
                <c:ptCount val="15"/>
                <c:pt idx="0">
                  <c:v>Argentina</c:v>
                </c:pt>
                <c:pt idx="1">
                  <c:v>Estados Unidos</c:v>
                </c:pt>
                <c:pt idx="2">
                  <c:v>Brasil</c:v>
                </c:pt>
                <c:pt idx="3">
                  <c:v>Paraguay</c:v>
                </c:pt>
                <c:pt idx="4">
                  <c:v>China</c:v>
                </c:pt>
                <c:pt idx="5">
                  <c:v>Canadá</c:v>
                </c:pt>
                <c:pt idx="6">
                  <c:v>México</c:v>
                </c:pt>
                <c:pt idx="7">
                  <c:v>Alemania</c:v>
                </c:pt>
                <c:pt idx="8">
                  <c:v>Perú</c:v>
                </c:pt>
                <c:pt idx="9">
                  <c:v>Ecuador</c:v>
                </c:pt>
                <c:pt idx="10">
                  <c:v>España</c:v>
                </c:pt>
                <c:pt idx="11">
                  <c:v>Holanda</c:v>
                </c:pt>
                <c:pt idx="12">
                  <c:v>Colombia</c:v>
                </c:pt>
                <c:pt idx="13">
                  <c:v>Francia</c:v>
                </c:pt>
                <c:pt idx="14">
                  <c:v>Bélgica</c:v>
                </c:pt>
              </c:strCache>
            </c:strRef>
          </c:cat>
          <c:val>
            <c:numRef>
              <c:f>'prin paises exp e imp'!$D$55:$D$69</c:f>
              <c:numCache>
                <c:formatCode>#,##0</c:formatCode>
                <c:ptCount val="15"/>
                <c:pt idx="0">
                  <c:v>729911.94345000049</c:v>
                </c:pt>
                <c:pt idx="1">
                  <c:v>491972.43800999975</c:v>
                </c:pt>
                <c:pt idx="2">
                  <c:v>452241.7240799999</c:v>
                </c:pt>
                <c:pt idx="3">
                  <c:v>328358.79515000002</c:v>
                </c:pt>
                <c:pt idx="4">
                  <c:v>85268.022590000066</c:v>
                </c:pt>
                <c:pt idx="5">
                  <c:v>85111.115070000014</c:v>
                </c:pt>
                <c:pt idx="6">
                  <c:v>83645.736500000028</c:v>
                </c:pt>
                <c:pt idx="7">
                  <c:v>71872.593470000022</c:v>
                </c:pt>
                <c:pt idx="8">
                  <c:v>70549.622249999971</c:v>
                </c:pt>
                <c:pt idx="9">
                  <c:v>65337.546199999997</c:v>
                </c:pt>
                <c:pt idx="10">
                  <c:v>59644.631930000025</c:v>
                </c:pt>
                <c:pt idx="11">
                  <c:v>58957.648619999993</c:v>
                </c:pt>
                <c:pt idx="12">
                  <c:v>53213.011989999992</c:v>
                </c:pt>
                <c:pt idx="13">
                  <c:v>49206.907239999993</c:v>
                </c:pt>
                <c:pt idx="14">
                  <c:v>48423.202970000013</c:v>
                </c:pt>
              </c:numCache>
            </c:numRef>
          </c:val>
          <c:extLst>
            <c:ext xmlns:c16="http://schemas.microsoft.com/office/drawing/2014/chart" uri="{C3380CC4-5D6E-409C-BE32-E72D297353CC}">
              <c16:uniqueId val="{00000000-CD69-4EB8-9613-529E62A0A293}"/>
            </c:ext>
          </c:extLst>
        </c:ser>
        <c:dLbls>
          <c:showLegendKey val="0"/>
          <c:showVal val="0"/>
          <c:showCatName val="0"/>
          <c:showSerName val="0"/>
          <c:showPercent val="0"/>
          <c:showBubbleSize val="0"/>
        </c:dLbls>
        <c:gapWidth val="150"/>
        <c:axId val="33097472"/>
        <c:axId val="33089856"/>
      </c:barChart>
      <c:catAx>
        <c:axId val="33097472"/>
        <c:scaling>
          <c:orientation val="minMax"/>
        </c:scaling>
        <c:delete val="0"/>
        <c:axPos val="b"/>
        <c:numFmt formatCode="#,##0.00"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L"/>
          </a:p>
        </c:txPr>
        <c:crossAx val="33089856"/>
        <c:crosses val="autoZero"/>
        <c:auto val="1"/>
        <c:lblAlgn val="ctr"/>
        <c:lblOffset val="100"/>
        <c:noMultiLvlLbl val="0"/>
      </c:catAx>
      <c:valAx>
        <c:axId val="33089856"/>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33097472"/>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59055118110236227" l="0.78740157480314965" r="0.78740157480314965" t="2.4409448818897639" header="0.31496062992125984" footer="0.31496062992125984"/>
    <c:pageSetup paperSize="119" orientation="portrait" horizontalDpi="300"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7"/>
    </mc:Choice>
    <mc:Fallback>
      <c:style val="27"/>
    </mc:Fallback>
  </mc:AlternateContent>
  <c:chart>
    <c:title>
      <c:tx>
        <c:strRef>
          <c:f>TitulosGraficos!$F$5</c:f>
          <c:strCache>
            <c:ptCount val="1"/>
            <c:pt idx="0">
              <c:v>Gráfico  Nº 9
Exportación de productos silvoagropecuarios por país de  destino
Miles de dólares  enero - junio 2019</c:v>
            </c:pt>
          </c:strCache>
        </c:strRef>
      </c:tx>
      <c:overlay val="0"/>
      <c:txPr>
        <a:bodyPr/>
        <a:lstStyle/>
        <a:p>
          <a:pPr>
            <a:defRPr sz="1000" b="0" i="0" u="none" strike="noStrike" baseline="0">
              <a:solidFill>
                <a:srgbClr val="000000"/>
              </a:solidFill>
              <a:latin typeface="Calibri"/>
              <a:ea typeface="Calibri"/>
              <a:cs typeface="Calibri"/>
            </a:defRPr>
          </a:pPr>
          <a:endParaRPr lang="es-CL"/>
        </a:p>
      </c:txPr>
    </c:title>
    <c:autoTitleDeleted val="0"/>
    <c:plotArea>
      <c:layout/>
      <c:barChart>
        <c:barDir val="col"/>
        <c:grouping val="clustered"/>
        <c:varyColors val="0"/>
        <c:ser>
          <c:idx val="0"/>
          <c:order val="0"/>
          <c:invertIfNegative val="0"/>
          <c:cat>
            <c:strRef>
              <c:f>'prin paises exp e imp'!$A$7:$A$21</c:f>
              <c:strCache>
                <c:ptCount val="15"/>
                <c:pt idx="0">
                  <c:v>China</c:v>
                </c:pt>
                <c:pt idx="1">
                  <c:v>Estados Unidos</c:v>
                </c:pt>
                <c:pt idx="2">
                  <c:v>Japón</c:v>
                </c:pt>
                <c:pt idx="3">
                  <c:v>Holanda</c:v>
                </c:pt>
                <c:pt idx="4">
                  <c:v>Corea del Sur</c:v>
                </c:pt>
                <c:pt idx="5">
                  <c:v>Reino Unido</c:v>
                </c:pt>
                <c:pt idx="6">
                  <c:v>México</c:v>
                </c:pt>
                <c:pt idx="7">
                  <c:v>Brasil</c:v>
                </c:pt>
                <c:pt idx="8">
                  <c:v>Canadá</c:v>
                </c:pt>
                <c:pt idx="9">
                  <c:v>Perú</c:v>
                </c:pt>
                <c:pt idx="10">
                  <c:v>Alemania</c:v>
                </c:pt>
                <c:pt idx="11">
                  <c:v>Rusia</c:v>
                </c:pt>
                <c:pt idx="12">
                  <c:v>Italia</c:v>
                </c:pt>
                <c:pt idx="13">
                  <c:v>Taiwán</c:v>
                </c:pt>
                <c:pt idx="14">
                  <c:v>Colombia</c:v>
                </c:pt>
              </c:strCache>
            </c:strRef>
          </c:cat>
          <c:val>
            <c:numRef>
              <c:f>'prin paises exp e imp'!$D$7:$D$21</c:f>
              <c:numCache>
                <c:formatCode>#,##0</c:formatCode>
                <c:ptCount val="15"/>
                <c:pt idx="0">
                  <c:v>2612383.8350999998</c:v>
                </c:pt>
                <c:pt idx="1">
                  <c:v>1816636.3050700002</c:v>
                </c:pt>
                <c:pt idx="2">
                  <c:v>491557.41599999974</c:v>
                </c:pt>
                <c:pt idx="3">
                  <c:v>458136.58137000015</c:v>
                </c:pt>
                <c:pt idx="4">
                  <c:v>409419.95237000007</c:v>
                </c:pt>
                <c:pt idx="5">
                  <c:v>305232.34681999992</c:v>
                </c:pt>
                <c:pt idx="6">
                  <c:v>285661.69188000011</c:v>
                </c:pt>
                <c:pt idx="7">
                  <c:v>195290.26903000008</c:v>
                </c:pt>
                <c:pt idx="8">
                  <c:v>184741.46228000004</c:v>
                </c:pt>
                <c:pt idx="9">
                  <c:v>182540.07037999993</c:v>
                </c:pt>
                <c:pt idx="10">
                  <c:v>166021.28285000005</c:v>
                </c:pt>
                <c:pt idx="11">
                  <c:v>161681.40224999998</c:v>
                </c:pt>
                <c:pt idx="12">
                  <c:v>155928.53853999992</c:v>
                </c:pt>
                <c:pt idx="13">
                  <c:v>154890.39202</c:v>
                </c:pt>
                <c:pt idx="14">
                  <c:v>152731.91691000006</c:v>
                </c:pt>
              </c:numCache>
            </c:numRef>
          </c:val>
          <c:extLst>
            <c:ext xmlns:c16="http://schemas.microsoft.com/office/drawing/2014/chart" uri="{C3380CC4-5D6E-409C-BE32-E72D297353CC}">
              <c16:uniqueId val="{00000000-EDA1-42EA-AF74-F05AA0BC3164}"/>
            </c:ext>
          </c:extLst>
        </c:ser>
        <c:dLbls>
          <c:showLegendKey val="0"/>
          <c:showVal val="0"/>
          <c:showCatName val="0"/>
          <c:showSerName val="0"/>
          <c:showPercent val="0"/>
          <c:showBubbleSize val="0"/>
        </c:dLbls>
        <c:gapWidth val="150"/>
        <c:axId val="33083328"/>
        <c:axId val="33084416"/>
      </c:barChart>
      <c:catAx>
        <c:axId val="33083328"/>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L"/>
          </a:p>
        </c:txPr>
        <c:crossAx val="33084416"/>
        <c:crosses val="autoZero"/>
        <c:auto val="1"/>
        <c:lblAlgn val="ctr"/>
        <c:lblOffset val="100"/>
        <c:noMultiLvlLbl val="0"/>
      </c:catAx>
      <c:valAx>
        <c:axId val="33084416"/>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33083328"/>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44" l="0.7000000000000004" r="0.7000000000000004" t="0.75000000000000044" header="0.30000000000000021" footer="0.30000000000000021"/>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8"/>
    </mc:Choice>
    <mc:Fallback>
      <c:style val="28"/>
    </mc:Fallback>
  </mc:AlternateContent>
  <c:chart>
    <c:title>
      <c:tx>
        <c:strRef>
          <c:f>TitulosGraficos!$H$5</c:f>
          <c:strCache>
            <c:ptCount val="1"/>
            <c:pt idx="0">
              <c:v>Gráfico  Nº 11
Principales productos silvoagropecuarios exportados
Miles de dólares  enero - junio 2019</c:v>
            </c:pt>
          </c:strCache>
        </c:strRef>
      </c:tx>
      <c:overlay val="0"/>
      <c:txPr>
        <a:bodyPr/>
        <a:lstStyle/>
        <a:p>
          <a:pPr>
            <a:defRPr sz="1000" b="0" i="0" u="none" strike="noStrike" baseline="0">
              <a:solidFill>
                <a:srgbClr val="000000"/>
              </a:solidFill>
              <a:latin typeface="Calibri"/>
              <a:ea typeface="Calibri"/>
              <a:cs typeface="Calibri"/>
            </a:defRPr>
          </a:pPr>
          <a:endParaRPr lang="es-CL"/>
        </a:p>
      </c:txPr>
    </c:title>
    <c:autoTitleDeleted val="0"/>
    <c:plotArea>
      <c:layout/>
      <c:barChart>
        <c:barDir val="bar"/>
        <c:grouping val="clustered"/>
        <c:varyColors val="0"/>
        <c:ser>
          <c:idx val="0"/>
          <c:order val="0"/>
          <c:invertIfNegative val="0"/>
          <c:cat>
            <c:numRef>
              <c:f>'prin prod exp e imp'!$A$7:$A$21</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cat>
          <c:val>
            <c:numRef>
              <c:f>'prin prod exp e imp'!$E$7:$E$21</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AE88-4EDD-BA85-1FA18FD2CDD9}"/>
            </c:ext>
          </c:extLst>
        </c:ser>
        <c:dLbls>
          <c:showLegendKey val="0"/>
          <c:showVal val="0"/>
          <c:showCatName val="0"/>
          <c:showSerName val="0"/>
          <c:showPercent val="0"/>
          <c:showBubbleSize val="0"/>
        </c:dLbls>
        <c:gapWidth val="150"/>
        <c:axId val="1978359472"/>
        <c:axId val="1978362192"/>
      </c:barChart>
      <c:catAx>
        <c:axId val="1978359472"/>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978362192"/>
        <c:crosses val="autoZero"/>
        <c:auto val="1"/>
        <c:lblAlgn val="ctr"/>
        <c:lblOffset val="100"/>
        <c:tickLblSkip val="1"/>
        <c:noMultiLvlLbl val="0"/>
      </c:catAx>
      <c:valAx>
        <c:axId val="1978362192"/>
        <c:scaling>
          <c:orientation val="minMax"/>
          <c:min val="0"/>
        </c:scaling>
        <c:delete val="0"/>
        <c:axPos val="b"/>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978359472"/>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22" l="0.70000000000000018" r="0.70000000000000018" t="0.75000000000000022" header="0.3000000000000001" footer="0.3000000000000001"/>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8"/>
    </mc:Choice>
    <mc:Fallback>
      <c:style val="28"/>
    </mc:Fallback>
  </mc:AlternateContent>
  <c:chart>
    <c:title>
      <c:tx>
        <c:strRef>
          <c:f>TitulosGraficos!$I$5</c:f>
          <c:strCache>
            <c:ptCount val="1"/>
            <c:pt idx="0">
              <c:v>Gráfico  Nº 12
Principales productos silvoagropecuarios importados
Miles de dólares  enero - junio 2019</c:v>
            </c:pt>
          </c:strCache>
        </c:strRef>
      </c:tx>
      <c:overlay val="0"/>
      <c:txPr>
        <a:bodyPr/>
        <a:lstStyle/>
        <a:p>
          <a:pPr>
            <a:defRPr sz="1000" b="0" i="0" u="none" strike="noStrike" baseline="0">
              <a:solidFill>
                <a:srgbClr val="000000"/>
              </a:solidFill>
              <a:latin typeface="Calibri"/>
              <a:ea typeface="Calibri"/>
              <a:cs typeface="Calibri"/>
            </a:defRPr>
          </a:pPr>
          <a:endParaRPr lang="es-CL"/>
        </a:p>
      </c:txPr>
    </c:title>
    <c:autoTitleDeleted val="0"/>
    <c:plotArea>
      <c:layout/>
      <c:barChart>
        <c:barDir val="bar"/>
        <c:grouping val="clustered"/>
        <c:varyColors val="0"/>
        <c:ser>
          <c:idx val="0"/>
          <c:order val="0"/>
          <c:invertIfNegative val="0"/>
          <c:cat>
            <c:numRef>
              <c:f>'prin prod exp e imp'!$A$56:$A$70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cat>
          <c:val>
            <c:numRef>
              <c:f>'prin prod exp e imp'!$E$56:$E$70</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E684-4EB9-80B5-AEEF6B2A5878}"/>
            </c:ext>
          </c:extLst>
        </c:ser>
        <c:dLbls>
          <c:showLegendKey val="0"/>
          <c:showVal val="0"/>
          <c:showCatName val="0"/>
          <c:showSerName val="0"/>
          <c:showPercent val="0"/>
          <c:showBubbleSize val="0"/>
        </c:dLbls>
        <c:gapWidth val="150"/>
        <c:axId val="1978358384"/>
        <c:axId val="1978363824"/>
      </c:barChart>
      <c:catAx>
        <c:axId val="1978358384"/>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978363824"/>
        <c:crossesAt val="0"/>
        <c:auto val="1"/>
        <c:lblAlgn val="ctr"/>
        <c:lblOffset val="100"/>
        <c:tickLblSkip val="1"/>
        <c:noMultiLvlLbl val="0"/>
      </c:catAx>
      <c:valAx>
        <c:axId val="1978363824"/>
        <c:scaling>
          <c:orientation val="minMax"/>
        </c:scaling>
        <c:delete val="0"/>
        <c:axPos val="b"/>
        <c:majorGridlines/>
        <c:numFmt formatCode="#,##0"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1978358384"/>
        <c:crosses val="autoZero"/>
        <c:crossBetween val="between"/>
        <c:minorUnit val="1000"/>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22" l="0.70000000000000018" r="0.70000000000000018" t="0.75000000000000022" header="0.3000000000000001" footer="0.3000000000000001"/>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TitulosGraficos!$J$5</c:f>
          <c:strCache>
            <c:ptCount val="1"/>
            <c:pt idx="0">
              <c:v>Gráfico  Nº 13
Principales rubros exportados
Millones de dólares  enero - junio 2019</c:v>
            </c:pt>
          </c:strCache>
        </c:strRef>
      </c:tx>
      <c:layout>
        <c:manualLayout>
          <c:xMode val="edge"/>
          <c:yMode val="edge"/>
          <c:x val="0.30080084397878143"/>
          <c:y val="2.07466565449609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manualLayout>
          <c:layoutTarget val="inner"/>
          <c:xMode val="edge"/>
          <c:yMode val="edge"/>
          <c:x val="0.26718870838065828"/>
          <c:y val="0.18565351490434084"/>
          <c:w val="0.66103923395313025"/>
          <c:h val="0.72140753679769365"/>
        </c:manualLayout>
      </c:layout>
      <c:barChart>
        <c:barDir val="bar"/>
        <c:grouping val="clustered"/>
        <c:varyColors val="0"/>
        <c:ser>
          <c:idx val="7"/>
          <c:order val="0"/>
          <c:spPr>
            <a:solidFill>
              <a:schemeClr val="accent1">
                <a:tint val="46000"/>
              </a:schemeClr>
            </a:solidFill>
            <a:ln>
              <a:noFill/>
            </a:ln>
            <a:effectLst/>
          </c:spPr>
          <c:invertIfNegative val="0"/>
          <c:cat>
            <c:strRef>
              <c:f>'Principales Rubros'!$A$9:$A$22</c:f>
              <c:strCache>
                <c:ptCount val="14"/>
                <c:pt idx="0">
                  <c:v>Fruta fresca y frutos secos</c:v>
                </c:pt>
                <c:pt idx="1">
                  <c:v>Celulosa</c:v>
                </c:pt>
                <c:pt idx="2">
                  <c:v>Vinos y alcoholes</c:v>
                </c:pt>
                <c:pt idx="3">
                  <c:v>Fruta procesada</c:v>
                </c:pt>
                <c:pt idx="4">
                  <c:v>Maderas elaboradas</c:v>
                </c:pt>
                <c:pt idx="5">
                  <c:v>Maderas aserradas</c:v>
                </c:pt>
                <c:pt idx="6">
                  <c:v>Carnes y subproductos</c:v>
                </c:pt>
                <c:pt idx="7">
                  <c:v>Semillas para siembra</c:v>
                </c:pt>
                <c:pt idx="8">
                  <c:v>Maderas en plaquitas</c:v>
                </c:pt>
                <c:pt idx="9">
                  <c:v>Lácteos</c:v>
                </c:pt>
                <c:pt idx="10">
                  <c:v>Hortalizas procesadas</c:v>
                </c:pt>
                <c:pt idx="11">
                  <c:v>Hortalizas frescas</c:v>
                </c:pt>
                <c:pt idx="12">
                  <c:v>Flores, bulbos y tubérculos</c:v>
                </c:pt>
                <c:pt idx="13">
                  <c:v>Miel</c:v>
                </c:pt>
              </c:strCache>
            </c:strRef>
          </c:cat>
          <c:val>
            <c:numRef>
              <c:f>'Principales Rubros'!$I$9:$I$22</c:f>
              <c:numCache>
                <c:formatCode>#,##0</c:formatCode>
                <c:ptCount val="14"/>
                <c:pt idx="0">
                  <c:v>3680549.865639999</c:v>
                </c:pt>
                <c:pt idx="1">
                  <c:v>1452214.2066399998</c:v>
                </c:pt>
                <c:pt idx="2">
                  <c:v>965439.27272999997</c:v>
                </c:pt>
                <c:pt idx="3">
                  <c:v>590430.80456999992</c:v>
                </c:pt>
                <c:pt idx="4">
                  <c:v>546886.43894000002</c:v>
                </c:pt>
                <c:pt idx="5">
                  <c:v>424813.27124000009</c:v>
                </c:pt>
                <c:pt idx="6">
                  <c:v>535929.39853000012</c:v>
                </c:pt>
                <c:pt idx="7">
                  <c:v>248332.84402999998</c:v>
                </c:pt>
                <c:pt idx="8">
                  <c:v>220658.96303000001</c:v>
                </c:pt>
                <c:pt idx="9">
                  <c:v>92689.010539999988</c:v>
                </c:pt>
                <c:pt idx="10">
                  <c:v>95983.878540000034</c:v>
                </c:pt>
                <c:pt idx="11">
                  <c:v>33392.356569999996</c:v>
                </c:pt>
                <c:pt idx="12">
                  <c:v>6418.8336100000006</c:v>
                </c:pt>
                <c:pt idx="13">
                  <c:v>6262.4265699999996</c:v>
                </c:pt>
              </c:numCache>
            </c:numRef>
          </c:val>
          <c:extLst>
            <c:ext xmlns:c16="http://schemas.microsoft.com/office/drawing/2014/chart" uri="{C3380CC4-5D6E-409C-BE32-E72D297353CC}">
              <c16:uniqueId val="{00000000-57EA-4DC0-B029-7F4C8FAF7D44}"/>
            </c:ext>
          </c:extLst>
        </c:ser>
        <c:dLbls>
          <c:showLegendKey val="0"/>
          <c:showVal val="0"/>
          <c:showCatName val="0"/>
          <c:showSerName val="0"/>
          <c:showPercent val="0"/>
          <c:showBubbleSize val="0"/>
        </c:dLbls>
        <c:gapWidth val="182"/>
        <c:axId val="1978353488"/>
        <c:axId val="1978350768"/>
      </c:barChart>
      <c:catAx>
        <c:axId val="19783534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78350768"/>
        <c:crosses val="autoZero"/>
        <c:auto val="1"/>
        <c:lblAlgn val="ctr"/>
        <c:lblOffset val="100"/>
        <c:noMultiLvlLbl val="0"/>
      </c:catAx>
      <c:valAx>
        <c:axId val="19783507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78353488"/>
        <c:crosses val="autoZero"/>
        <c:crossBetween val="between"/>
        <c:dispUnits>
          <c:builtInUnit val="thousands"/>
        </c:dispUnits>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4803149606299213" l="0.70866141732283472" r="0.70866141732283472" t="1.3130314960629921" header="0.30000000000000021" footer="0.30000000000000021"/>
    <c:pageSetup paperSize="9" orientation="portrait"/>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TitulosGraficos!$K$5</c:f>
          <c:strCache>
            <c:ptCount val="1"/>
            <c:pt idx="0">
              <c:v>Gráfico  Nº 14
Principales rubros importados
Millones de dólares  enero - junio 2019</c:v>
            </c:pt>
          </c:strCache>
        </c:strRef>
      </c:tx>
      <c:layout>
        <c:manualLayout>
          <c:xMode val="edge"/>
          <c:yMode val="edge"/>
          <c:x val="0.30296184819900923"/>
          <c:y val="1.7467355233962339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L"/>
        </a:p>
      </c:txPr>
    </c:title>
    <c:autoTitleDeleted val="0"/>
    <c:plotArea>
      <c:layout>
        <c:manualLayout>
          <c:layoutTarget val="inner"/>
          <c:xMode val="edge"/>
          <c:yMode val="edge"/>
          <c:x val="0.26934970243792461"/>
          <c:y val="0.18565351490434084"/>
          <c:w val="0.66103923395313025"/>
          <c:h val="0.72140753679769365"/>
        </c:manualLayout>
      </c:layout>
      <c:barChart>
        <c:barDir val="bar"/>
        <c:grouping val="clustered"/>
        <c:varyColors val="0"/>
        <c:ser>
          <c:idx val="0"/>
          <c:order val="0"/>
          <c:spPr>
            <a:gradFill rotWithShape="1">
              <a:gsLst>
                <a:gs pos="0">
                  <a:schemeClr val="accent1">
                    <a:shade val="45000"/>
                    <a:tint val="50000"/>
                    <a:satMod val="300000"/>
                  </a:schemeClr>
                </a:gs>
                <a:gs pos="35000">
                  <a:schemeClr val="accent1">
                    <a:shade val="45000"/>
                    <a:tint val="37000"/>
                    <a:satMod val="300000"/>
                  </a:schemeClr>
                </a:gs>
                <a:gs pos="100000">
                  <a:schemeClr val="accent1">
                    <a:shade val="45000"/>
                    <a:tint val="15000"/>
                    <a:satMod val="350000"/>
                  </a:schemeClr>
                </a:gs>
              </a:gsLst>
              <a:lin ang="16200000" scaled="1"/>
            </a:gradFill>
            <a:ln w="9525" cap="flat" cmpd="sng" algn="ctr">
              <a:solidFill>
                <a:schemeClr val="accent1">
                  <a:shade val="45000"/>
                  <a:shade val="95000"/>
                </a:schemeClr>
              </a:solidFill>
              <a:round/>
            </a:ln>
            <a:effectLst>
              <a:outerShdw blurRad="40000" dist="20000" dir="5400000" rotWithShape="0">
                <a:srgbClr val="000000">
                  <a:alpha val="38000"/>
                </a:srgbClr>
              </a:outerShdw>
            </a:effectLst>
          </c:spPr>
          <c:invertIfNegative val="0"/>
          <c:cat>
            <c:strRef>
              <c:extLst>
                <c:ext xmlns:c15="http://schemas.microsoft.com/office/drawing/2012/chart" uri="{02D57815-91ED-43cb-92C2-25804820EDAC}">
                  <c15:fullRef>
                    <c15:sqref>'Principales Rubros'!$A$62:$A$79</c15:sqref>
                  </c15:fullRef>
                </c:ext>
              </c:extLst>
              <c:f>('Principales Rubros'!$A$62,'Principales Rubros'!$A$66,'Principales Rubros'!$A$69,'Principales Rubros'!$A$73:$A$75,'Principales Rubros'!$A$77:$A$79)</c:f>
              <c:strCache>
                <c:ptCount val="9"/>
                <c:pt idx="0">
                  <c:v>Carnes y subproductos</c:v>
                </c:pt>
                <c:pt idx="1">
                  <c:v>Oleaginosas</c:v>
                </c:pt>
                <c:pt idx="2">
                  <c:v>Cereales</c:v>
                </c:pt>
                <c:pt idx="3">
                  <c:v>Frutas</c:v>
                </c:pt>
                <c:pt idx="4">
                  <c:v>Lácteos</c:v>
                </c:pt>
                <c:pt idx="5">
                  <c:v>Forestales</c:v>
                </c:pt>
                <c:pt idx="6">
                  <c:v>Vinos y alcoholes</c:v>
                </c:pt>
                <c:pt idx="7">
                  <c:v>Hortalizas y tubérculos</c:v>
                </c:pt>
                <c:pt idx="8">
                  <c:v>Azúcar refinada</c:v>
                </c:pt>
              </c:strCache>
            </c:strRef>
          </c:cat>
          <c:val>
            <c:numRef>
              <c:extLst>
                <c:ext xmlns:c15="http://schemas.microsoft.com/office/drawing/2012/chart" uri="{02D57815-91ED-43cb-92C2-25804820EDAC}">
                  <c15:fullRef>
                    <c15:sqref>'Principales Rubros'!$I$62:$I$79</c15:sqref>
                  </c15:fullRef>
                </c:ext>
              </c:extLst>
              <c:f>('Principales Rubros'!$I$62,'Principales Rubros'!$I$66,'Principales Rubros'!$I$69,'Principales Rubros'!$I$73:$I$75,'Principales Rubros'!$I$77:$I$79)</c:f>
              <c:numCache>
                <c:formatCode>#,##0</c:formatCode>
                <c:ptCount val="9"/>
                <c:pt idx="0">
                  <c:v>732565.27977999987</c:v>
                </c:pt>
                <c:pt idx="1">
                  <c:v>441079.59700000024</c:v>
                </c:pt>
                <c:pt idx="2" formatCode="_(* #,##0_);_(* \(#,##0\);_(* &quot;-&quot;_);_(@_)">
                  <c:v>441133.43181999982</c:v>
                </c:pt>
                <c:pt idx="3">
                  <c:v>194095.06158999985</c:v>
                </c:pt>
                <c:pt idx="4">
                  <c:v>168068.13724000007</c:v>
                </c:pt>
                <c:pt idx="5">
                  <c:v>139203</c:v>
                </c:pt>
                <c:pt idx="6" formatCode="_(* #,##0_);_(* \(#,##0\);_(* &quot;-&quot;_);_(@_)">
                  <c:v>196899.68789000009</c:v>
                </c:pt>
                <c:pt idx="7">
                  <c:v>121639.16063000007</c:v>
                </c:pt>
                <c:pt idx="8">
                  <c:v>73092.007949999999</c:v>
                </c:pt>
              </c:numCache>
            </c:numRef>
          </c:val>
          <c:extLst>
            <c:ext xmlns:c16="http://schemas.microsoft.com/office/drawing/2014/chart" uri="{C3380CC4-5D6E-409C-BE32-E72D297353CC}">
              <c16:uniqueId val="{00000005-437C-4DF6-958E-74F79B1AD73F}"/>
            </c:ext>
          </c:extLst>
        </c:ser>
        <c:dLbls>
          <c:showLegendKey val="0"/>
          <c:showVal val="0"/>
          <c:showCatName val="0"/>
          <c:showSerName val="0"/>
          <c:showPercent val="0"/>
          <c:showBubbleSize val="0"/>
        </c:dLbls>
        <c:gapWidth val="100"/>
        <c:axId val="1978353488"/>
        <c:axId val="1978350768"/>
        <c:extLst>
          <c:ext xmlns:c15="http://schemas.microsoft.com/office/drawing/2012/chart" uri="{02D57815-91ED-43cb-92C2-25804820EDAC}">
            <c15:filteredBarSeries>
              <c15:ser>
                <c:idx val="1"/>
                <c:order val="1"/>
                <c:spPr>
                  <a:gradFill rotWithShape="1">
                    <a:gsLst>
                      <a:gs pos="0">
                        <a:schemeClr val="accent1">
                          <a:shade val="61000"/>
                          <a:tint val="50000"/>
                          <a:satMod val="300000"/>
                        </a:schemeClr>
                      </a:gs>
                      <a:gs pos="35000">
                        <a:schemeClr val="accent1">
                          <a:shade val="61000"/>
                          <a:tint val="37000"/>
                          <a:satMod val="300000"/>
                        </a:schemeClr>
                      </a:gs>
                      <a:gs pos="100000">
                        <a:schemeClr val="accent1">
                          <a:shade val="61000"/>
                          <a:tint val="15000"/>
                          <a:satMod val="350000"/>
                        </a:schemeClr>
                      </a:gs>
                    </a:gsLst>
                    <a:lin ang="16200000" scaled="1"/>
                  </a:gradFill>
                  <a:ln w="9525" cap="flat" cmpd="sng" algn="ctr">
                    <a:solidFill>
                      <a:schemeClr val="accent1">
                        <a:shade val="61000"/>
                        <a:shade val="95000"/>
                      </a:schemeClr>
                    </a:solidFill>
                    <a:round/>
                  </a:ln>
                  <a:effectLst>
                    <a:outerShdw blurRad="40000" dist="20000" dir="5400000" rotWithShape="0">
                      <a:srgbClr val="000000">
                        <a:alpha val="38000"/>
                      </a:srgbClr>
                    </a:outerShdw>
                  </a:effectLst>
                </c:spPr>
                <c:invertIfNegative val="0"/>
                <c:cat>
                  <c:strRef>
                    <c:extLst>
                      <c:ext uri="{02D57815-91ED-43cb-92C2-25804820EDAC}">
                        <c15:fullRef>
                          <c15:sqref>'Principales Rubros'!$A$62:$A$79</c15:sqref>
                        </c15:fullRef>
                        <c15:formulaRef>
                          <c15:sqref>('Principales Rubros'!$A$62,'Principales Rubros'!$A$66,'Principales Rubros'!$A$69,'Principales Rubros'!$A$73:$A$75,'Principales Rubros'!$A$77:$A$79)</c15:sqref>
                        </c15:formulaRef>
                      </c:ext>
                    </c:extLst>
                    <c:strCache>
                      <c:ptCount val="9"/>
                      <c:pt idx="0">
                        <c:v>Carnes y subproductos</c:v>
                      </c:pt>
                      <c:pt idx="1">
                        <c:v>   Bovinos</c:v>
                      </c:pt>
                      <c:pt idx="2">
                        <c:v>   Cerdos</c:v>
                      </c:pt>
                      <c:pt idx="3">
                        <c:v>   Aves</c:v>
                      </c:pt>
                      <c:pt idx="4">
                        <c:v>Oleaginosas</c:v>
                      </c:pt>
                      <c:pt idx="5">
                        <c:v>  Aceites</c:v>
                      </c:pt>
                      <c:pt idx="6">
                        <c:v>  Tortas y residuos de soya</c:v>
                      </c:pt>
                      <c:pt idx="7">
                        <c:v>Cereales</c:v>
                      </c:pt>
                      <c:pt idx="8">
                        <c:v>   Trigo</c:v>
                      </c:pt>
                      <c:pt idx="9">
                        <c:v>   Maiz</c:v>
                      </c:pt>
                      <c:pt idx="10">
                        <c:v>   Arroz</c:v>
                      </c:pt>
                      <c:pt idx="11">
                        <c:v>Frutas</c:v>
                      </c:pt>
                      <c:pt idx="12">
                        <c:v>Lácteos</c:v>
                      </c:pt>
                      <c:pt idx="13">
                        <c:v>Forestales</c:v>
                      </c:pt>
                      <c:pt idx="14">
                        <c:v>  Maderas elaboradas</c:v>
                      </c:pt>
                      <c:pt idx="15">
                        <c:v>Vinos y alcoholes</c:v>
                      </c:pt>
                      <c:pt idx="16">
                        <c:v>Hortalizas y tubérculos</c:v>
                      </c:pt>
                      <c:pt idx="17">
                        <c:v>Azúcar refinada</c:v>
                      </c:pt>
                    </c:strCache>
                  </c:strRef>
                </c:cat>
                <c:val>
                  <c:numRef>
                    <c:extLst>
                      <c:ext uri="{02D57815-91ED-43cb-92C2-25804820EDAC}">
                        <c15:fullRef>
                          <c15:sqref>TitulosGraficos!$K$5</c15:sqref>
                        </c15:fullRef>
                        <c15:formulaRef>
                          <c15:sqref>TitulosGraficos!$K$5</c15:sqref>
                        </c15:formulaRef>
                      </c:ext>
                    </c:extLst>
                    <c:numCache>
                      <c:formatCode>General</c:formatCode>
                      <c:ptCount val="1"/>
                      <c:pt idx="0">
                        <c:v>0</c:v>
                      </c:pt>
                    </c:numCache>
                  </c:numRef>
                </c:val>
                <c:extLst>
                  <c:ext xmlns:c16="http://schemas.microsoft.com/office/drawing/2014/chart" uri="{C3380CC4-5D6E-409C-BE32-E72D297353CC}">
                    <c16:uniqueId val="{00000006-437C-4DF6-958E-74F79B1AD73F}"/>
                  </c:ext>
                </c:extLst>
              </c15:ser>
            </c15:filteredBarSeries>
            <c15:filteredBarSeries>
              <c15:ser>
                <c:idx val="2"/>
                <c:order val="2"/>
                <c:spPr>
                  <a:gradFill rotWithShape="1">
                    <a:gsLst>
                      <a:gs pos="0">
                        <a:schemeClr val="accent1">
                          <a:shade val="76000"/>
                          <a:tint val="50000"/>
                          <a:satMod val="300000"/>
                        </a:schemeClr>
                      </a:gs>
                      <a:gs pos="35000">
                        <a:schemeClr val="accent1">
                          <a:shade val="76000"/>
                          <a:tint val="37000"/>
                          <a:satMod val="300000"/>
                        </a:schemeClr>
                      </a:gs>
                      <a:gs pos="100000">
                        <a:schemeClr val="accent1">
                          <a:shade val="76000"/>
                          <a:tint val="15000"/>
                          <a:satMod val="350000"/>
                        </a:schemeClr>
                      </a:gs>
                    </a:gsLst>
                    <a:lin ang="16200000" scaled="1"/>
                  </a:gradFill>
                  <a:ln w="9525" cap="flat" cmpd="sng" algn="ctr">
                    <a:solidFill>
                      <a:schemeClr val="accent1">
                        <a:shade val="76000"/>
                        <a:shade val="95000"/>
                      </a:schemeClr>
                    </a:solidFill>
                    <a:round/>
                  </a:ln>
                  <a:effectLst>
                    <a:outerShdw blurRad="40000" dist="20000" dir="5400000" rotWithShape="0">
                      <a:srgbClr val="000000">
                        <a:alpha val="38000"/>
                      </a:srgbClr>
                    </a:outerShdw>
                  </a:effectLst>
                </c:spPr>
                <c:invertIfNegative val="0"/>
                <c:cat>
                  <c:strRef>
                    <c:extLst>
                      <c:ext xmlns:c15="http://schemas.microsoft.com/office/drawing/2012/chart" uri="{02D57815-91ED-43cb-92C2-25804820EDAC}">
                        <c15:fullRef>
                          <c15:sqref>'Principales Rubros'!$A$62:$A$79</c15:sqref>
                        </c15:fullRef>
                        <c15:formulaRef>
                          <c15:sqref>('Principales Rubros'!$A$62,'Principales Rubros'!$A$66,'Principales Rubros'!$A$69,'Principales Rubros'!$A$73:$A$75,'Principales Rubros'!$A$77:$A$79)</c15:sqref>
                        </c15:formulaRef>
                      </c:ext>
                    </c:extLst>
                    <c:strCache>
                      <c:ptCount val="9"/>
                      <c:pt idx="0">
                        <c:v>Carnes y subproductos</c:v>
                      </c:pt>
                      <c:pt idx="1">
                        <c:v>   Bovinos</c:v>
                      </c:pt>
                      <c:pt idx="2">
                        <c:v>   Cerdos</c:v>
                      </c:pt>
                      <c:pt idx="3">
                        <c:v>   Aves</c:v>
                      </c:pt>
                      <c:pt idx="4">
                        <c:v>Oleaginosas</c:v>
                      </c:pt>
                      <c:pt idx="5">
                        <c:v>  Aceites</c:v>
                      </c:pt>
                      <c:pt idx="6">
                        <c:v>  Tortas y residuos de soya</c:v>
                      </c:pt>
                      <c:pt idx="7">
                        <c:v>Cereales</c:v>
                      </c:pt>
                      <c:pt idx="8">
                        <c:v>   Trigo</c:v>
                      </c:pt>
                      <c:pt idx="9">
                        <c:v>   Maiz</c:v>
                      </c:pt>
                      <c:pt idx="10">
                        <c:v>   Arroz</c:v>
                      </c:pt>
                      <c:pt idx="11">
                        <c:v>Frutas</c:v>
                      </c:pt>
                      <c:pt idx="12">
                        <c:v>Lácteos</c:v>
                      </c:pt>
                      <c:pt idx="13">
                        <c:v>Forestales</c:v>
                      </c:pt>
                      <c:pt idx="14">
                        <c:v>  Maderas elaboradas</c:v>
                      </c:pt>
                      <c:pt idx="15">
                        <c:v>Vinos y alcoholes</c:v>
                      </c:pt>
                      <c:pt idx="16">
                        <c:v>Hortalizas y tubérculos</c:v>
                      </c:pt>
                      <c:pt idx="17">
                        <c:v>Azúcar refinada</c:v>
                      </c:pt>
                    </c:strCache>
                  </c:strRef>
                </c:cat>
                <c:val>
                  <c:numRef>
                    <c:extLst>
                      <c:ext xmlns:c15="http://schemas.microsoft.com/office/drawing/2012/chart" uri="{02D57815-91ED-43cb-92C2-25804820EDAC}">
                        <c15:fullRef>
                          <c15:sqref>TitulosGraficos!$K$5</c15:sqref>
                        </c15:fullRef>
                        <c15:formulaRef>
                          <c15:sqref>TitulosGraficos!$K$5</c15:sqref>
                        </c15:formulaRef>
                      </c:ext>
                    </c:extLst>
                    <c:numCache>
                      <c:formatCode>General</c:formatCode>
                      <c:ptCount val="1"/>
                      <c:pt idx="0">
                        <c:v>0</c:v>
                      </c:pt>
                    </c:numCache>
                  </c:numRef>
                </c:val>
                <c:extLst xmlns:c15="http://schemas.microsoft.com/office/drawing/2012/chart">
                  <c:ext xmlns:c16="http://schemas.microsoft.com/office/drawing/2014/chart" uri="{C3380CC4-5D6E-409C-BE32-E72D297353CC}">
                    <c16:uniqueId val="{00000007-437C-4DF6-958E-74F79B1AD73F}"/>
                  </c:ext>
                </c:extLst>
              </c15:ser>
            </c15:filteredBarSeries>
            <c15:filteredBarSeries>
              <c15:ser>
                <c:idx val="7"/>
                <c:order val="3"/>
                <c:spPr>
                  <a:gradFill rotWithShape="1">
                    <a:gsLst>
                      <a:gs pos="0">
                        <a:schemeClr val="accent1">
                          <a:tint val="46000"/>
                          <a:tint val="50000"/>
                          <a:satMod val="300000"/>
                        </a:schemeClr>
                      </a:gs>
                      <a:gs pos="35000">
                        <a:schemeClr val="accent1">
                          <a:tint val="46000"/>
                          <a:tint val="37000"/>
                          <a:satMod val="300000"/>
                        </a:schemeClr>
                      </a:gs>
                      <a:gs pos="100000">
                        <a:schemeClr val="accent1">
                          <a:tint val="46000"/>
                          <a:tint val="15000"/>
                          <a:satMod val="350000"/>
                        </a:schemeClr>
                      </a:gs>
                    </a:gsLst>
                    <a:lin ang="16200000" scaled="1"/>
                  </a:gradFill>
                  <a:ln w="9525" cap="flat" cmpd="sng" algn="ctr">
                    <a:solidFill>
                      <a:schemeClr val="accent1">
                        <a:tint val="46000"/>
                        <a:shade val="95000"/>
                      </a:schemeClr>
                    </a:solidFill>
                    <a:round/>
                  </a:ln>
                  <a:effectLst>
                    <a:outerShdw blurRad="40000" dist="20000" dir="5400000" rotWithShape="0">
                      <a:srgbClr val="000000">
                        <a:alpha val="38000"/>
                      </a:srgbClr>
                    </a:outerShdw>
                  </a:effectLst>
                </c:spPr>
                <c:invertIfNegative val="0"/>
                <c:cat>
                  <c:strRef>
                    <c:extLst>
                      <c:ext xmlns:c15="http://schemas.microsoft.com/office/drawing/2012/chart" uri="{02D57815-91ED-43cb-92C2-25804820EDAC}">
                        <c15:fullRef>
                          <c15:sqref>'Principales Rubros'!$A$9:$A$22</c15:sqref>
                        </c15:fullRef>
                        <c15:formulaRef>
                          <c15:sqref>('Principales Rubros'!$A$9,'Principales Rubros'!$A$13,'Principales Rubros'!$A$16,'Principales Rubros'!$A$20:$A$22)</c15:sqref>
                        </c15:formulaRef>
                      </c:ext>
                    </c:extLst>
                    <c:strCache>
                      <c:ptCount val="6"/>
                      <c:pt idx="0">
                        <c:v>Fruta fresca y frutos secos</c:v>
                      </c:pt>
                      <c:pt idx="1">
                        <c:v>Maderas elaboradas</c:v>
                      </c:pt>
                      <c:pt idx="2">
                        <c:v>Semillas para siembra</c:v>
                      </c:pt>
                      <c:pt idx="3">
                        <c:v>Hortalizas frescas</c:v>
                      </c:pt>
                      <c:pt idx="4">
                        <c:v>Flores, bulbos y tubérculos</c:v>
                      </c:pt>
                      <c:pt idx="5">
                        <c:v>Miel</c:v>
                      </c:pt>
                    </c:strCache>
                  </c:strRef>
                </c:cat>
                <c:val>
                  <c:numRef>
                    <c:extLst>
                      <c:ext xmlns:c15="http://schemas.microsoft.com/office/drawing/2012/chart" uri="{02D57815-91ED-43cb-92C2-25804820EDAC}">
                        <c15:fullRef>
                          <c15:sqref>'Principales Rubros'!$I$9:$I$22</c15:sqref>
                        </c15:fullRef>
                        <c15:formulaRef>
                          <c15:sqref>('Principales Rubros'!$I$9,'Principales Rubros'!$I$13,'Principales Rubros'!$I$16,'Principales Rubros'!$I$20:$I$22)</c15:sqref>
                        </c15:formulaRef>
                      </c:ext>
                    </c:extLst>
                    <c:numCache>
                      <c:formatCode>#,##0</c:formatCode>
                      <c:ptCount val="6"/>
                      <c:pt idx="0">
                        <c:v>3680549.865639999</c:v>
                      </c:pt>
                      <c:pt idx="1">
                        <c:v>546886.43894000002</c:v>
                      </c:pt>
                      <c:pt idx="2">
                        <c:v>248332.84402999998</c:v>
                      </c:pt>
                      <c:pt idx="3">
                        <c:v>33392.356569999996</c:v>
                      </c:pt>
                      <c:pt idx="4">
                        <c:v>6418.8336100000006</c:v>
                      </c:pt>
                      <c:pt idx="5">
                        <c:v>6262.4265699999996</c:v>
                      </c:pt>
                    </c:numCache>
                  </c:numRef>
                </c:val>
                <c:extLst xmlns:c15="http://schemas.microsoft.com/office/drawing/2012/chart">
                  <c:ext xmlns:c16="http://schemas.microsoft.com/office/drawing/2014/chart" uri="{C3380CC4-5D6E-409C-BE32-E72D297353CC}">
                    <c16:uniqueId val="{00000004-437C-4DF6-958E-74F79B1AD73F}"/>
                  </c:ext>
                </c:extLst>
              </c15:ser>
            </c15:filteredBarSeries>
          </c:ext>
        </c:extLst>
      </c:barChart>
      <c:catAx>
        <c:axId val="19783534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L"/>
          </a:p>
        </c:txPr>
        <c:crossAx val="1978350768"/>
        <c:crosses val="autoZero"/>
        <c:auto val="1"/>
        <c:lblAlgn val="ctr"/>
        <c:lblOffset val="100"/>
        <c:noMultiLvlLbl val="0"/>
      </c:catAx>
      <c:valAx>
        <c:axId val="19783507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L"/>
          </a:p>
        </c:txPr>
        <c:crossAx val="1978353488"/>
        <c:crosses val="autoZero"/>
        <c:crossBetween val="between"/>
        <c:dispUnits>
          <c:builtInUnit val="thousands"/>
        </c:dispUnits>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4803149606299213" l="0.70866141732283472" r="0.70866141732283472" t="1.3130314960629921" header="0.30000000000000021" footer="0.30000000000000021"/>
    <c:pageSetup paperSize="9"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000" b="1" i="0" u="none" strike="noStrike" baseline="0">
                <a:solidFill>
                  <a:sysClr val="windowText" lastClr="000000"/>
                </a:solidFill>
                <a:latin typeface="Arial"/>
                <a:cs typeface="Arial"/>
              </a:rPr>
              <a:t>Gráfico Nº 2</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Evolución balanza anual de productos silvoagropecuarios </a:t>
            </a:r>
          </a:p>
          <a:p>
            <a:pPr>
              <a:defRPr sz="1000" b="0" i="0" u="none" strike="noStrike" baseline="0">
                <a:solidFill>
                  <a:srgbClr val="000000"/>
                </a:solidFill>
                <a:latin typeface="Calibri"/>
                <a:ea typeface="Calibri"/>
                <a:cs typeface="Calibri"/>
              </a:defRPr>
            </a:pPr>
            <a:endParaRPr lang="es-ES"/>
          </a:p>
        </c:rich>
      </c:tx>
      <c:overlay val="0"/>
    </c:title>
    <c:autoTitleDeleted val="0"/>
    <c:plotArea>
      <c:layout>
        <c:manualLayout>
          <c:layoutTarget val="inner"/>
          <c:xMode val="edge"/>
          <c:yMode val="edge"/>
          <c:x val="0.18188693245334414"/>
          <c:y val="0.22056853062858667"/>
          <c:w val="0.65164965787334195"/>
          <c:h val="0.73515422237225336"/>
        </c:manualLayout>
      </c:layout>
      <c:lineChart>
        <c:grouping val="standard"/>
        <c:varyColors val="0"/>
        <c:ser>
          <c:idx val="0"/>
          <c:order val="0"/>
          <c:tx>
            <c:strRef>
              <c:f>balanza_anuales!$O$27</c:f>
              <c:strCache>
                <c:ptCount val="1"/>
                <c:pt idx="0">
                  <c:v>Agrícola</c:v>
                </c:pt>
              </c:strCache>
            </c:strRef>
          </c:tx>
          <c:cat>
            <c:numRef>
              <c:f>balanza_anuales!$N$28:$N$32</c:f>
              <c:numCache>
                <c:formatCode>0</c:formatCode>
                <c:ptCount val="5"/>
                <c:pt idx="0">
                  <c:v>2013</c:v>
                </c:pt>
                <c:pt idx="1">
                  <c:v>2014</c:v>
                </c:pt>
                <c:pt idx="2">
                  <c:v>2015</c:v>
                </c:pt>
                <c:pt idx="3">
                  <c:v>2016</c:v>
                </c:pt>
                <c:pt idx="4">
                  <c:v>2017</c:v>
                </c:pt>
              </c:numCache>
            </c:numRef>
          </c:cat>
          <c:val>
            <c:numRef>
              <c:f>balanza_anuales!$O$28:$O$32</c:f>
              <c:numCache>
                <c:formatCode>_-* #,##0\ _p_t_a_-;\-* #,##0\ _p_t_a_-;_-* "-"??\ _p_t_a_-;_-@_-</c:formatCode>
                <c:ptCount val="5"/>
                <c:pt idx="0">
                  <c:v>5424524</c:v>
                </c:pt>
                <c:pt idx="1">
                  <c:v>5149872</c:v>
                </c:pt>
                <c:pt idx="2">
                  <c:v>5928552</c:v>
                </c:pt>
                <c:pt idx="3">
                  <c:v>5622823</c:v>
                </c:pt>
                <c:pt idx="4">
                  <c:v>6115238</c:v>
                </c:pt>
              </c:numCache>
            </c:numRef>
          </c:val>
          <c:smooth val="0"/>
          <c:extLst>
            <c:ext xmlns:c16="http://schemas.microsoft.com/office/drawing/2014/chart" uri="{C3380CC4-5D6E-409C-BE32-E72D297353CC}">
              <c16:uniqueId val="{00000000-3E2D-40E0-8240-5AF26ED72D9A}"/>
            </c:ext>
          </c:extLst>
        </c:ser>
        <c:ser>
          <c:idx val="1"/>
          <c:order val="1"/>
          <c:tx>
            <c:strRef>
              <c:f>balanza_anuales!$P$27</c:f>
              <c:strCache>
                <c:ptCount val="1"/>
                <c:pt idx="0">
                  <c:v>Pecuario</c:v>
                </c:pt>
              </c:strCache>
            </c:strRef>
          </c:tx>
          <c:cat>
            <c:numRef>
              <c:f>balanza_anuales!$N$28:$N$32</c:f>
              <c:numCache>
                <c:formatCode>0</c:formatCode>
                <c:ptCount val="5"/>
                <c:pt idx="0">
                  <c:v>2013</c:v>
                </c:pt>
                <c:pt idx="1">
                  <c:v>2014</c:v>
                </c:pt>
                <c:pt idx="2">
                  <c:v>2015</c:v>
                </c:pt>
                <c:pt idx="3">
                  <c:v>2016</c:v>
                </c:pt>
                <c:pt idx="4">
                  <c:v>2017</c:v>
                </c:pt>
              </c:numCache>
            </c:numRef>
          </c:cat>
          <c:val>
            <c:numRef>
              <c:f>balanza_anuales!$P$28:$P$32</c:f>
              <c:numCache>
                <c:formatCode>_-* #,##0\ _p_t_a_-;\-* #,##0\ _p_t_a_-;_-* "-"??\ _p_t_a_-;_-@_-</c:formatCode>
                <c:ptCount val="5"/>
                <c:pt idx="0">
                  <c:v>-195643</c:v>
                </c:pt>
                <c:pt idx="1">
                  <c:v>-127785</c:v>
                </c:pt>
                <c:pt idx="2">
                  <c:v>-325380</c:v>
                </c:pt>
                <c:pt idx="3">
                  <c:v>-782588</c:v>
                </c:pt>
                <c:pt idx="4">
                  <c:v>-761952</c:v>
                </c:pt>
              </c:numCache>
            </c:numRef>
          </c:val>
          <c:smooth val="0"/>
          <c:extLst>
            <c:ext xmlns:c16="http://schemas.microsoft.com/office/drawing/2014/chart" uri="{C3380CC4-5D6E-409C-BE32-E72D297353CC}">
              <c16:uniqueId val="{00000001-3E2D-40E0-8240-5AF26ED72D9A}"/>
            </c:ext>
          </c:extLst>
        </c:ser>
        <c:ser>
          <c:idx val="2"/>
          <c:order val="2"/>
          <c:tx>
            <c:strRef>
              <c:f>balanza_anuales!$Q$27</c:f>
              <c:strCache>
                <c:ptCount val="1"/>
                <c:pt idx="0">
                  <c:v>Forestal</c:v>
                </c:pt>
              </c:strCache>
            </c:strRef>
          </c:tx>
          <c:cat>
            <c:numRef>
              <c:f>balanza_anuales!$N$28:$N$32</c:f>
              <c:numCache>
                <c:formatCode>0</c:formatCode>
                <c:ptCount val="5"/>
                <c:pt idx="0">
                  <c:v>2013</c:v>
                </c:pt>
                <c:pt idx="1">
                  <c:v>2014</c:v>
                </c:pt>
                <c:pt idx="2">
                  <c:v>2015</c:v>
                </c:pt>
                <c:pt idx="3">
                  <c:v>2016</c:v>
                </c:pt>
                <c:pt idx="4">
                  <c:v>2017</c:v>
                </c:pt>
              </c:numCache>
            </c:numRef>
          </c:cat>
          <c:val>
            <c:numRef>
              <c:f>balanza_anuales!$Q$28:$Q$32</c:f>
              <c:numCache>
                <c:formatCode>_-* #,##0\ _p_t_a_-;\-* #,##0\ _p_t_a_-;_-* "-"??\ _p_t_a_-;_-@_-</c:formatCode>
                <c:ptCount val="5"/>
                <c:pt idx="0">
                  <c:v>5149868</c:v>
                </c:pt>
                <c:pt idx="1">
                  <c:v>4591408</c:v>
                </c:pt>
                <c:pt idx="2">
                  <c:v>4468104</c:v>
                </c:pt>
                <c:pt idx="3">
                  <c:v>4700192</c:v>
                </c:pt>
                <c:pt idx="4">
                  <c:v>5980891</c:v>
                </c:pt>
              </c:numCache>
            </c:numRef>
          </c:val>
          <c:smooth val="0"/>
          <c:extLst>
            <c:ext xmlns:c16="http://schemas.microsoft.com/office/drawing/2014/chart" uri="{C3380CC4-5D6E-409C-BE32-E72D297353CC}">
              <c16:uniqueId val="{00000002-3E2D-40E0-8240-5AF26ED72D9A}"/>
            </c:ext>
          </c:extLst>
        </c:ser>
        <c:ser>
          <c:idx val="3"/>
          <c:order val="3"/>
          <c:tx>
            <c:strRef>
              <c:f>balanza_anuales!$R$27</c:f>
              <c:strCache>
                <c:ptCount val="1"/>
                <c:pt idx="0">
                  <c:v>Total</c:v>
                </c:pt>
              </c:strCache>
            </c:strRef>
          </c:tx>
          <c:cat>
            <c:numRef>
              <c:f>balanza_anuales!$N$28:$N$32</c:f>
              <c:numCache>
                <c:formatCode>0</c:formatCode>
                <c:ptCount val="5"/>
                <c:pt idx="0">
                  <c:v>2013</c:v>
                </c:pt>
                <c:pt idx="1">
                  <c:v>2014</c:v>
                </c:pt>
                <c:pt idx="2">
                  <c:v>2015</c:v>
                </c:pt>
                <c:pt idx="3">
                  <c:v>2016</c:v>
                </c:pt>
                <c:pt idx="4">
                  <c:v>2017</c:v>
                </c:pt>
              </c:numCache>
            </c:numRef>
          </c:cat>
          <c:val>
            <c:numRef>
              <c:f>balanza_anuales!$R$28:$R$32</c:f>
              <c:numCache>
                <c:formatCode>_-* #,##0\ _p_t_a_-;\-* #,##0\ _p_t_a_-;_-* "-"??\ _p_t_a_-;_-@_-</c:formatCode>
                <c:ptCount val="5"/>
                <c:pt idx="0">
                  <c:v>10378749</c:v>
                </c:pt>
                <c:pt idx="1">
                  <c:v>9613495</c:v>
                </c:pt>
                <c:pt idx="2">
                  <c:v>10071276</c:v>
                </c:pt>
                <c:pt idx="3">
                  <c:v>9540427</c:v>
                </c:pt>
                <c:pt idx="4">
                  <c:v>11334177</c:v>
                </c:pt>
              </c:numCache>
            </c:numRef>
          </c:val>
          <c:smooth val="0"/>
          <c:extLst>
            <c:ext xmlns:c16="http://schemas.microsoft.com/office/drawing/2014/chart" uri="{C3380CC4-5D6E-409C-BE32-E72D297353CC}">
              <c16:uniqueId val="{00000003-3E2D-40E0-8240-5AF26ED72D9A}"/>
            </c:ext>
          </c:extLst>
        </c:ser>
        <c:dLbls>
          <c:showLegendKey val="0"/>
          <c:showVal val="0"/>
          <c:showCatName val="0"/>
          <c:showSerName val="0"/>
          <c:showPercent val="0"/>
          <c:showBubbleSize val="0"/>
        </c:dLbls>
        <c:marker val="1"/>
        <c:smooth val="0"/>
        <c:axId val="33084960"/>
        <c:axId val="33086592"/>
      </c:lineChart>
      <c:catAx>
        <c:axId val="33084960"/>
        <c:scaling>
          <c:orientation val="minMax"/>
        </c:scaling>
        <c:delete val="0"/>
        <c:axPos val="b"/>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33086592"/>
        <c:crosses val="autoZero"/>
        <c:auto val="1"/>
        <c:lblAlgn val="ctr"/>
        <c:lblOffset val="100"/>
        <c:noMultiLvlLbl val="0"/>
      </c:catAx>
      <c:valAx>
        <c:axId val="33086592"/>
        <c:scaling>
          <c:orientation val="minMax"/>
        </c:scaling>
        <c:delete val="0"/>
        <c:axPos val="l"/>
        <c:majorGridlines/>
        <c:numFmt formatCode="_-* #,##0\ _p_t_a_-;\-* #,##0\ _p_t_a_-;_-* &quot;-&quot;??\ _p_t_a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33084960"/>
        <c:crosses val="autoZero"/>
        <c:crossBetween val="between"/>
        <c:dispUnits>
          <c:builtInUnit val="thousands"/>
          <c:dispUnitsLbl>
            <c:layout>
              <c:manualLayout>
                <c:xMode val="edge"/>
                <c:yMode val="edge"/>
                <c:x val="2.6097271648873072E-2"/>
                <c:y val="0.31112148018534719"/>
              </c:manualLayout>
            </c:layout>
            <c:tx>
              <c:rich>
                <a:bodyPr rot="-5400000" vert="horz"/>
                <a:lstStyle/>
                <a:p>
                  <a:pPr algn="ctr">
                    <a:defRPr sz="1000" b="1" i="0" u="none" strike="noStrike" baseline="0">
                      <a:solidFill>
                        <a:srgbClr val="000000"/>
                      </a:solidFill>
                      <a:latin typeface="Calibri"/>
                      <a:ea typeface="Calibri"/>
                      <a:cs typeface="Calibri"/>
                    </a:defRPr>
                  </a:pPr>
                  <a:r>
                    <a:rPr lang="es-ES"/>
                    <a:t>Millones de dólares</a:t>
                  </a:r>
                </a:p>
              </c:rich>
            </c:tx>
          </c:dispUnitsLbl>
        </c:dispUnits>
      </c:valAx>
    </c:plotArea>
    <c:legend>
      <c:legendPos val="r"/>
      <c:layout>
        <c:manualLayout>
          <c:xMode val="edge"/>
          <c:yMode val="edge"/>
          <c:x val="0.82404539070136751"/>
          <c:y val="0.42762712318621671"/>
          <c:w val="0.16792576067483195"/>
          <c:h val="0.24213123800150071"/>
        </c:manualLayout>
      </c:layout>
      <c:overlay val="0"/>
      <c:txPr>
        <a:bodyPr/>
        <a:lstStyle/>
        <a:p>
          <a:pPr>
            <a:defRPr sz="800" b="0" i="0" u="none" strike="noStrike" baseline="0">
              <a:solidFill>
                <a:srgbClr val="000000"/>
              </a:solidFill>
              <a:latin typeface="Calibri"/>
              <a:ea typeface="Calibri"/>
              <a:cs typeface="Calibri"/>
            </a:defRPr>
          </a:pPr>
          <a:endParaRPr lang="es-CL"/>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22" l="0.70000000000000018" r="0.70000000000000018" t="0.75000000000000022" header="0.3000000000000001" footer="0.3000000000000001"/>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ES" sz="1000" b="1" i="0" u="none" strike="noStrike" baseline="0">
                <a:solidFill>
                  <a:srgbClr val="000000"/>
                </a:solidFill>
                <a:latin typeface="Arial"/>
                <a:cs typeface="Arial"/>
              </a:rPr>
              <a:t>Gráfico Nº 3</a:t>
            </a:r>
          </a:p>
          <a:p>
            <a:pPr>
              <a:defRPr sz="1000" b="1" i="0" u="none" strike="noStrike" baseline="0">
                <a:solidFill>
                  <a:srgbClr val="000000"/>
                </a:solidFill>
                <a:latin typeface="Arial"/>
                <a:ea typeface="Arial"/>
                <a:cs typeface="Arial"/>
              </a:defRPr>
            </a:pPr>
            <a:r>
              <a:rPr lang="es-ES" sz="1000" b="1" i="0" u="none" strike="noStrike" baseline="0">
                <a:solidFill>
                  <a:srgbClr val="000000"/>
                </a:solidFill>
                <a:latin typeface="Arial"/>
                <a:cs typeface="Arial"/>
              </a:rPr>
              <a:t>Evolución de las exportaciones silvoagropecuarias </a:t>
            </a:r>
          </a:p>
          <a:p>
            <a:pPr>
              <a:defRPr sz="1000" b="1" i="0" u="none" strike="noStrike" baseline="0">
                <a:solidFill>
                  <a:srgbClr val="000000"/>
                </a:solidFill>
                <a:latin typeface="Arial"/>
                <a:ea typeface="Arial"/>
                <a:cs typeface="Arial"/>
              </a:defRPr>
            </a:pPr>
            <a:endParaRPr lang="es-ES"/>
          </a:p>
        </c:rich>
      </c:tx>
      <c:overlay val="0"/>
    </c:title>
    <c:autoTitleDeleted val="0"/>
    <c:plotArea>
      <c:layout/>
      <c:lineChart>
        <c:grouping val="standard"/>
        <c:varyColors val="0"/>
        <c:ser>
          <c:idx val="0"/>
          <c:order val="0"/>
          <c:tx>
            <c:strRef>
              <c:f>evolución_comercio!$R$2</c:f>
              <c:strCache>
                <c:ptCount val="1"/>
                <c:pt idx="0">
                  <c:v>Agrícola</c:v>
                </c:pt>
              </c:strCache>
            </c:strRef>
          </c:tx>
          <c:cat>
            <c:strRef>
              <c:f>evolución_comercio!$Q$3:$Q$7</c:f>
              <c:strCache>
                <c:ptCount val="5"/>
                <c:pt idx="0">
                  <c:v>ene-jun 15</c:v>
                </c:pt>
                <c:pt idx="1">
                  <c:v>ene-jun 16</c:v>
                </c:pt>
                <c:pt idx="2">
                  <c:v>ene-jun 17</c:v>
                </c:pt>
                <c:pt idx="3">
                  <c:v>ene-jun 18</c:v>
                </c:pt>
                <c:pt idx="4">
                  <c:v>ene-jun 19</c:v>
                </c:pt>
              </c:strCache>
            </c:strRef>
          </c:cat>
          <c:val>
            <c:numRef>
              <c:f>evolución_comercio!$R$3:$R$7</c:f>
              <c:numCache>
                <c:formatCode>_-* #,##0\ _p_t_a_-;\-* #,##0\ _p_t_a_-;_-* "-"??\ _p_t_a_-;_-@_-</c:formatCode>
                <c:ptCount val="5"/>
                <c:pt idx="0">
                  <c:v>5174323</c:v>
                </c:pt>
                <c:pt idx="1">
                  <c:v>5467373</c:v>
                </c:pt>
                <c:pt idx="2">
                  <c:v>5261283</c:v>
                </c:pt>
                <c:pt idx="3">
                  <c:v>6129067</c:v>
                </c:pt>
                <c:pt idx="4">
                  <c:v>5852014</c:v>
                </c:pt>
              </c:numCache>
            </c:numRef>
          </c:val>
          <c:smooth val="0"/>
          <c:extLst>
            <c:ext xmlns:c16="http://schemas.microsoft.com/office/drawing/2014/chart" uri="{C3380CC4-5D6E-409C-BE32-E72D297353CC}">
              <c16:uniqueId val="{00000000-FDE6-42F0-843B-E0D3F917E79C}"/>
            </c:ext>
          </c:extLst>
        </c:ser>
        <c:ser>
          <c:idx val="1"/>
          <c:order val="1"/>
          <c:tx>
            <c:strRef>
              <c:f>evolución_comercio!$S$2</c:f>
              <c:strCache>
                <c:ptCount val="1"/>
                <c:pt idx="0">
                  <c:v>Pecuario</c:v>
                </c:pt>
              </c:strCache>
            </c:strRef>
          </c:tx>
          <c:cat>
            <c:strRef>
              <c:f>evolución_comercio!$Q$3:$Q$7</c:f>
              <c:strCache>
                <c:ptCount val="5"/>
                <c:pt idx="0">
                  <c:v>ene-jun 15</c:v>
                </c:pt>
                <c:pt idx="1">
                  <c:v>ene-jun 16</c:v>
                </c:pt>
                <c:pt idx="2">
                  <c:v>ene-jun 17</c:v>
                </c:pt>
                <c:pt idx="3">
                  <c:v>ene-jun 18</c:v>
                </c:pt>
                <c:pt idx="4">
                  <c:v>ene-jun 19</c:v>
                </c:pt>
              </c:strCache>
            </c:strRef>
          </c:cat>
          <c:val>
            <c:numRef>
              <c:f>evolución_comercio!$S$3:$S$7</c:f>
              <c:numCache>
                <c:formatCode>_-* #,##0\ _p_t_a_-;\-* #,##0\ _p_t_a_-;_-* "-"??\ _p_t_a_-;_-@_-</c:formatCode>
                <c:ptCount val="5"/>
                <c:pt idx="0">
                  <c:v>677077</c:v>
                </c:pt>
                <c:pt idx="1">
                  <c:v>611032</c:v>
                </c:pt>
                <c:pt idx="2">
                  <c:v>589592</c:v>
                </c:pt>
                <c:pt idx="3">
                  <c:v>703722</c:v>
                </c:pt>
                <c:pt idx="4">
                  <c:v>699060</c:v>
                </c:pt>
              </c:numCache>
            </c:numRef>
          </c:val>
          <c:smooth val="0"/>
          <c:extLst>
            <c:ext xmlns:c16="http://schemas.microsoft.com/office/drawing/2014/chart" uri="{C3380CC4-5D6E-409C-BE32-E72D297353CC}">
              <c16:uniqueId val="{00000001-FDE6-42F0-843B-E0D3F917E79C}"/>
            </c:ext>
          </c:extLst>
        </c:ser>
        <c:ser>
          <c:idx val="2"/>
          <c:order val="2"/>
          <c:tx>
            <c:strRef>
              <c:f>evolución_comercio!$T$2</c:f>
              <c:strCache>
                <c:ptCount val="1"/>
                <c:pt idx="0">
                  <c:v>Forestal</c:v>
                </c:pt>
              </c:strCache>
            </c:strRef>
          </c:tx>
          <c:cat>
            <c:strRef>
              <c:f>evolución_comercio!$Q$3:$Q$7</c:f>
              <c:strCache>
                <c:ptCount val="5"/>
                <c:pt idx="0">
                  <c:v>ene-jun 15</c:v>
                </c:pt>
                <c:pt idx="1">
                  <c:v>ene-jun 16</c:v>
                </c:pt>
                <c:pt idx="2">
                  <c:v>ene-jun 17</c:v>
                </c:pt>
                <c:pt idx="3">
                  <c:v>ene-jun 18</c:v>
                </c:pt>
                <c:pt idx="4">
                  <c:v>ene-jun 19</c:v>
                </c:pt>
              </c:strCache>
            </c:strRef>
          </c:cat>
          <c:val>
            <c:numRef>
              <c:f>evolución_comercio!$T$3:$T$7</c:f>
              <c:numCache>
                <c:formatCode>_-* #,##0\ _p_t_a_-;\-* #,##0\ _p_t_a_-;_-* "-"??\ _p_t_a_-;_-@_-</c:formatCode>
                <c:ptCount val="5"/>
                <c:pt idx="0">
                  <c:v>2447773</c:v>
                </c:pt>
                <c:pt idx="1">
                  <c:v>2343407</c:v>
                </c:pt>
                <c:pt idx="2">
                  <c:v>2349976</c:v>
                </c:pt>
                <c:pt idx="3">
                  <c:v>2996950</c:v>
                </c:pt>
                <c:pt idx="4">
                  <c:v>2686712</c:v>
                </c:pt>
              </c:numCache>
            </c:numRef>
          </c:val>
          <c:smooth val="0"/>
          <c:extLst>
            <c:ext xmlns:c16="http://schemas.microsoft.com/office/drawing/2014/chart" uri="{C3380CC4-5D6E-409C-BE32-E72D297353CC}">
              <c16:uniqueId val="{00000002-FDE6-42F0-843B-E0D3F917E79C}"/>
            </c:ext>
          </c:extLst>
        </c:ser>
        <c:ser>
          <c:idx val="3"/>
          <c:order val="3"/>
          <c:tx>
            <c:strRef>
              <c:f>evolución_comercio!$U$2</c:f>
              <c:strCache>
                <c:ptCount val="1"/>
                <c:pt idx="0">
                  <c:v>Total</c:v>
                </c:pt>
              </c:strCache>
            </c:strRef>
          </c:tx>
          <c:cat>
            <c:strRef>
              <c:f>evolución_comercio!$Q$3:$Q$7</c:f>
              <c:strCache>
                <c:ptCount val="5"/>
                <c:pt idx="0">
                  <c:v>ene-jun 15</c:v>
                </c:pt>
                <c:pt idx="1">
                  <c:v>ene-jun 16</c:v>
                </c:pt>
                <c:pt idx="2">
                  <c:v>ene-jun 17</c:v>
                </c:pt>
                <c:pt idx="3">
                  <c:v>ene-jun 18</c:v>
                </c:pt>
                <c:pt idx="4">
                  <c:v>ene-jun 19</c:v>
                </c:pt>
              </c:strCache>
            </c:strRef>
          </c:cat>
          <c:val>
            <c:numRef>
              <c:f>evolución_comercio!$U$3:$U$7</c:f>
              <c:numCache>
                <c:formatCode>_-* #,##0\ _p_t_a_-;\-* #,##0\ _p_t_a_-;_-* "-"??\ _p_t_a_-;_-@_-</c:formatCode>
                <c:ptCount val="5"/>
                <c:pt idx="0">
                  <c:v>8299173</c:v>
                </c:pt>
                <c:pt idx="1">
                  <c:v>8421812</c:v>
                </c:pt>
                <c:pt idx="2">
                  <c:v>8200851</c:v>
                </c:pt>
                <c:pt idx="3">
                  <c:v>9829739</c:v>
                </c:pt>
                <c:pt idx="4">
                  <c:v>9237786</c:v>
                </c:pt>
              </c:numCache>
            </c:numRef>
          </c:val>
          <c:smooth val="0"/>
          <c:extLst>
            <c:ext xmlns:c16="http://schemas.microsoft.com/office/drawing/2014/chart" uri="{C3380CC4-5D6E-409C-BE32-E72D297353CC}">
              <c16:uniqueId val="{00000003-FDE6-42F0-843B-E0D3F917E79C}"/>
            </c:ext>
          </c:extLst>
        </c:ser>
        <c:dLbls>
          <c:showLegendKey val="0"/>
          <c:showVal val="0"/>
          <c:showCatName val="0"/>
          <c:showSerName val="0"/>
          <c:showPercent val="0"/>
          <c:showBubbleSize val="0"/>
        </c:dLbls>
        <c:marker val="1"/>
        <c:smooth val="0"/>
        <c:axId val="33085504"/>
        <c:axId val="33090400"/>
      </c:lineChart>
      <c:catAx>
        <c:axId val="3308550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33090400"/>
        <c:crosses val="autoZero"/>
        <c:auto val="1"/>
        <c:lblAlgn val="ctr"/>
        <c:lblOffset val="100"/>
        <c:noMultiLvlLbl val="0"/>
      </c:catAx>
      <c:valAx>
        <c:axId val="33090400"/>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Millones de dólares</a:t>
                </a:r>
              </a:p>
            </c:rich>
          </c:tx>
          <c:overlay val="0"/>
        </c:title>
        <c:numFmt formatCode="_-* #,##0\ _p_t_a_-;\-* #,##0\ _p_t_a_-;_-* &quot;-&quot;??\ _p_t_a_-;_-@_-" sourceLinked="1"/>
        <c:majorTickMark val="none"/>
        <c:minorTickMark val="none"/>
        <c:tickLblPos val="nextTo"/>
        <c:txPr>
          <a:bodyPr rot="0" vert="horz"/>
          <a:lstStyle/>
          <a:p>
            <a:pPr>
              <a:defRPr sz="1000" b="1" i="0" u="none" strike="noStrike" baseline="0">
                <a:solidFill>
                  <a:srgbClr val="000000"/>
                </a:solidFill>
                <a:latin typeface="Arial"/>
                <a:ea typeface="Arial"/>
                <a:cs typeface="Arial"/>
              </a:defRPr>
            </a:pPr>
            <a:endParaRPr lang="es-CL"/>
          </a:p>
        </c:txPr>
        <c:crossAx val="33085504"/>
        <c:crosses val="autoZero"/>
        <c:crossBetween val="between"/>
        <c:dispUnits>
          <c:builtInUnit val="thousands"/>
        </c:dispUnits>
      </c:valAx>
    </c:plotArea>
    <c:legend>
      <c:legendPos val="r"/>
      <c:overlay val="0"/>
      <c:txPr>
        <a:bodyPr/>
        <a:lstStyle/>
        <a:p>
          <a:pPr>
            <a:defRPr sz="700" b="1" i="0" u="none" strike="noStrike" baseline="0">
              <a:solidFill>
                <a:srgbClr val="000000"/>
              </a:solidFill>
              <a:latin typeface="Arial"/>
              <a:ea typeface="Arial"/>
              <a:cs typeface="Arial"/>
            </a:defRPr>
          </a:pPr>
          <a:endParaRPr lang="es-CL"/>
        </a:p>
      </c:txPr>
    </c:legend>
    <c:plotVisOnly val="1"/>
    <c:dispBlanksAs val="gap"/>
    <c:showDLblsOverMax val="0"/>
  </c:chart>
  <c:spPr>
    <a:ln>
      <a:noFill/>
    </a:ln>
  </c:spPr>
  <c:txPr>
    <a:bodyPr/>
    <a:lstStyle/>
    <a:p>
      <a:pPr>
        <a:defRPr sz="1000" b="1" i="0" u="none" strike="noStrike" baseline="0">
          <a:solidFill>
            <a:srgbClr val="000000"/>
          </a:solidFill>
          <a:latin typeface="Arial"/>
          <a:ea typeface="Arial"/>
          <a:cs typeface="Arial"/>
        </a:defRPr>
      </a:pPr>
      <a:endParaRPr lang="es-CL"/>
    </a:p>
  </c:txPr>
  <c:printSettings>
    <c:headerFooter/>
    <c:pageMargins b="0.78740157480314965" l="0.78740157480314965" r="0.78740157480314965" t="2.4409448818897639" header="0.31496062992125984" footer="0.31496062992125984"/>
    <c:pageSetup paperSize="119" orientation="portrait"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Gráfico Nº 4</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Evolución de las importaciones silvoagropecuarias</a:t>
            </a:r>
          </a:p>
          <a:p>
            <a:pPr>
              <a:defRPr sz="1000" b="0" i="0" u="none" strike="noStrike" baseline="0">
                <a:solidFill>
                  <a:srgbClr val="000000"/>
                </a:solidFill>
                <a:latin typeface="Calibri"/>
                <a:ea typeface="Calibri"/>
                <a:cs typeface="Calibri"/>
              </a:defRPr>
            </a:pPr>
            <a:endParaRPr lang="es-ES"/>
          </a:p>
        </c:rich>
      </c:tx>
      <c:overlay val="0"/>
    </c:title>
    <c:autoTitleDeleted val="0"/>
    <c:plotArea>
      <c:layout/>
      <c:lineChart>
        <c:grouping val="standard"/>
        <c:varyColors val="0"/>
        <c:ser>
          <c:idx val="0"/>
          <c:order val="0"/>
          <c:tx>
            <c:strRef>
              <c:f>evolución_comercio!$R$11</c:f>
              <c:strCache>
                <c:ptCount val="1"/>
                <c:pt idx="0">
                  <c:v>Agrícola</c:v>
                </c:pt>
              </c:strCache>
            </c:strRef>
          </c:tx>
          <c:cat>
            <c:strRef>
              <c:f>evolución_comercio!$Q$12:$Q$16</c:f>
              <c:strCache>
                <c:ptCount val="5"/>
                <c:pt idx="0">
                  <c:v>ene-jun 15</c:v>
                </c:pt>
                <c:pt idx="1">
                  <c:v>ene-jun 16</c:v>
                </c:pt>
                <c:pt idx="2">
                  <c:v>ene-jun 17</c:v>
                </c:pt>
                <c:pt idx="3">
                  <c:v>ene-jun 18</c:v>
                </c:pt>
                <c:pt idx="4">
                  <c:v>ene-jun 19</c:v>
                </c:pt>
              </c:strCache>
            </c:strRef>
          </c:cat>
          <c:val>
            <c:numRef>
              <c:f>evolución_comercio!$R$12:$R$16</c:f>
              <c:numCache>
                <c:formatCode>_-* #,##0\ _p_t_a_-;\-* #,##0\ _p_t_a_-;_-* "-"??\ _p_t_a_-;_-@_-</c:formatCode>
                <c:ptCount val="5"/>
                <c:pt idx="0">
                  <c:v>1639658</c:v>
                </c:pt>
                <c:pt idx="1">
                  <c:v>1498063</c:v>
                </c:pt>
                <c:pt idx="2">
                  <c:v>1675332</c:v>
                </c:pt>
                <c:pt idx="3">
                  <c:v>2018510</c:v>
                </c:pt>
                <c:pt idx="4">
                  <c:v>1924125</c:v>
                </c:pt>
              </c:numCache>
            </c:numRef>
          </c:val>
          <c:smooth val="0"/>
          <c:extLst>
            <c:ext xmlns:c16="http://schemas.microsoft.com/office/drawing/2014/chart" uri="{C3380CC4-5D6E-409C-BE32-E72D297353CC}">
              <c16:uniqueId val="{00000000-1A34-4A50-B6B7-508CDA0E4853}"/>
            </c:ext>
          </c:extLst>
        </c:ser>
        <c:ser>
          <c:idx val="1"/>
          <c:order val="1"/>
          <c:tx>
            <c:strRef>
              <c:f>evolución_comercio!$S$11</c:f>
              <c:strCache>
                <c:ptCount val="1"/>
                <c:pt idx="0">
                  <c:v>Pecuario</c:v>
                </c:pt>
              </c:strCache>
            </c:strRef>
          </c:tx>
          <c:cat>
            <c:strRef>
              <c:f>evolución_comercio!$Q$12:$Q$16</c:f>
              <c:strCache>
                <c:ptCount val="5"/>
                <c:pt idx="0">
                  <c:v>ene-jun 15</c:v>
                </c:pt>
                <c:pt idx="1">
                  <c:v>ene-jun 16</c:v>
                </c:pt>
                <c:pt idx="2">
                  <c:v>ene-jun 17</c:v>
                </c:pt>
                <c:pt idx="3">
                  <c:v>ene-jun 18</c:v>
                </c:pt>
                <c:pt idx="4">
                  <c:v>ene-jun 19</c:v>
                </c:pt>
              </c:strCache>
            </c:strRef>
          </c:cat>
          <c:val>
            <c:numRef>
              <c:f>evolución_comercio!$S$12:$S$16</c:f>
              <c:numCache>
                <c:formatCode>_-* #,##0\ _p_t_a_-;\-* #,##0\ _p_t_a_-;_-* "-"??\ _p_t_a_-;_-@_-</c:formatCode>
                <c:ptCount val="5"/>
                <c:pt idx="0">
                  <c:v>716187</c:v>
                </c:pt>
                <c:pt idx="1">
                  <c:v>691267</c:v>
                </c:pt>
                <c:pt idx="2">
                  <c:v>925083</c:v>
                </c:pt>
                <c:pt idx="3">
                  <c:v>1015119</c:v>
                </c:pt>
                <c:pt idx="4">
                  <c:v>1033661</c:v>
                </c:pt>
              </c:numCache>
            </c:numRef>
          </c:val>
          <c:smooth val="0"/>
          <c:extLst>
            <c:ext xmlns:c16="http://schemas.microsoft.com/office/drawing/2014/chart" uri="{C3380CC4-5D6E-409C-BE32-E72D297353CC}">
              <c16:uniqueId val="{00000001-1A34-4A50-B6B7-508CDA0E4853}"/>
            </c:ext>
          </c:extLst>
        </c:ser>
        <c:ser>
          <c:idx val="2"/>
          <c:order val="2"/>
          <c:tx>
            <c:strRef>
              <c:f>evolución_comercio!$T$11</c:f>
              <c:strCache>
                <c:ptCount val="1"/>
                <c:pt idx="0">
                  <c:v>Forestal</c:v>
                </c:pt>
              </c:strCache>
            </c:strRef>
          </c:tx>
          <c:cat>
            <c:strRef>
              <c:f>evolución_comercio!$Q$12:$Q$16</c:f>
              <c:strCache>
                <c:ptCount val="5"/>
                <c:pt idx="0">
                  <c:v>ene-jun 15</c:v>
                </c:pt>
                <c:pt idx="1">
                  <c:v>ene-jun 16</c:v>
                </c:pt>
                <c:pt idx="2">
                  <c:v>ene-jun 17</c:v>
                </c:pt>
                <c:pt idx="3">
                  <c:v>ene-jun 18</c:v>
                </c:pt>
                <c:pt idx="4">
                  <c:v>ene-jun 19</c:v>
                </c:pt>
              </c:strCache>
            </c:strRef>
          </c:cat>
          <c:val>
            <c:numRef>
              <c:f>evolución_comercio!$T$12:$T$16</c:f>
              <c:numCache>
                <c:formatCode>_-* #,##0\ _p_t_a_-;\-* #,##0\ _p_t_a_-;_-* "-"??\ _p_t_a_-;_-@_-</c:formatCode>
                <c:ptCount val="5"/>
                <c:pt idx="0">
                  <c:v>139311</c:v>
                </c:pt>
                <c:pt idx="1">
                  <c:v>136278</c:v>
                </c:pt>
                <c:pt idx="2">
                  <c:v>126474</c:v>
                </c:pt>
                <c:pt idx="3">
                  <c:v>181181</c:v>
                </c:pt>
                <c:pt idx="4">
                  <c:v>139203</c:v>
                </c:pt>
              </c:numCache>
            </c:numRef>
          </c:val>
          <c:smooth val="0"/>
          <c:extLst>
            <c:ext xmlns:c16="http://schemas.microsoft.com/office/drawing/2014/chart" uri="{C3380CC4-5D6E-409C-BE32-E72D297353CC}">
              <c16:uniqueId val="{00000002-1A34-4A50-B6B7-508CDA0E4853}"/>
            </c:ext>
          </c:extLst>
        </c:ser>
        <c:ser>
          <c:idx val="3"/>
          <c:order val="3"/>
          <c:tx>
            <c:strRef>
              <c:f>evolución_comercio!$U$11</c:f>
              <c:strCache>
                <c:ptCount val="1"/>
                <c:pt idx="0">
                  <c:v>Total</c:v>
                </c:pt>
              </c:strCache>
            </c:strRef>
          </c:tx>
          <c:cat>
            <c:strRef>
              <c:f>evolución_comercio!$Q$12:$Q$16</c:f>
              <c:strCache>
                <c:ptCount val="5"/>
                <c:pt idx="0">
                  <c:v>ene-jun 15</c:v>
                </c:pt>
                <c:pt idx="1">
                  <c:v>ene-jun 16</c:v>
                </c:pt>
                <c:pt idx="2">
                  <c:v>ene-jun 17</c:v>
                </c:pt>
                <c:pt idx="3">
                  <c:v>ene-jun 18</c:v>
                </c:pt>
                <c:pt idx="4">
                  <c:v>ene-jun 19</c:v>
                </c:pt>
              </c:strCache>
            </c:strRef>
          </c:cat>
          <c:val>
            <c:numRef>
              <c:f>evolución_comercio!$U$12:$U$16</c:f>
              <c:numCache>
                <c:formatCode>_-* #,##0\ _p_t_a_-;\-* #,##0\ _p_t_a_-;_-* "-"??\ _p_t_a_-;_-@_-</c:formatCode>
                <c:ptCount val="5"/>
                <c:pt idx="0">
                  <c:v>2495156</c:v>
                </c:pt>
                <c:pt idx="1">
                  <c:v>2325608</c:v>
                </c:pt>
                <c:pt idx="2">
                  <c:v>2726889</c:v>
                </c:pt>
                <c:pt idx="3">
                  <c:v>3214810</c:v>
                </c:pt>
                <c:pt idx="4">
                  <c:v>3096989</c:v>
                </c:pt>
              </c:numCache>
            </c:numRef>
          </c:val>
          <c:smooth val="0"/>
          <c:extLst>
            <c:ext xmlns:c16="http://schemas.microsoft.com/office/drawing/2014/chart" uri="{C3380CC4-5D6E-409C-BE32-E72D297353CC}">
              <c16:uniqueId val="{00000003-1A34-4A50-B6B7-508CDA0E4853}"/>
            </c:ext>
          </c:extLst>
        </c:ser>
        <c:dLbls>
          <c:showLegendKey val="0"/>
          <c:showVal val="0"/>
          <c:showCatName val="0"/>
          <c:showSerName val="0"/>
          <c:showPercent val="0"/>
          <c:showBubbleSize val="0"/>
        </c:dLbls>
        <c:marker val="1"/>
        <c:smooth val="0"/>
        <c:axId val="33094208"/>
        <c:axId val="33092032"/>
      </c:lineChart>
      <c:catAx>
        <c:axId val="3309420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33092032"/>
        <c:crosses val="autoZero"/>
        <c:auto val="1"/>
        <c:lblAlgn val="ctr"/>
        <c:lblOffset val="100"/>
        <c:noMultiLvlLbl val="0"/>
      </c:catAx>
      <c:valAx>
        <c:axId val="33092032"/>
        <c:scaling>
          <c:orientation val="minMax"/>
        </c:scaling>
        <c:delete val="0"/>
        <c:axPos val="l"/>
        <c:majorGridlines/>
        <c:numFmt formatCode="_-* #,##0\ _p_t_a_-;\-* #,##0\ _p_t_a_-;_-* &quot;-&quot;??\ _p_t_a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33094208"/>
        <c:crosses val="autoZero"/>
        <c:crossBetween val="between"/>
        <c:dispUnits>
          <c:builtInUnit val="thousands"/>
          <c:dispUnitsLbl>
            <c:layout>
              <c:manualLayout>
                <c:xMode val="edge"/>
                <c:yMode val="edge"/>
                <c:x val="2.5730994152046785E-2"/>
                <c:y val="0.3230876909617067"/>
              </c:manualLayout>
            </c:layout>
            <c:tx>
              <c:rich>
                <a:bodyPr rot="-5400000" vert="horz"/>
                <a:lstStyle/>
                <a:p>
                  <a:pPr algn="ctr">
                    <a:defRPr sz="1000" b="1" i="0" u="none" strike="noStrike" baseline="0">
                      <a:solidFill>
                        <a:srgbClr val="000000"/>
                      </a:solidFill>
                      <a:latin typeface="Calibri"/>
                      <a:ea typeface="Calibri"/>
                      <a:cs typeface="Calibri"/>
                    </a:defRPr>
                  </a:pPr>
                  <a:r>
                    <a:rPr lang="es-ES"/>
                    <a:t>Millones de dólares</a:t>
                  </a:r>
                </a:p>
              </c:rich>
            </c:tx>
          </c:dispUnitsLbl>
        </c:dispUnits>
      </c:valAx>
    </c:plotArea>
    <c:legend>
      <c:legendPos val="r"/>
      <c:overlay val="0"/>
      <c:txPr>
        <a:bodyPr/>
        <a:lstStyle/>
        <a:p>
          <a:pPr>
            <a:defRPr sz="800" b="0" i="0" u="none" strike="noStrike" baseline="0">
              <a:solidFill>
                <a:srgbClr val="000000"/>
              </a:solidFill>
              <a:latin typeface="Calibri"/>
              <a:ea typeface="Calibri"/>
              <a:cs typeface="Calibri"/>
            </a:defRPr>
          </a:pPr>
          <a:endParaRPr lang="es-CL"/>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22" l="0.70000000000000018" r="0.70000000000000018" t="0.75000000000000022" header="0.3000000000000001" footer="0.30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s-ES"/>
              <a:t>Gráfico Nº 4
Exportaciones silvoagropecuarias por región 
dólares FOB
Participación enero - marzo 2008
</a:t>
            </a:r>
          </a:p>
        </c:rich>
      </c:tx>
      <c:overlay val="0"/>
      <c:spPr>
        <a:noFill/>
        <a:ln w="25400">
          <a:noFill/>
        </a:ln>
      </c:spPr>
    </c:title>
    <c:autoTitleDeleted val="0"/>
    <c:view3D>
      <c:rotX val="1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1F2-4213-A2C6-D288A1F80E1A}"/>
              </c:ext>
            </c:extLst>
          </c:dPt>
          <c:val>
            <c:numLit>
              <c:formatCode>General</c:formatCode>
              <c:ptCount val="1"/>
              <c:pt idx="0">
                <c:v>0</c:v>
              </c:pt>
            </c:numLit>
          </c:val>
          <c:extLst>
            <c:ext xmlns:c16="http://schemas.microsoft.com/office/drawing/2014/chart" uri="{C3380CC4-5D6E-409C-BE32-E72D297353CC}">
              <c16:uniqueId val="{00000001-E1F2-4213-A2C6-D288A1F80E1A}"/>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3175">
          <a:solidFill>
            <a:srgbClr val="FFFFFF"/>
          </a:solidFill>
          <a:prstDash val="solid"/>
        </a:ln>
      </c:spPr>
      <c:txPr>
        <a:bodyPr/>
        <a:lstStyle/>
        <a:p>
          <a:pPr rtl="0">
            <a:defRPr sz="215" b="0" i="0" u="none" strike="noStrike" baseline="0">
              <a:solidFill>
                <a:srgbClr val="000000"/>
              </a:solidFill>
              <a:latin typeface="Arial"/>
              <a:ea typeface="Arial"/>
              <a:cs typeface="Arial"/>
            </a:defRPr>
          </a:pPr>
          <a:endParaRPr lang="es-CL"/>
        </a:p>
      </c:txPr>
    </c:legend>
    <c:plotVisOnly val="1"/>
    <c:dispBlanksAs val="zero"/>
    <c:showDLblsOverMax val="0"/>
  </c:chart>
  <c:spPr>
    <a:noFill/>
    <a:ln w="3175">
      <a:solidFill>
        <a:srgbClr val="FFFFFF"/>
      </a:solidFill>
      <a:prstDash val="solid"/>
    </a:ln>
  </c:spPr>
  <c:txPr>
    <a:bodyPr/>
    <a:lstStyle/>
    <a:p>
      <a:pPr>
        <a:defRPr sz="100" b="0" i="0" u="none" strike="noStrike" baseline="0">
          <a:solidFill>
            <a:srgbClr val="000000"/>
          </a:solidFill>
          <a:latin typeface="Arial"/>
          <a:ea typeface="Arial"/>
          <a:cs typeface="Arial"/>
        </a:defRPr>
      </a:pPr>
      <a:endParaRPr lang="es-CL"/>
    </a:p>
  </c:txPr>
  <c:printSettings>
    <c:headerFooter alignWithMargins="0"/>
    <c:pageMargins b="1" l="0.75000000000000022" r="0.75000000000000022" t="1" header="0" footer="0"/>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TitulosGraficos!$B$5</c:f>
          <c:strCache>
            <c:ptCount val="1"/>
            <c:pt idx="0">
              <c:v>Gráfico  Nº 5
Exportaciones silvoagropecuarias por clase
Participación enero - junio 2019</c:v>
            </c:pt>
          </c:strCache>
        </c:strRef>
      </c:tx>
      <c:overlay val="0"/>
      <c:txPr>
        <a:bodyPr/>
        <a:lstStyle/>
        <a:p>
          <a:pPr>
            <a:defRPr sz="1000" b="0" i="0" u="none" strike="noStrike" baseline="0">
              <a:solidFill>
                <a:srgbClr val="000000"/>
              </a:solidFill>
              <a:latin typeface="Calibri"/>
              <a:ea typeface="Calibri"/>
              <a:cs typeface="Calibri"/>
            </a:defRPr>
          </a:pPr>
          <a:endParaRPr lang="es-CL"/>
        </a:p>
      </c:txPr>
    </c:title>
    <c:autoTitleDeleted val="0"/>
    <c:plotArea>
      <c:layout/>
      <c:pieChart>
        <c:varyColors val="1"/>
        <c:ser>
          <c:idx val="0"/>
          <c:order val="0"/>
          <c:explosion val="25"/>
          <c:dPt>
            <c:idx val="0"/>
            <c:bubble3D val="0"/>
            <c:extLst>
              <c:ext xmlns:c16="http://schemas.microsoft.com/office/drawing/2014/chart" uri="{C3380CC4-5D6E-409C-BE32-E72D297353CC}">
                <c16:uniqueId val="{00000000-6DCC-441E-9259-DBC7535BE766}"/>
              </c:ext>
            </c:extLst>
          </c:dPt>
          <c:dPt>
            <c:idx val="1"/>
            <c:bubble3D val="0"/>
            <c:extLst>
              <c:ext xmlns:c16="http://schemas.microsoft.com/office/drawing/2014/chart" uri="{C3380CC4-5D6E-409C-BE32-E72D297353CC}">
                <c16:uniqueId val="{00000001-6DCC-441E-9259-DBC7535BE766}"/>
              </c:ext>
            </c:extLst>
          </c:dPt>
          <c:dLbls>
            <c:spPr>
              <a:noFill/>
              <a:ln>
                <a:noFill/>
              </a:ln>
              <a:effectLst/>
            </c:spPr>
            <c:txPr>
              <a:bodyPr/>
              <a:lstStyle/>
              <a:p>
                <a:pPr>
                  <a:defRPr sz="1000" b="0" i="0" u="none" strike="noStrike" baseline="0">
                    <a:solidFill>
                      <a:srgbClr val="000000"/>
                    </a:solidFill>
                    <a:latin typeface="Calibri"/>
                    <a:ea typeface="Calibri"/>
                    <a:cs typeface="Calibri"/>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'balanza productos_clase_sector'!$R$6:$R$7</c:f>
              <c:strCache>
                <c:ptCount val="2"/>
                <c:pt idx="0">
                  <c:v>Primarias</c:v>
                </c:pt>
                <c:pt idx="1">
                  <c:v>Industriales</c:v>
                </c:pt>
              </c:strCache>
            </c:strRef>
          </c:cat>
          <c:val>
            <c:numRef>
              <c:f>'balanza productos_clase_sector'!$S$6:$S$7</c:f>
              <c:numCache>
                <c:formatCode>#,##0</c:formatCode>
                <c:ptCount val="2"/>
                <c:pt idx="0">
                  <c:v>4313976</c:v>
                </c:pt>
                <c:pt idx="1">
                  <c:v>4923810</c:v>
                </c:pt>
              </c:numCache>
            </c:numRef>
          </c:val>
          <c:extLst>
            <c:ext xmlns:c16="http://schemas.microsoft.com/office/drawing/2014/chart" uri="{C3380CC4-5D6E-409C-BE32-E72D297353CC}">
              <c16:uniqueId val="{00000002-6DCC-441E-9259-DBC7535BE76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22" l="0.70000000000000018" r="0.70000000000000018" t="0.75000000000000022" header="0.3000000000000001" footer="0.3000000000000001"/>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TitulosGraficos!$C$5</c:f>
          <c:strCache>
            <c:ptCount val="1"/>
            <c:pt idx="0">
              <c:v>Gráfico  Nº 6
Exportaciones silvoagropecuarias por sector
Participación enero - junio 2019</c:v>
            </c:pt>
          </c:strCache>
        </c:strRef>
      </c:tx>
      <c:overlay val="0"/>
      <c:txPr>
        <a:bodyPr/>
        <a:lstStyle/>
        <a:p>
          <a:pPr>
            <a:defRPr sz="1000" b="0" i="0" u="none" strike="noStrike" baseline="0">
              <a:solidFill>
                <a:srgbClr val="000000"/>
              </a:solidFill>
              <a:latin typeface="Calibri"/>
              <a:ea typeface="Calibri"/>
              <a:cs typeface="Calibri"/>
            </a:defRPr>
          </a:pPr>
          <a:endParaRPr lang="es-CL"/>
        </a:p>
      </c:txPr>
    </c:title>
    <c:autoTitleDeleted val="0"/>
    <c:plotArea>
      <c:layout>
        <c:manualLayout>
          <c:layoutTarget val="inner"/>
          <c:xMode val="edge"/>
          <c:yMode val="edge"/>
          <c:x val="0.2991903243100858"/>
          <c:y val="0.24375966064467633"/>
          <c:w val="0.43365122072446932"/>
          <c:h val="0.67269803083630142"/>
        </c:manualLayout>
      </c:layout>
      <c:pieChart>
        <c:varyColors val="1"/>
        <c:ser>
          <c:idx val="0"/>
          <c:order val="0"/>
          <c:explosion val="25"/>
          <c:dPt>
            <c:idx val="0"/>
            <c:bubble3D val="0"/>
            <c:extLst>
              <c:ext xmlns:c16="http://schemas.microsoft.com/office/drawing/2014/chart" uri="{C3380CC4-5D6E-409C-BE32-E72D297353CC}">
                <c16:uniqueId val="{00000000-44D0-4ACD-BBE2-DAF079854E71}"/>
              </c:ext>
            </c:extLst>
          </c:dPt>
          <c:dPt>
            <c:idx val="1"/>
            <c:bubble3D val="0"/>
            <c:extLst>
              <c:ext xmlns:c16="http://schemas.microsoft.com/office/drawing/2014/chart" uri="{C3380CC4-5D6E-409C-BE32-E72D297353CC}">
                <c16:uniqueId val="{00000001-44D0-4ACD-BBE2-DAF079854E71}"/>
              </c:ext>
            </c:extLst>
          </c:dPt>
          <c:dPt>
            <c:idx val="2"/>
            <c:bubble3D val="0"/>
            <c:extLst>
              <c:ext xmlns:c16="http://schemas.microsoft.com/office/drawing/2014/chart" uri="{C3380CC4-5D6E-409C-BE32-E72D297353CC}">
                <c16:uniqueId val="{00000002-44D0-4ACD-BBE2-DAF079854E71}"/>
              </c:ext>
            </c:extLst>
          </c:dPt>
          <c:dLbls>
            <c:spPr>
              <a:noFill/>
              <a:ln>
                <a:noFill/>
              </a:ln>
              <a:effectLst/>
            </c:spPr>
            <c:txPr>
              <a:bodyPr/>
              <a:lstStyle/>
              <a:p>
                <a:pPr>
                  <a:defRPr sz="1000" b="0" i="0" u="none" strike="noStrike" baseline="0">
                    <a:solidFill>
                      <a:srgbClr val="000000"/>
                    </a:solidFill>
                    <a:latin typeface="Calibri"/>
                    <a:ea typeface="Calibri"/>
                    <a:cs typeface="Calibri"/>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'balanza productos_clase_sector'!$R$10:$R$12</c:f>
              <c:strCache>
                <c:ptCount val="3"/>
                <c:pt idx="0">
                  <c:v>Agrícolas</c:v>
                </c:pt>
                <c:pt idx="1">
                  <c:v>Pecuarias</c:v>
                </c:pt>
                <c:pt idx="2">
                  <c:v>Forestales</c:v>
                </c:pt>
              </c:strCache>
            </c:strRef>
          </c:cat>
          <c:val>
            <c:numRef>
              <c:f>'balanza productos_clase_sector'!$S$10:$S$12</c:f>
              <c:numCache>
                <c:formatCode>#,##0</c:formatCode>
                <c:ptCount val="3"/>
                <c:pt idx="0">
                  <c:v>5852013</c:v>
                </c:pt>
                <c:pt idx="1">
                  <c:v>699061</c:v>
                </c:pt>
                <c:pt idx="2">
                  <c:v>2686712</c:v>
                </c:pt>
              </c:numCache>
            </c:numRef>
          </c:val>
          <c:extLst>
            <c:ext xmlns:c16="http://schemas.microsoft.com/office/drawing/2014/chart" uri="{C3380CC4-5D6E-409C-BE32-E72D297353CC}">
              <c16:uniqueId val="{00000003-44D0-4ACD-BBE2-DAF079854E7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8740157480314965" l="0.78740157480314965" r="0.78740157480314965" t="2.0016929133858268" header="0.3000000000000001" footer="0.3000000000000001"/>
    <c:pageSetup paperSize="9"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TitulosGraficos!$D$5</c:f>
          <c:strCache>
            <c:ptCount val="1"/>
            <c:pt idx="0">
              <c:v>Gráfico  Nº 7
Exportación de productos silvoagropecuarios por zona económica
Participación enero - junio 2019</c:v>
            </c:pt>
          </c:strCache>
        </c:strRef>
      </c:tx>
      <c:overlay val="0"/>
      <c:txPr>
        <a:bodyPr/>
        <a:lstStyle/>
        <a:p>
          <a:pPr>
            <a:defRPr sz="1000" b="0" i="0" u="none" strike="noStrike" baseline="0">
              <a:solidFill>
                <a:srgbClr val="000000"/>
              </a:solidFill>
              <a:latin typeface="Calibri"/>
              <a:ea typeface="Calibri"/>
              <a:cs typeface="Calibri"/>
            </a:defRPr>
          </a:pPr>
          <a:endParaRPr lang="es-CL"/>
        </a:p>
      </c:txPr>
    </c:title>
    <c:autoTitleDeleted val="0"/>
    <c:plotArea>
      <c:layout/>
      <c:pieChart>
        <c:varyColors val="1"/>
        <c:ser>
          <c:idx val="0"/>
          <c:order val="0"/>
          <c:explosion val="25"/>
          <c:dPt>
            <c:idx val="0"/>
            <c:bubble3D val="0"/>
            <c:extLst>
              <c:ext xmlns:c16="http://schemas.microsoft.com/office/drawing/2014/chart" uri="{C3380CC4-5D6E-409C-BE32-E72D297353CC}">
                <c16:uniqueId val="{00000000-D2AA-4BE5-9FE3-7520BBA6B952}"/>
              </c:ext>
            </c:extLst>
          </c:dPt>
          <c:dPt>
            <c:idx val="1"/>
            <c:bubble3D val="0"/>
            <c:extLst>
              <c:ext xmlns:c16="http://schemas.microsoft.com/office/drawing/2014/chart" uri="{C3380CC4-5D6E-409C-BE32-E72D297353CC}">
                <c16:uniqueId val="{00000001-D2AA-4BE5-9FE3-7520BBA6B952}"/>
              </c:ext>
            </c:extLst>
          </c:dPt>
          <c:dPt>
            <c:idx val="2"/>
            <c:bubble3D val="0"/>
            <c:extLst>
              <c:ext xmlns:c16="http://schemas.microsoft.com/office/drawing/2014/chart" uri="{C3380CC4-5D6E-409C-BE32-E72D297353CC}">
                <c16:uniqueId val="{00000002-D2AA-4BE5-9FE3-7520BBA6B952}"/>
              </c:ext>
            </c:extLst>
          </c:dPt>
          <c:dPt>
            <c:idx val="3"/>
            <c:bubble3D val="0"/>
            <c:extLst>
              <c:ext xmlns:c16="http://schemas.microsoft.com/office/drawing/2014/chart" uri="{C3380CC4-5D6E-409C-BE32-E72D297353CC}">
                <c16:uniqueId val="{00000003-D2AA-4BE5-9FE3-7520BBA6B952}"/>
              </c:ext>
            </c:extLst>
          </c:dPt>
          <c:dPt>
            <c:idx val="4"/>
            <c:bubble3D val="0"/>
            <c:extLst>
              <c:ext xmlns:c16="http://schemas.microsoft.com/office/drawing/2014/chart" uri="{C3380CC4-5D6E-409C-BE32-E72D297353CC}">
                <c16:uniqueId val="{00000004-D2AA-4BE5-9FE3-7520BBA6B952}"/>
              </c:ext>
            </c:extLst>
          </c:dPt>
          <c:dLbls>
            <c:spPr>
              <a:noFill/>
              <a:ln>
                <a:noFill/>
              </a:ln>
              <a:effectLst/>
            </c:spPr>
            <c:txPr>
              <a:bodyPr/>
              <a:lstStyle/>
              <a:p>
                <a:pPr>
                  <a:defRPr sz="1000" b="0" i="0" u="none" strike="noStrike" baseline="0">
                    <a:solidFill>
                      <a:srgbClr val="000000"/>
                    </a:solidFill>
                    <a:latin typeface="Calibri"/>
                    <a:ea typeface="Calibri"/>
                    <a:cs typeface="Calibri"/>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'zona economica'!$V$5:$V$9</c:f>
              <c:strCache>
                <c:ptCount val="5"/>
                <c:pt idx="0">
                  <c:v>APEC(Excluido Nafta)</c:v>
                </c:pt>
                <c:pt idx="1">
                  <c:v>MERCOSUR</c:v>
                </c:pt>
                <c:pt idx="2">
                  <c:v>NAFTA</c:v>
                </c:pt>
                <c:pt idx="3">
                  <c:v>UE</c:v>
                </c:pt>
                <c:pt idx="4">
                  <c:v>OTRAS</c:v>
                </c:pt>
              </c:strCache>
            </c:strRef>
          </c:cat>
          <c:val>
            <c:numRef>
              <c:f>'zona economica'!$W$5:$W$9</c:f>
              <c:numCache>
                <c:formatCode>#,##0</c:formatCode>
                <c:ptCount val="5"/>
                <c:pt idx="0">
                  <c:v>4288536.2320900001</c:v>
                </c:pt>
                <c:pt idx="1">
                  <c:v>281355.65421000007</c:v>
                </c:pt>
                <c:pt idx="2">
                  <c:v>2287039.4592300006</c:v>
                </c:pt>
                <c:pt idx="3">
                  <c:v>1461651.2006499993</c:v>
                </c:pt>
                <c:pt idx="4">
                  <c:v>919203.45381999947</c:v>
                </c:pt>
              </c:numCache>
            </c:numRef>
          </c:val>
          <c:extLst>
            <c:ext xmlns:c16="http://schemas.microsoft.com/office/drawing/2014/chart" uri="{C3380CC4-5D6E-409C-BE32-E72D297353CC}">
              <c16:uniqueId val="{00000005-D2AA-4BE5-9FE3-7520BBA6B95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8740157480314965" l="0.78740157480314965" r="0.78740157480314965" t="2.4247637795275594" header="0.3000000000000001" footer="0.3000000000000001"/>
    <c:pageSetup paperSize="9"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TitulosGraficos!$E$5</c:f>
          <c:strCache>
            <c:ptCount val="1"/>
            <c:pt idx="0">
              <c:v>Gráfico  Nº 8
Importación de productos silvoagropecuarios por zona económica
Participación enero - junio 2019</c:v>
            </c:pt>
          </c:strCache>
        </c:strRef>
      </c:tx>
      <c:overlay val="0"/>
      <c:txPr>
        <a:bodyPr/>
        <a:lstStyle/>
        <a:p>
          <a:pPr>
            <a:defRPr sz="1000" b="0" i="0" u="none" strike="noStrike" baseline="0">
              <a:solidFill>
                <a:srgbClr val="000000"/>
              </a:solidFill>
              <a:latin typeface="Calibri"/>
              <a:ea typeface="Calibri"/>
              <a:cs typeface="Calibri"/>
            </a:defRPr>
          </a:pPr>
          <a:endParaRPr lang="es-CL"/>
        </a:p>
      </c:txPr>
    </c:title>
    <c:autoTitleDeleted val="0"/>
    <c:plotArea>
      <c:layout/>
      <c:pieChart>
        <c:varyColors val="1"/>
        <c:ser>
          <c:idx val="0"/>
          <c:order val="0"/>
          <c:explosion val="25"/>
          <c:dPt>
            <c:idx val="0"/>
            <c:bubble3D val="0"/>
            <c:extLst>
              <c:ext xmlns:c16="http://schemas.microsoft.com/office/drawing/2014/chart" uri="{C3380CC4-5D6E-409C-BE32-E72D297353CC}">
                <c16:uniqueId val="{00000000-1CA3-41A4-9A5A-D7BE9936D4FF}"/>
              </c:ext>
            </c:extLst>
          </c:dPt>
          <c:dPt>
            <c:idx val="1"/>
            <c:bubble3D val="0"/>
            <c:extLst>
              <c:ext xmlns:c16="http://schemas.microsoft.com/office/drawing/2014/chart" uri="{C3380CC4-5D6E-409C-BE32-E72D297353CC}">
                <c16:uniqueId val="{00000001-1CA3-41A4-9A5A-D7BE9936D4FF}"/>
              </c:ext>
            </c:extLst>
          </c:dPt>
          <c:dPt>
            <c:idx val="2"/>
            <c:bubble3D val="0"/>
            <c:extLst>
              <c:ext xmlns:c16="http://schemas.microsoft.com/office/drawing/2014/chart" uri="{C3380CC4-5D6E-409C-BE32-E72D297353CC}">
                <c16:uniqueId val="{00000002-1CA3-41A4-9A5A-D7BE9936D4FF}"/>
              </c:ext>
            </c:extLst>
          </c:dPt>
          <c:dPt>
            <c:idx val="3"/>
            <c:bubble3D val="0"/>
            <c:extLst>
              <c:ext xmlns:c16="http://schemas.microsoft.com/office/drawing/2014/chart" uri="{C3380CC4-5D6E-409C-BE32-E72D297353CC}">
                <c16:uniqueId val="{00000003-1CA3-41A4-9A5A-D7BE9936D4FF}"/>
              </c:ext>
            </c:extLst>
          </c:dPt>
          <c:dPt>
            <c:idx val="4"/>
            <c:bubble3D val="0"/>
            <c:extLst>
              <c:ext xmlns:c16="http://schemas.microsoft.com/office/drawing/2014/chart" uri="{C3380CC4-5D6E-409C-BE32-E72D297353CC}">
                <c16:uniqueId val="{00000004-1CA3-41A4-9A5A-D7BE9936D4FF}"/>
              </c:ext>
            </c:extLst>
          </c:dPt>
          <c:dLbls>
            <c:dLbl>
              <c:idx val="0"/>
              <c:layout>
                <c:manualLayout>
                  <c:x val="4.6676291570944398E-2"/>
                  <c:y val="7.298819683467709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3-41A4-9A5A-D7BE9936D4FF}"/>
                </c:ext>
              </c:extLst>
            </c:dLbl>
            <c:dLbl>
              <c:idx val="3"/>
              <c:layout>
                <c:manualLayout>
                  <c:x val="6.5119712667495513E-2"/>
                  <c:y val="5.533196042802342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A3-41A4-9A5A-D7BE9936D4FF}"/>
                </c:ext>
              </c:extLst>
            </c:dLbl>
            <c:spPr>
              <a:noFill/>
              <a:ln>
                <a:noFill/>
              </a:ln>
              <a:effectLst/>
            </c:spPr>
            <c:txPr>
              <a:bodyPr/>
              <a:lstStyle/>
              <a:p>
                <a:pPr>
                  <a:defRPr sz="800" b="0" i="0" u="none" strike="noStrike" baseline="0">
                    <a:solidFill>
                      <a:srgbClr val="000000"/>
                    </a:solidFill>
                    <a:latin typeface="Calibri"/>
                    <a:ea typeface="Calibri"/>
                    <a:cs typeface="Calibri"/>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'zona economica'!$V$12:$V$16</c:f>
              <c:strCache>
                <c:ptCount val="5"/>
                <c:pt idx="0">
                  <c:v>APEC(Excluido Nafta)</c:v>
                </c:pt>
                <c:pt idx="1">
                  <c:v>MERCOSUR</c:v>
                </c:pt>
                <c:pt idx="2">
                  <c:v>NAFTA</c:v>
                </c:pt>
                <c:pt idx="3">
                  <c:v>UE</c:v>
                </c:pt>
                <c:pt idx="4">
                  <c:v>OTRAS</c:v>
                </c:pt>
              </c:strCache>
            </c:strRef>
          </c:cat>
          <c:val>
            <c:numRef>
              <c:f>'zona economica'!$W$12:$W$16</c:f>
              <c:numCache>
                <c:formatCode>#,##0</c:formatCode>
                <c:ptCount val="5"/>
                <c:pt idx="0">
                  <c:v>237642.12321000005</c:v>
                </c:pt>
                <c:pt idx="1">
                  <c:v>1540742.3793600006</c:v>
                </c:pt>
                <c:pt idx="2">
                  <c:v>660729.28957999975</c:v>
                </c:pt>
                <c:pt idx="3">
                  <c:v>398172.33272000006</c:v>
                </c:pt>
                <c:pt idx="4">
                  <c:v>259702.87512999959</c:v>
                </c:pt>
              </c:numCache>
            </c:numRef>
          </c:val>
          <c:extLst>
            <c:ext xmlns:c16="http://schemas.microsoft.com/office/drawing/2014/chart" uri="{C3380CC4-5D6E-409C-BE32-E72D297353CC}">
              <c16:uniqueId val="{00000005-1CA3-41A4-9A5A-D7BE9936D4F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8740157480314965" l="0.78740157480314965" r="0.78740157480314965" t="2.4247637795275594" header="0.3000000000000001" footer="0.3000000000000001"/>
    <c:pageSetup paperSize="9" orientation="portrait"/>
  </c:printSettings>
  <c:userShapes r:id="rId1"/>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83</xdr:row>
      <xdr:rowOff>0</xdr:rowOff>
    </xdr:from>
    <xdr:to>
      <xdr:col>1</xdr:col>
      <xdr:colOff>476250</xdr:colOff>
      <xdr:row>83</xdr:row>
      <xdr:rowOff>66675</xdr:rowOff>
    </xdr:to>
    <xdr:pic>
      <xdr:nvPicPr>
        <xdr:cNvPr id="19011872" name="Picture 41" descr="pie">
          <a:extLst>
            <a:ext uri="{FF2B5EF4-FFF2-40B4-BE49-F238E27FC236}">
              <a16:creationId xmlns:a16="http://schemas.microsoft.com/office/drawing/2014/main" id="{00000000-0008-0000-0000-0000201922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00"/>
          <a:ext cx="1238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38</xdr:row>
      <xdr:rowOff>66675</xdr:rowOff>
    </xdr:from>
    <xdr:to>
      <xdr:col>2</xdr:col>
      <xdr:colOff>419100</xdr:colOff>
      <xdr:row>38</xdr:row>
      <xdr:rowOff>180975</xdr:rowOff>
    </xdr:to>
    <xdr:pic>
      <xdr:nvPicPr>
        <xdr:cNvPr id="19011874" name="Picture 1" descr="LOGO_FUCOA">
          <a:extLst>
            <a:ext uri="{FF2B5EF4-FFF2-40B4-BE49-F238E27FC236}">
              <a16:creationId xmlns:a16="http://schemas.microsoft.com/office/drawing/2014/main" id="{00000000-0008-0000-0000-0000221922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45157" b="48161"/>
        <a:stretch>
          <a:fillRect/>
        </a:stretch>
      </xdr:blipFill>
      <xdr:spPr bwMode="auto">
        <a:xfrm>
          <a:off x="0" y="7667625"/>
          <a:ext cx="19431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133</xdr:row>
      <xdr:rowOff>57150</xdr:rowOff>
    </xdr:from>
    <xdr:to>
      <xdr:col>1</xdr:col>
      <xdr:colOff>476250</xdr:colOff>
      <xdr:row>133</xdr:row>
      <xdr:rowOff>123825</xdr:rowOff>
    </xdr:to>
    <xdr:pic>
      <xdr:nvPicPr>
        <xdr:cNvPr id="19011875" name="Picture 41" descr="pie">
          <a:extLst>
            <a:ext uri="{FF2B5EF4-FFF2-40B4-BE49-F238E27FC236}">
              <a16:creationId xmlns:a16="http://schemas.microsoft.com/office/drawing/2014/main" id="{00000000-0008-0000-0000-0000231922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336375"/>
          <a:ext cx="1238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36739</xdr:colOff>
      <xdr:row>72</xdr:row>
      <xdr:rowOff>38311</xdr:rowOff>
    </xdr:from>
    <xdr:to>
      <xdr:col>7</xdr:col>
      <xdr:colOff>250371</xdr:colOff>
      <xdr:row>78</xdr:row>
      <xdr:rowOff>143950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6739" y="14363911"/>
          <a:ext cx="5482318" cy="1313953"/>
        </a:xfrm>
        <a:prstGeom prst="rect">
          <a:avLst/>
        </a:prstGeom>
      </xdr:spPr>
    </xdr:pic>
    <xdr:clientData/>
  </xdr:twoCellAnchor>
  <xdr:twoCellAnchor>
    <xdr:from>
      <xdr:col>0</xdr:col>
      <xdr:colOff>0</xdr:colOff>
      <xdr:row>0</xdr:row>
      <xdr:rowOff>0</xdr:rowOff>
    </xdr:from>
    <xdr:to>
      <xdr:col>2</xdr:col>
      <xdr:colOff>441960</xdr:colOff>
      <xdr:row>5</xdr:row>
      <xdr:rowOff>7620</xdr:rowOff>
    </xdr:to>
    <xdr:pic>
      <xdr:nvPicPr>
        <xdr:cNvPr id="8" name="Imagen 7" descr="image001">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201168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0.00852</cdr:x>
      <cdr:y>0.62334</cdr:y>
    </cdr:from>
    <cdr:to>
      <cdr:x>0.29593</cdr:x>
      <cdr:y>0.6675</cdr:y>
    </cdr:to>
    <cdr:sp macro="" textlink="">
      <cdr:nvSpPr>
        <cdr:cNvPr id="15361" name="Text Box 1">
          <a:extLst xmlns:a="http://schemas.openxmlformats.org/drawingml/2006/main">
            <a:ext uri="{FF2B5EF4-FFF2-40B4-BE49-F238E27FC236}">
              <a16:creationId xmlns:a16="http://schemas.microsoft.com/office/drawing/2014/main" id="{CD91B79D-577F-4B5A-8FD6-1C372F08D038}"/>
            </a:ext>
          </a:extLst>
        </cdr:cNvPr>
        <cdr:cNvSpPr txBox="1">
          <a:spLocks xmlns:a="http://schemas.openxmlformats.org/drawingml/2006/main" noChangeArrowheads="1"/>
        </cdr:cNvSpPr>
      </cdr:nvSpPr>
      <cdr:spPr bwMode="auto">
        <a:xfrm xmlns:a="http://schemas.openxmlformats.org/drawingml/2006/main">
          <a:off x="50800" y="460349"/>
          <a:ext cx="1649263" cy="323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1">
            <a:defRPr sz="1000"/>
          </a:pPr>
          <a:r>
            <a:rPr lang="es-ES" sz="100" b="0" i="0" strike="noStrike">
              <a:solidFill>
                <a:srgbClr val="000000"/>
              </a:solidFill>
              <a:latin typeface="Arial"/>
              <a:cs typeface="Arial"/>
            </a:rPr>
            <a:t>37,0%</a:t>
          </a:r>
        </a:p>
      </cdr:txBody>
    </cdr:sp>
  </cdr:relSizeAnchor>
</c:userShapes>
</file>

<file path=xl/drawings/drawing11.xml><?xml version="1.0" encoding="utf-8"?>
<c:userShapes xmlns:c="http://schemas.openxmlformats.org/drawingml/2006/chart">
  <cdr:relSizeAnchor xmlns:cdr="http://schemas.openxmlformats.org/drawingml/2006/chartDrawing">
    <cdr:from>
      <cdr:x>0</cdr:x>
      <cdr:y>0.93875</cdr:y>
    </cdr:from>
    <cdr:to>
      <cdr:x>0</cdr:x>
      <cdr:y>0.94021</cdr:y>
    </cdr:to>
    <cdr:sp macro="" textlink="">
      <cdr:nvSpPr>
        <cdr:cNvPr id="2" name="1 CuadroTexto">
          <a:extLst xmlns:a="http://schemas.openxmlformats.org/drawingml/2006/main">
            <a:ext uri="{FF2B5EF4-FFF2-40B4-BE49-F238E27FC236}">
              <a16:creationId xmlns:a16="http://schemas.microsoft.com/office/drawing/2014/main" id="{1516D89B-261D-4973-86FD-CE1C0179A910}"/>
            </a:ext>
          </a:extLst>
        </cdr:cNvPr>
        <cdr:cNvSpPr txBox="1"/>
      </cdr:nvSpPr>
      <cdr:spPr>
        <a:xfrm xmlns:a="http://schemas.openxmlformats.org/drawingml/2006/main">
          <a:off x="0" y="3829050"/>
          <a:ext cx="4743465" cy="171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ODEPA con información del Servicio Nacional de Aduanas </a:t>
          </a:r>
        </a:p>
      </cdr:txBody>
    </cdr:sp>
  </cdr:relSizeAnchor>
  <cdr:relSizeAnchor xmlns:cdr="http://schemas.openxmlformats.org/drawingml/2006/chartDrawing">
    <cdr:from>
      <cdr:x>0</cdr:x>
      <cdr:y>0.9574</cdr:y>
    </cdr:from>
    <cdr:to>
      <cdr:x>0.93766</cdr:x>
      <cdr:y>1</cdr:y>
    </cdr:to>
    <cdr:sp macro="" textlink="">
      <cdr:nvSpPr>
        <cdr:cNvPr id="3" name="1 CuadroTexto">
          <a:extLst xmlns:a="http://schemas.openxmlformats.org/drawingml/2006/main">
            <a:ext uri="{FF2B5EF4-FFF2-40B4-BE49-F238E27FC236}">
              <a16:creationId xmlns:a16="http://schemas.microsoft.com/office/drawing/2014/main" id="{AD829AF6-A5F4-45AD-9771-741EE0915D79}"/>
            </a:ext>
          </a:extLst>
        </cdr:cNvPr>
        <cdr:cNvSpPr txBox="1"/>
      </cdr:nvSpPr>
      <cdr:spPr>
        <a:xfrm xmlns:a="http://schemas.openxmlformats.org/drawingml/2006/main">
          <a:off x="0" y="3927336"/>
          <a:ext cx="5272375" cy="1747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cdr:y>
    </cdr:from>
    <cdr:to>
      <cdr:x>0</cdr:x>
      <cdr:y>0</cdr:y>
    </cdr:to>
    <cdr:pic>
      <cdr:nvPicPr>
        <cdr:cNvPr id="2" name="chart">
          <a:extLst xmlns:a="http://schemas.openxmlformats.org/drawingml/2006/main">
            <a:ext uri="{FF2B5EF4-FFF2-40B4-BE49-F238E27FC236}">
              <a16:creationId xmlns:a16="http://schemas.microsoft.com/office/drawing/2014/main" id="{124A36C7-23DE-4AA3-8A10-5690FA1951A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C6D32213-38B2-4CC3-A256-8D662BEF9B7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0.962</cdr:y>
    </cdr:from>
    <cdr:to>
      <cdr:x>0</cdr:x>
      <cdr:y>0.96492</cdr:y>
    </cdr:to>
    <cdr:sp macro="" textlink="">
      <cdr:nvSpPr>
        <cdr:cNvPr id="4" name="1 CuadroTexto">
          <a:extLst xmlns:a="http://schemas.openxmlformats.org/drawingml/2006/main">
            <a:ext uri="{FF2B5EF4-FFF2-40B4-BE49-F238E27FC236}">
              <a16:creationId xmlns:a16="http://schemas.microsoft.com/office/drawing/2014/main" id="{B03C3B67-4386-4B9A-A0AA-6E5B9C7B71BC}"/>
            </a:ext>
          </a:extLst>
        </cdr:cNvPr>
        <cdr:cNvSpPr txBox="1"/>
      </cdr:nvSpPr>
      <cdr:spPr>
        <a:xfrm xmlns:a="http://schemas.openxmlformats.org/drawingml/2006/main">
          <a:off x="0" y="3914775"/>
          <a:ext cx="4743465" cy="171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ODEPA con información del Servicio Nacional de Aduanas </a:t>
          </a:r>
        </a:p>
      </cdr:txBody>
    </cdr:sp>
  </cdr:relSizeAnchor>
  <cdr:relSizeAnchor xmlns:cdr="http://schemas.openxmlformats.org/drawingml/2006/chartDrawing">
    <cdr:from>
      <cdr:x>0</cdr:x>
      <cdr:y>0</cdr:y>
    </cdr:from>
    <cdr:to>
      <cdr:x>0.00438</cdr:x>
      <cdr:y>0.00606</cdr:y>
    </cdr:to>
    <cdr:pic>
      <cdr:nvPicPr>
        <cdr:cNvPr id="8" name="chart">
          <a:extLst xmlns:a="http://schemas.openxmlformats.org/drawingml/2006/main">
            <a:ext uri="{FF2B5EF4-FFF2-40B4-BE49-F238E27FC236}">
              <a16:creationId xmlns:a16="http://schemas.microsoft.com/office/drawing/2014/main" id="{B2DDD0D0-A636-4EE6-BC39-4D8ED2C6E67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0.00438</cdr:x>
      <cdr:y>0.00606</cdr:y>
    </cdr:to>
    <cdr:pic>
      <cdr:nvPicPr>
        <cdr:cNvPr id="9" name="chart">
          <a:extLst xmlns:a="http://schemas.openxmlformats.org/drawingml/2006/main">
            <a:ext uri="{FF2B5EF4-FFF2-40B4-BE49-F238E27FC236}">
              <a16:creationId xmlns:a16="http://schemas.microsoft.com/office/drawing/2014/main" id="{C9EBA2F4-0128-4968-B9A1-47F2591159F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0.00438</cdr:x>
      <cdr:y>0.00606</cdr:y>
    </cdr:to>
    <cdr:pic>
      <cdr:nvPicPr>
        <cdr:cNvPr id="10" name="chart">
          <a:extLst xmlns:a="http://schemas.openxmlformats.org/drawingml/2006/main">
            <a:ext uri="{FF2B5EF4-FFF2-40B4-BE49-F238E27FC236}">
              <a16:creationId xmlns:a16="http://schemas.microsoft.com/office/drawing/2014/main" id="{60FBED6C-98FC-4C97-9195-DDB4093BE10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0.00513</cdr:x>
      <cdr:y>0.93691</cdr:y>
    </cdr:from>
    <cdr:to>
      <cdr:x>0.95242</cdr:x>
      <cdr:y>0.98032</cdr:y>
    </cdr:to>
    <cdr:sp macro="" textlink="">
      <cdr:nvSpPr>
        <cdr:cNvPr id="11" name="1 CuadroTexto">
          <a:extLst xmlns:a="http://schemas.openxmlformats.org/drawingml/2006/main">
            <a:ext uri="{FF2B5EF4-FFF2-40B4-BE49-F238E27FC236}">
              <a16:creationId xmlns:a16="http://schemas.microsoft.com/office/drawing/2014/main" id="{68BA09B5-B27B-4DDF-B8EC-3504207D06FA}"/>
            </a:ext>
          </a:extLst>
        </cdr:cNvPr>
        <cdr:cNvSpPr txBox="1"/>
      </cdr:nvSpPr>
      <cdr:spPr>
        <a:xfrm xmlns:a="http://schemas.openxmlformats.org/drawingml/2006/main">
          <a:off x="28575" y="3771900"/>
          <a:ext cx="5272375" cy="1747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13.xml><?xml version="1.0" encoding="utf-8"?>
<xdr:wsDr xmlns:xdr="http://schemas.openxmlformats.org/drawingml/2006/spreadsheetDrawing" xmlns:a="http://schemas.openxmlformats.org/drawingml/2006/main">
  <xdr:twoCellAnchor>
    <xdr:from>
      <xdr:col>19</xdr:col>
      <xdr:colOff>695325</xdr:colOff>
      <xdr:row>0</xdr:row>
      <xdr:rowOff>114300</xdr:rowOff>
    </xdr:from>
    <xdr:to>
      <xdr:col>25</xdr:col>
      <xdr:colOff>104775</xdr:colOff>
      <xdr:row>17</xdr:row>
      <xdr:rowOff>57150</xdr:rowOff>
    </xdr:to>
    <xdr:sp macro="" textlink="">
      <xdr:nvSpPr>
        <xdr:cNvPr id="15606744" name="Rectangle 3">
          <a:extLst>
            <a:ext uri="{FF2B5EF4-FFF2-40B4-BE49-F238E27FC236}">
              <a16:creationId xmlns:a16="http://schemas.microsoft.com/office/drawing/2014/main" id="{00000000-0008-0000-0600-0000D823EE00}"/>
            </a:ext>
          </a:extLst>
        </xdr:cNvPr>
        <xdr:cNvSpPr>
          <a:spLocks noChangeArrowheads="1"/>
        </xdr:cNvSpPr>
      </xdr:nvSpPr>
      <xdr:spPr bwMode="auto">
        <a:xfrm>
          <a:off x="17211675" y="114300"/>
          <a:ext cx="3981450" cy="2943225"/>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133350</xdr:colOff>
      <xdr:row>41</xdr:row>
      <xdr:rowOff>47625</xdr:rowOff>
    </xdr:from>
    <xdr:to>
      <xdr:col>3</xdr:col>
      <xdr:colOff>666750</xdr:colOff>
      <xdr:row>61</xdr:row>
      <xdr:rowOff>28575</xdr:rowOff>
    </xdr:to>
    <xdr:graphicFrame macro="">
      <xdr:nvGraphicFramePr>
        <xdr:cNvPr id="15606745" name="4 Gráfico">
          <a:extLst>
            <a:ext uri="{FF2B5EF4-FFF2-40B4-BE49-F238E27FC236}">
              <a16:creationId xmlns:a16="http://schemas.microsoft.com/office/drawing/2014/main" id="{00000000-0008-0000-0600-0000D923E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63</xdr:row>
      <xdr:rowOff>0</xdr:rowOff>
    </xdr:from>
    <xdr:to>
      <xdr:col>3</xdr:col>
      <xdr:colOff>714375</xdr:colOff>
      <xdr:row>81</xdr:row>
      <xdr:rowOff>95250</xdr:rowOff>
    </xdr:to>
    <xdr:graphicFrame macro="">
      <xdr:nvGraphicFramePr>
        <xdr:cNvPr id="15606746" name="5 Gráfico">
          <a:extLst>
            <a:ext uri="{FF2B5EF4-FFF2-40B4-BE49-F238E27FC236}">
              <a16:creationId xmlns:a16="http://schemas.microsoft.com/office/drawing/2014/main" id="{00000000-0008-0000-0600-0000DA23E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cdr:y>
    </cdr:from>
    <cdr:to>
      <cdr:x>0.00544</cdr:x>
      <cdr:y>0.00715</cdr:y>
    </cdr:to>
    <cdr:pic>
      <cdr:nvPicPr>
        <cdr:cNvPr id="2" name="chart">
          <a:extLst xmlns:a="http://schemas.openxmlformats.org/drawingml/2006/main">
            <a:ext uri="{FF2B5EF4-FFF2-40B4-BE49-F238E27FC236}">
              <a16:creationId xmlns:a16="http://schemas.microsoft.com/office/drawing/2014/main" id="{EF1AB61D-34B7-484D-9CCE-B961344906B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0.94693</cdr:y>
    </cdr:from>
    <cdr:to>
      <cdr:x>1</cdr:x>
      <cdr:y>0.99721</cdr:y>
    </cdr:to>
    <cdr:sp macro="" textlink="">
      <cdr:nvSpPr>
        <cdr:cNvPr id="3" name="1 CuadroTexto">
          <a:extLst xmlns:a="http://schemas.openxmlformats.org/drawingml/2006/main">
            <a:ext uri="{FF2B5EF4-FFF2-40B4-BE49-F238E27FC236}">
              <a16:creationId xmlns:a16="http://schemas.microsoft.com/office/drawing/2014/main" id="{926B9631-5EC7-4E28-9299-0EB61953705C}"/>
            </a:ext>
          </a:extLst>
        </cdr:cNvPr>
        <cdr:cNvSpPr txBox="1"/>
      </cdr:nvSpPr>
      <cdr:spPr>
        <a:xfrm xmlns:a="http://schemas.openxmlformats.org/drawingml/2006/main">
          <a:off x="0" y="3228975"/>
          <a:ext cx="4486275" cy="171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15.xml><?xml version="1.0" encoding="utf-8"?>
<c:userShapes xmlns:c="http://schemas.openxmlformats.org/drawingml/2006/chart">
  <cdr:relSizeAnchor xmlns:cdr="http://schemas.openxmlformats.org/drawingml/2006/chartDrawing">
    <cdr:from>
      <cdr:x>0</cdr:x>
      <cdr:y>0</cdr:y>
    </cdr:from>
    <cdr:to>
      <cdr:x>0.00539</cdr:x>
      <cdr:y>0.00767</cdr:y>
    </cdr:to>
    <cdr:pic>
      <cdr:nvPicPr>
        <cdr:cNvPr id="2" name="chart">
          <a:extLst xmlns:a="http://schemas.openxmlformats.org/drawingml/2006/main">
            <a:ext uri="{FF2B5EF4-FFF2-40B4-BE49-F238E27FC236}">
              <a16:creationId xmlns:a16="http://schemas.microsoft.com/office/drawing/2014/main" id="{B93C5BB0-373F-44C0-95BC-6D4968A9E23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0.94611</cdr:y>
    </cdr:from>
    <cdr:to>
      <cdr:x>0.99158</cdr:x>
      <cdr:y>1</cdr:y>
    </cdr:to>
    <cdr:sp macro="" textlink="">
      <cdr:nvSpPr>
        <cdr:cNvPr id="3" name="1 CuadroTexto">
          <a:extLst xmlns:a="http://schemas.openxmlformats.org/drawingml/2006/main">
            <a:ext uri="{FF2B5EF4-FFF2-40B4-BE49-F238E27FC236}">
              <a16:creationId xmlns:a16="http://schemas.microsoft.com/office/drawing/2014/main" id="{26C77308-A69C-4F4D-9B93-67901F7C1906}"/>
            </a:ext>
          </a:extLst>
        </cdr:cNvPr>
        <cdr:cNvSpPr txBox="1"/>
      </cdr:nvSpPr>
      <cdr:spPr>
        <a:xfrm xmlns:a="http://schemas.openxmlformats.org/drawingml/2006/main">
          <a:off x="0" y="3048000"/>
          <a:ext cx="4486275" cy="171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161925</xdr:colOff>
      <xdr:row>72</xdr:row>
      <xdr:rowOff>133350</xdr:rowOff>
    </xdr:from>
    <xdr:to>
      <xdr:col>5</xdr:col>
      <xdr:colOff>676275</xdr:colOff>
      <xdr:row>93</xdr:row>
      <xdr:rowOff>123825</xdr:rowOff>
    </xdr:to>
    <xdr:graphicFrame macro="">
      <xdr:nvGraphicFramePr>
        <xdr:cNvPr id="15609488" name="5 Gráfico">
          <a:extLst>
            <a:ext uri="{FF2B5EF4-FFF2-40B4-BE49-F238E27FC236}">
              <a16:creationId xmlns:a16="http://schemas.microsoft.com/office/drawing/2014/main" id="{00000000-0008-0000-0700-0000902EE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24</xdr:row>
      <xdr:rowOff>95250</xdr:rowOff>
    </xdr:from>
    <xdr:to>
      <xdr:col>5</xdr:col>
      <xdr:colOff>819150</xdr:colOff>
      <xdr:row>45</xdr:row>
      <xdr:rowOff>0</xdr:rowOff>
    </xdr:to>
    <xdr:graphicFrame macro="">
      <xdr:nvGraphicFramePr>
        <xdr:cNvPr id="15609489" name="7 Gráfico">
          <a:extLst>
            <a:ext uri="{FF2B5EF4-FFF2-40B4-BE49-F238E27FC236}">
              <a16:creationId xmlns:a16="http://schemas.microsoft.com/office/drawing/2014/main" id="{00000000-0008-0000-0700-0000912EE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cdr:y>
    </cdr:from>
    <cdr:to>
      <cdr:x>0.00435</cdr:x>
      <cdr:y>0.00815</cdr:y>
    </cdr:to>
    <cdr:pic>
      <cdr:nvPicPr>
        <cdr:cNvPr id="2" name="chart">
          <a:extLst xmlns:a="http://schemas.openxmlformats.org/drawingml/2006/main">
            <a:ext uri="{FF2B5EF4-FFF2-40B4-BE49-F238E27FC236}">
              <a16:creationId xmlns:a16="http://schemas.microsoft.com/office/drawing/2014/main" id="{A3BA000D-D924-451D-AA95-C5E62C2032A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0.00435</cdr:x>
      <cdr:y>0.00815</cdr:y>
    </cdr:to>
    <cdr:pic>
      <cdr:nvPicPr>
        <cdr:cNvPr id="3" name="chart">
          <a:extLst xmlns:a="http://schemas.openxmlformats.org/drawingml/2006/main">
            <a:ext uri="{FF2B5EF4-FFF2-40B4-BE49-F238E27FC236}">
              <a16:creationId xmlns:a16="http://schemas.microsoft.com/office/drawing/2014/main" id="{C4B4DD83-D214-45FD-A42A-BC55A4FFDE6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0.94765</cdr:y>
    </cdr:from>
    <cdr:to>
      <cdr:x>1</cdr:x>
      <cdr:y>1</cdr:y>
    </cdr:to>
    <cdr:sp macro="" textlink="">
      <cdr:nvSpPr>
        <cdr:cNvPr id="4" name="1 CuadroTexto">
          <a:extLst xmlns:a="http://schemas.openxmlformats.org/drawingml/2006/main">
            <a:ext uri="{FF2B5EF4-FFF2-40B4-BE49-F238E27FC236}">
              <a16:creationId xmlns:a16="http://schemas.microsoft.com/office/drawing/2014/main" id="{BB9D959F-F77B-4140-B34B-D0DC2E4F4CC6}"/>
            </a:ext>
          </a:extLst>
        </cdr:cNvPr>
        <cdr:cNvSpPr txBox="1"/>
      </cdr:nvSpPr>
      <cdr:spPr>
        <a:xfrm xmlns:a="http://schemas.openxmlformats.org/drawingml/2006/main">
          <a:off x="0" y="3019425"/>
          <a:ext cx="5610225" cy="1565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cdr:y>
    </cdr:from>
    <cdr:to>
      <cdr:x>0.00412</cdr:x>
      <cdr:y>0.00839</cdr:y>
    </cdr:to>
    <cdr:pic>
      <cdr:nvPicPr>
        <cdr:cNvPr id="2" name="chart">
          <a:extLst xmlns:a="http://schemas.openxmlformats.org/drawingml/2006/main">
            <a:ext uri="{FF2B5EF4-FFF2-40B4-BE49-F238E27FC236}">
              <a16:creationId xmlns:a16="http://schemas.microsoft.com/office/drawing/2014/main" id="{3C7DF214-FCBF-4A6B-B2E2-1889BFE88C9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0.00539</cdr:x>
      <cdr:y>0.00767</cdr:y>
    </cdr:to>
    <cdr:pic>
      <cdr:nvPicPr>
        <cdr:cNvPr id="3" name="chart">
          <a:extLst xmlns:a="http://schemas.openxmlformats.org/drawingml/2006/main">
            <a:ext uri="{FF2B5EF4-FFF2-40B4-BE49-F238E27FC236}">
              <a16:creationId xmlns:a16="http://schemas.microsoft.com/office/drawing/2014/main" id="{F9137D37-5B50-4862-8205-D0B0879DF38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0.94611</cdr:y>
    </cdr:from>
    <cdr:to>
      <cdr:x>0.99158</cdr:x>
      <cdr:y>1</cdr:y>
    </cdr:to>
    <cdr:sp macro="" textlink="">
      <cdr:nvSpPr>
        <cdr:cNvPr id="4" name="1 CuadroTexto">
          <a:extLst xmlns:a="http://schemas.openxmlformats.org/drawingml/2006/main">
            <a:ext uri="{FF2B5EF4-FFF2-40B4-BE49-F238E27FC236}">
              <a16:creationId xmlns:a16="http://schemas.microsoft.com/office/drawing/2014/main" id="{776881DA-8298-4E20-B9EA-4C6C3EF7C1B5}"/>
            </a:ext>
          </a:extLst>
        </cdr:cNvPr>
        <cdr:cNvSpPr txBox="1"/>
      </cdr:nvSpPr>
      <cdr:spPr>
        <a:xfrm xmlns:a="http://schemas.openxmlformats.org/drawingml/2006/main">
          <a:off x="0" y="3048000"/>
          <a:ext cx="4486275" cy="171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38100</xdr:colOff>
      <xdr:row>25</xdr:row>
      <xdr:rowOff>28575</xdr:rowOff>
    </xdr:from>
    <xdr:to>
      <xdr:col>6</xdr:col>
      <xdr:colOff>590550</xdr:colOff>
      <xdr:row>48</xdr:row>
      <xdr:rowOff>9525</xdr:rowOff>
    </xdr:to>
    <xdr:graphicFrame macro="">
      <xdr:nvGraphicFramePr>
        <xdr:cNvPr id="15612560" name="4 Gráfico">
          <a:extLst>
            <a:ext uri="{FF2B5EF4-FFF2-40B4-BE49-F238E27FC236}">
              <a16:creationId xmlns:a16="http://schemas.microsoft.com/office/drawing/2014/main" id="{00000000-0008-0000-0800-0000903AE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75</xdr:row>
      <xdr:rowOff>57150</xdr:rowOff>
    </xdr:from>
    <xdr:to>
      <xdr:col>6</xdr:col>
      <xdr:colOff>676275</xdr:colOff>
      <xdr:row>97</xdr:row>
      <xdr:rowOff>76200</xdr:rowOff>
    </xdr:to>
    <xdr:graphicFrame macro="">
      <xdr:nvGraphicFramePr>
        <xdr:cNvPr id="15612561" name="5 Gráfico">
          <a:extLst>
            <a:ext uri="{FF2B5EF4-FFF2-40B4-BE49-F238E27FC236}">
              <a16:creationId xmlns:a16="http://schemas.microsoft.com/office/drawing/2014/main" id="{00000000-0008-0000-0800-0000913AE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25</xdr:row>
      <xdr:rowOff>95250</xdr:rowOff>
    </xdr:from>
    <xdr:to>
      <xdr:col>5</xdr:col>
      <xdr:colOff>762001</xdr:colOff>
      <xdr:row>43</xdr:row>
      <xdr:rowOff>9525</xdr:rowOff>
    </xdr:to>
    <xdr:graphicFrame macro="">
      <xdr:nvGraphicFramePr>
        <xdr:cNvPr id="15596872" name="7 Gráfico">
          <a:extLst>
            <a:ext uri="{FF2B5EF4-FFF2-40B4-BE49-F238E27FC236}">
              <a16:creationId xmlns:a16="http://schemas.microsoft.com/office/drawing/2014/main" id="{00000000-0008-0000-0200-000048FDE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cdr:x>
      <cdr:y>0.95208</cdr:y>
    </cdr:from>
    <cdr:to>
      <cdr:x>0.83546</cdr:x>
      <cdr:y>1</cdr:y>
    </cdr:to>
    <cdr:sp macro="" textlink="">
      <cdr:nvSpPr>
        <cdr:cNvPr id="2" name="1 CuadroTexto">
          <a:extLst xmlns:a="http://schemas.openxmlformats.org/drawingml/2006/main">
            <a:ext uri="{FF2B5EF4-FFF2-40B4-BE49-F238E27FC236}">
              <a16:creationId xmlns:a16="http://schemas.microsoft.com/office/drawing/2014/main" id="{45DCDFE5-EBA6-432D-B0D8-EE0F0B46F39A}"/>
            </a:ext>
          </a:extLst>
        </cdr:cNvPr>
        <cdr:cNvSpPr txBox="1"/>
      </cdr:nvSpPr>
      <cdr:spPr>
        <a:xfrm xmlns:a="http://schemas.openxmlformats.org/drawingml/2006/main">
          <a:off x="0" y="3200400"/>
          <a:ext cx="5610225" cy="1565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21.xml><?xml version="1.0" encoding="utf-8"?>
<c:userShapes xmlns:c="http://schemas.openxmlformats.org/drawingml/2006/chart">
  <cdr:relSizeAnchor xmlns:cdr="http://schemas.openxmlformats.org/drawingml/2006/chartDrawing">
    <cdr:from>
      <cdr:x>0</cdr:x>
      <cdr:y>0.95049</cdr:y>
    </cdr:from>
    <cdr:to>
      <cdr:x>0.82033</cdr:x>
      <cdr:y>1</cdr:y>
    </cdr:to>
    <cdr:sp macro="" textlink="">
      <cdr:nvSpPr>
        <cdr:cNvPr id="2" name="1 CuadroTexto">
          <a:extLst xmlns:a="http://schemas.openxmlformats.org/drawingml/2006/main">
            <a:ext uri="{FF2B5EF4-FFF2-40B4-BE49-F238E27FC236}">
              <a16:creationId xmlns:a16="http://schemas.microsoft.com/office/drawing/2014/main" id="{EB4C5267-5021-444A-BCE5-EEFD8109273A}"/>
            </a:ext>
          </a:extLst>
        </cdr:cNvPr>
        <cdr:cNvSpPr txBox="1"/>
      </cdr:nvSpPr>
      <cdr:spPr>
        <a:xfrm xmlns:a="http://schemas.openxmlformats.org/drawingml/2006/main">
          <a:off x="0" y="3124200"/>
          <a:ext cx="5610225" cy="1565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802005</xdr:colOff>
      <xdr:row>25</xdr:row>
      <xdr:rowOff>127635</xdr:rowOff>
    </xdr:from>
    <xdr:to>
      <xdr:col>10</xdr:col>
      <xdr:colOff>278130</xdr:colOff>
      <xdr:row>51</xdr:row>
      <xdr:rowOff>99060</xdr:rowOff>
    </xdr:to>
    <xdr:graphicFrame macro="">
      <xdr:nvGraphicFramePr>
        <xdr:cNvPr id="17425600" name="7 Gráfico">
          <a:extLst>
            <a:ext uri="{FF2B5EF4-FFF2-40B4-BE49-F238E27FC236}">
              <a16:creationId xmlns:a16="http://schemas.microsoft.com/office/drawing/2014/main" id="{00000000-0008-0000-0900-0000C0E409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876300</xdr:colOff>
      <xdr:row>82</xdr:row>
      <xdr:rowOff>129540</xdr:rowOff>
    </xdr:from>
    <xdr:to>
      <xdr:col>10</xdr:col>
      <xdr:colOff>579120</xdr:colOff>
      <xdr:row>109</xdr:row>
      <xdr:rowOff>38100</xdr:rowOff>
    </xdr:to>
    <xdr:graphicFrame macro="">
      <xdr:nvGraphicFramePr>
        <xdr:cNvPr id="4" name="7 Gráfico">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cdr:x>
      <cdr:y>0.95754</cdr:y>
    </cdr:from>
    <cdr:to>
      <cdr:x>0.73997</cdr:x>
      <cdr:y>1</cdr:y>
    </cdr:to>
    <cdr:sp macro="" textlink="">
      <cdr:nvSpPr>
        <cdr:cNvPr id="2" name="1 CuadroTexto">
          <a:extLst xmlns:a="http://schemas.openxmlformats.org/drawingml/2006/main">
            <a:ext uri="{FF2B5EF4-FFF2-40B4-BE49-F238E27FC236}">
              <a16:creationId xmlns:a16="http://schemas.microsoft.com/office/drawing/2014/main" id="{923D0B7E-F228-4861-BA5F-9EC6EF6BF5B4}"/>
            </a:ext>
          </a:extLst>
        </cdr:cNvPr>
        <cdr:cNvSpPr txBox="1"/>
      </cdr:nvSpPr>
      <cdr:spPr>
        <a:xfrm xmlns:a="http://schemas.openxmlformats.org/drawingml/2006/main">
          <a:off x="0" y="3708423"/>
          <a:ext cx="4348748" cy="1644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24.xml><?xml version="1.0" encoding="utf-8"?>
<c:userShapes xmlns:c="http://schemas.openxmlformats.org/drawingml/2006/chart">
  <cdr:relSizeAnchor xmlns:cdr="http://schemas.openxmlformats.org/drawingml/2006/chartDrawing">
    <cdr:from>
      <cdr:x>1.47952E-7</cdr:x>
      <cdr:y>0.95754</cdr:y>
    </cdr:from>
    <cdr:to>
      <cdr:x>0.71251</cdr:x>
      <cdr:y>1</cdr:y>
    </cdr:to>
    <cdr:sp macro="" textlink="">
      <cdr:nvSpPr>
        <cdr:cNvPr id="2" name="1 CuadroTexto">
          <a:extLst xmlns:a="http://schemas.openxmlformats.org/drawingml/2006/main">
            <a:ext uri="{FF2B5EF4-FFF2-40B4-BE49-F238E27FC236}">
              <a16:creationId xmlns:a16="http://schemas.microsoft.com/office/drawing/2014/main" id="{923D0B7E-F228-4861-BA5F-9EC6EF6BF5B4}"/>
            </a:ext>
          </a:extLst>
        </cdr:cNvPr>
        <cdr:cNvSpPr txBox="1"/>
      </cdr:nvSpPr>
      <cdr:spPr>
        <a:xfrm xmlns:a="http://schemas.openxmlformats.org/drawingml/2006/main">
          <a:off x="1" y="4662435"/>
          <a:ext cx="4815840" cy="2067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dr:relSizeAnchor xmlns:cdr="http://schemas.openxmlformats.org/drawingml/2006/chartDrawing">
    <cdr:from>
      <cdr:x>0</cdr:x>
      <cdr:y>0.95754</cdr:y>
    </cdr:from>
    <cdr:to>
      <cdr:x>0.73997</cdr:x>
      <cdr:y>1</cdr:y>
    </cdr:to>
    <cdr:sp macro="" textlink="">
      <cdr:nvSpPr>
        <cdr:cNvPr id="3" name="1 CuadroTexto">
          <a:extLst xmlns:a="http://schemas.openxmlformats.org/drawingml/2006/main">
            <a:ext uri="{FF2B5EF4-FFF2-40B4-BE49-F238E27FC236}">
              <a16:creationId xmlns:a16="http://schemas.microsoft.com/office/drawing/2014/main" id="{923D0B7E-F228-4861-BA5F-9EC6EF6BF5B4}"/>
            </a:ext>
          </a:extLst>
        </cdr:cNvPr>
        <cdr:cNvSpPr txBox="1"/>
      </cdr:nvSpPr>
      <cdr:spPr>
        <a:xfrm xmlns:a="http://schemas.openxmlformats.org/drawingml/2006/main">
          <a:off x="0" y="3708423"/>
          <a:ext cx="4348748" cy="1644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0.00456</cdr:x>
      <cdr:y>0.0079</cdr:y>
    </cdr:to>
    <cdr:pic>
      <cdr:nvPicPr>
        <cdr:cNvPr id="2" name="chart">
          <a:extLst xmlns:a="http://schemas.openxmlformats.org/drawingml/2006/main">
            <a:ext uri="{FF2B5EF4-FFF2-40B4-BE49-F238E27FC236}">
              <a16:creationId xmlns:a16="http://schemas.microsoft.com/office/drawing/2014/main" id="{4BEFD091-4959-4594-9A74-17BB97A46FF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0.94445</cdr:y>
    </cdr:from>
    <cdr:to>
      <cdr:x>0.88612</cdr:x>
      <cdr:y>1</cdr:y>
    </cdr:to>
    <cdr:sp macro="" textlink="">
      <cdr:nvSpPr>
        <cdr:cNvPr id="3" name="1 CuadroTexto">
          <a:extLst xmlns:a="http://schemas.openxmlformats.org/drawingml/2006/main">
            <a:ext uri="{FF2B5EF4-FFF2-40B4-BE49-F238E27FC236}">
              <a16:creationId xmlns:a16="http://schemas.microsoft.com/office/drawing/2014/main" id="{95D5CF8D-C388-4E44-AE82-47E02EE5FFF1}"/>
            </a:ext>
          </a:extLst>
        </cdr:cNvPr>
        <cdr:cNvSpPr txBox="1"/>
      </cdr:nvSpPr>
      <cdr:spPr>
        <a:xfrm xmlns:a="http://schemas.openxmlformats.org/drawingml/2006/main">
          <a:off x="0" y="2981325"/>
          <a:ext cx="4743465" cy="171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 Odepa con información del Servicio Nacional de Aduanas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133350</xdr:colOff>
      <xdr:row>25</xdr:row>
      <xdr:rowOff>95250</xdr:rowOff>
    </xdr:from>
    <xdr:to>
      <xdr:col>7</xdr:col>
      <xdr:colOff>762001</xdr:colOff>
      <xdr:row>43</xdr:row>
      <xdr:rowOff>9525</xdr:rowOff>
    </xdr:to>
    <xdr:graphicFrame macro="">
      <xdr:nvGraphicFramePr>
        <xdr:cNvPr id="2" name="7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cdr:y>
    </cdr:from>
    <cdr:to>
      <cdr:x>0.00456</cdr:x>
      <cdr:y>0.0079</cdr:y>
    </cdr:to>
    <cdr:pic>
      <cdr:nvPicPr>
        <cdr:cNvPr id="2" name="chart">
          <a:extLst xmlns:a="http://schemas.openxmlformats.org/drawingml/2006/main">
            <a:ext uri="{FF2B5EF4-FFF2-40B4-BE49-F238E27FC236}">
              <a16:creationId xmlns:a16="http://schemas.microsoft.com/office/drawing/2014/main" id="{4BEFD091-4959-4594-9A74-17BB97A46FF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0.94445</cdr:y>
    </cdr:from>
    <cdr:to>
      <cdr:x>0.88612</cdr:x>
      <cdr:y>1</cdr:y>
    </cdr:to>
    <cdr:sp macro="" textlink="">
      <cdr:nvSpPr>
        <cdr:cNvPr id="3" name="1 CuadroTexto">
          <a:extLst xmlns:a="http://schemas.openxmlformats.org/drawingml/2006/main">
            <a:ext uri="{FF2B5EF4-FFF2-40B4-BE49-F238E27FC236}">
              <a16:creationId xmlns:a16="http://schemas.microsoft.com/office/drawing/2014/main" id="{95D5CF8D-C388-4E44-AE82-47E02EE5FFF1}"/>
            </a:ext>
          </a:extLst>
        </cdr:cNvPr>
        <cdr:cNvSpPr txBox="1"/>
      </cdr:nvSpPr>
      <cdr:spPr>
        <a:xfrm xmlns:a="http://schemas.openxmlformats.org/drawingml/2006/main">
          <a:off x="0" y="2981325"/>
          <a:ext cx="4743465" cy="171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 Odepa con información del Servicio Nacional de Aduanas </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95250</xdr:colOff>
      <xdr:row>12</xdr:row>
      <xdr:rowOff>66675</xdr:rowOff>
    </xdr:from>
    <xdr:to>
      <xdr:col>5</xdr:col>
      <xdr:colOff>962025</xdr:colOff>
      <xdr:row>31</xdr:row>
      <xdr:rowOff>9525</xdr:rowOff>
    </xdr:to>
    <xdr:graphicFrame macro="">
      <xdr:nvGraphicFramePr>
        <xdr:cNvPr id="15599248" name="2 Gráfico">
          <a:extLst>
            <a:ext uri="{FF2B5EF4-FFF2-40B4-BE49-F238E27FC236}">
              <a16:creationId xmlns:a16="http://schemas.microsoft.com/office/drawing/2014/main" id="{00000000-0008-0000-0400-00009006E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95250</xdr:rowOff>
    </xdr:from>
    <xdr:to>
      <xdr:col>5</xdr:col>
      <xdr:colOff>838200</xdr:colOff>
      <xdr:row>71</xdr:row>
      <xdr:rowOff>152400</xdr:rowOff>
    </xdr:to>
    <xdr:graphicFrame macro="">
      <xdr:nvGraphicFramePr>
        <xdr:cNvPr id="15599249" name="3 Gráfico">
          <a:extLst>
            <a:ext uri="{FF2B5EF4-FFF2-40B4-BE49-F238E27FC236}">
              <a16:creationId xmlns:a16="http://schemas.microsoft.com/office/drawing/2014/main" id="{00000000-0008-0000-0400-00009106E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0.0054</cdr:x>
      <cdr:y>0.94212</cdr:y>
    </cdr:from>
    <cdr:to>
      <cdr:x>0.90108</cdr:x>
      <cdr:y>1</cdr:y>
    </cdr:to>
    <cdr:sp macro="" textlink="">
      <cdr:nvSpPr>
        <cdr:cNvPr id="2" name="1 CuadroTexto">
          <a:extLst xmlns:a="http://schemas.openxmlformats.org/drawingml/2006/main">
            <a:ext uri="{FF2B5EF4-FFF2-40B4-BE49-F238E27FC236}">
              <a16:creationId xmlns:a16="http://schemas.microsoft.com/office/drawing/2014/main" id="{E17B6E6E-B120-4689-9A80-B27312E26810}"/>
            </a:ext>
          </a:extLst>
        </cdr:cNvPr>
        <cdr:cNvSpPr txBox="1"/>
      </cdr:nvSpPr>
      <cdr:spPr>
        <a:xfrm xmlns:a="http://schemas.openxmlformats.org/drawingml/2006/main">
          <a:off x="28575" y="2924175"/>
          <a:ext cx="4743465" cy="171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0.94231</cdr:y>
    </cdr:from>
    <cdr:to>
      <cdr:x>0.85128</cdr:x>
      <cdr:y>1</cdr:y>
    </cdr:to>
    <cdr:sp macro="" textlink="">
      <cdr:nvSpPr>
        <cdr:cNvPr id="2" name="1 CuadroTexto">
          <a:extLst xmlns:a="http://schemas.openxmlformats.org/drawingml/2006/main">
            <a:ext uri="{FF2B5EF4-FFF2-40B4-BE49-F238E27FC236}">
              <a16:creationId xmlns:a16="http://schemas.microsoft.com/office/drawing/2014/main" id="{AB695F31-684F-487A-A40D-8FFA218DC26D}"/>
            </a:ext>
          </a:extLst>
        </cdr:cNvPr>
        <cdr:cNvSpPr txBox="1"/>
      </cdr:nvSpPr>
      <cdr:spPr>
        <a:xfrm xmlns:a="http://schemas.openxmlformats.org/drawingml/2006/main">
          <a:off x="0" y="2867025"/>
          <a:ext cx="4743465" cy="171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9.xml><?xml version="1.0" encoding="utf-8"?>
<xdr:wsDr xmlns:xdr="http://schemas.openxmlformats.org/drawingml/2006/spreadsheetDrawing" xmlns:a="http://schemas.openxmlformats.org/drawingml/2006/main">
  <xdr:twoCellAnchor>
    <xdr:from>
      <xdr:col>17</xdr:col>
      <xdr:colOff>0</xdr:colOff>
      <xdr:row>2</xdr:row>
      <xdr:rowOff>0</xdr:rowOff>
    </xdr:from>
    <xdr:to>
      <xdr:col>20</xdr:col>
      <xdr:colOff>0</xdr:colOff>
      <xdr:row>13</xdr:row>
      <xdr:rowOff>0</xdr:rowOff>
    </xdr:to>
    <xdr:sp macro="" textlink="">
      <xdr:nvSpPr>
        <xdr:cNvPr id="19015968" name="Rectangle 4">
          <a:extLst>
            <a:ext uri="{FF2B5EF4-FFF2-40B4-BE49-F238E27FC236}">
              <a16:creationId xmlns:a16="http://schemas.microsoft.com/office/drawing/2014/main" id="{00000000-0008-0000-0500-000020292201}"/>
            </a:ext>
          </a:extLst>
        </xdr:cNvPr>
        <xdr:cNvSpPr>
          <a:spLocks noChangeArrowheads="1"/>
        </xdr:cNvSpPr>
      </xdr:nvSpPr>
      <xdr:spPr bwMode="auto">
        <a:xfrm>
          <a:off x="16668750" y="400050"/>
          <a:ext cx="2305050" cy="2457450"/>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581025</xdr:colOff>
      <xdr:row>81</xdr:row>
      <xdr:rowOff>0</xdr:rowOff>
    </xdr:from>
    <xdr:to>
      <xdr:col>5</xdr:col>
      <xdr:colOff>457200</xdr:colOff>
      <xdr:row>81</xdr:row>
      <xdr:rowOff>0</xdr:rowOff>
    </xdr:to>
    <xdr:graphicFrame macro="">
      <xdr:nvGraphicFramePr>
        <xdr:cNvPr id="19015969" name="Chart 5">
          <a:extLst>
            <a:ext uri="{FF2B5EF4-FFF2-40B4-BE49-F238E27FC236}">
              <a16:creationId xmlns:a16="http://schemas.microsoft.com/office/drawing/2014/main" id="{00000000-0008-0000-0500-000021292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37</xdr:row>
      <xdr:rowOff>95250</xdr:rowOff>
    </xdr:from>
    <xdr:to>
      <xdr:col>5</xdr:col>
      <xdr:colOff>552450</xdr:colOff>
      <xdr:row>57</xdr:row>
      <xdr:rowOff>171450</xdr:rowOff>
    </xdr:to>
    <xdr:graphicFrame macro="">
      <xdr:nvGraphicFramePr>
        <xdr:cNvPr id="19015970" name="7 Gráfico">
          <a:extLst>
            <a:ext uri="{FF2B5EF4-FFF2-40B4-BE49-F238E27FC236}">
              <a16:creationId xmlns:a16="http://schemas.microsoft.com/office/drawing/2014/main" id="{00000000-0008-0000-0500-000022292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161925</xdr:rowOff>
    </xdr:from>
    <xdr:to>
      <xdr:col>5</xdr:col>
      <xdr:colOff>485775</xdr:colOff>
      <xdr:row>78</xdr:row>
      <xdr:rowOff>123825</xdr:rowOff>
    </xdr:to>
    <xdr:graphicFrame macro="">
      <xdr:nvGraphicFramePr>
        <xdr:cNvPr id="19015971" name="8 Gráfico">
          <a:extLst>
            <a:ext uri="{FF2B5EF4-FFF2-40B4-BE49-F238E27FC236}">
              <a16:creationId xmlns:a16="http://schemas.microsoft.com/office/drawing/2014/main" id="{00000000-0008-0000-0500-000023292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135"/>
  <sheetViews>
    <sheetView view="pageBreakPreview" zoomScaleNormal="100" zoomScaleSheetLayoutView="100" workbookViewId="0"/>
  </sheetViews>
  <sheetFormatPr baseColWidth="10" defaultColWidth="11.44140625" defaultRowHeight="13.2" x14ac:dyDescent="0.25"/>
  <cols>
    <col min="2" max="2" width="11.44140625" customWidth="1"/>
    <col min="3" max="3" width="10.6640625" customWidth="1"/>
    <col min="7" max="7" width="11.109375" customWidth="1"/>
    <col min="8" max="8" width="4.44140625" customWidth="1"/>
  </cols>
  <sheetData>
    <row r="1" spans="1:9" ht="16.2" x14ac:dyDescent="0.3">
      <c r="A1" s="142"/>
      <c r="B1" s="143"/>
      <c r="C1" s="143"/>
      <c r="D1" s="143"/>
      <c r="E1" s="143"/>
      <c r="F1" s="143"/>
      <c r="G1" s="143"/>
      <c r="H1" s="144"/>
      <c r="I1" s="144"/>
    </row>
    <row r="2" spans="1:9" ht="14.4" x14ac:dyDescent="0.3">
      <c r="A2" s="143"/>
      <c r="B2" s="143"/>
      <c r="C2" s="143"/>
      <c r="D2" s="143"/>
      <c r="E2" s="143"/>
      <c r="F2" s="143"/>
      <c r="G2" s="143"/>
      <c r="H2" s="144"/>
      <c r="I2" s="144"/>
    </row>
    <row r="3" spans="1:9" ht="16.2" x14ac:dyDescent="0.3">
      <c r="A3" s="142"/>
      <c r="B3" s="143"/>
      <c r="C3" s="143"/>
      <c r="D3" s="143"/>
      <c r="E3" s="143"/>
      <c r="F3" s="143"/>
      <c r="G3" s="143"/>
      <c r="H3" s="144"/>
      <c r="I3" s="144"/>
    </row>
    <row r="4" spans="1:9" ht="14.4" x14ac:dyDescent="0.3">
      <c r="A4" s="143"/>
      <c r="B4" s="143"/>
      <c r="C4" s="143"/>
      <c r="D4" s="145"/>
      <c r="E4" s="143"/>
      <c r="F4" s="143"/>
      <c r="G4" s="143"/>
      <c r="H4" s="144"/>
      <c r="I4" s="144"/>
    </row>
    <row r="5" spans="1:9" ht="16.2" x14ac:dyDescent="0.3">
      <c r="A5" s="142"/>
      <c r="B5" s="143"/>
      <c r="C5" s="143"/>
      <c r="D5" s="146"/>
      <c r="E5" s="143"/>
      <c r="F5" s="143"/>
      <c r="G5" s="143"/>
      <c r="H5" s="144"/>
      <c r="I5" s="144"/>
    </row>
    <row r="6" spans="1:9" ht="16.2" x14ac:dyDescent="0.3">
      <c r="A6" s="142"/>
      <c r="B6" s="143"/>
      <c r="C6" s="143"/>
      <c r="D6" s="143"/>
      <c r="E6" s="143"/>
      <c r="F6" s="143"/>
      <c r="G6" s="143"/>
      <c r="H6" s="144"/>
      <c r="I6" s="144"/>
    </row>
    <row r="7" spans="1:9" ht="16.2" x14ac:dyDescent="0.3">
      <c r="A7" s="142"/>
      <c r="B7" s="143"/>
      <c r="C7" s="143"/>
      <c r="D7" s="143"/>
      <c r="E7" s="143"/>
      <c r="F7" s="143"/>
      <c r="G7" s="143"/>
      <c r="H7" s="144"/>
      <c r="I7" s="144"/>
    </row>
    <row r="8" spans="1:9" ht="14.4" x14ac:dyDescent="0.3">
      <c r="A8" s="143"/>
      <c r="B8" s="143"/>
      <c r="C8" s="143"/>
      <c r="D8" s="145"/>
      <c r="E8" s="143"/>
      <c r="F8" s="143"/>
      <c r="G8" s="143"/>
      <c r="H8" s="144"/>
      <c r="I8" s="144"/>
    </row>
    <row r="9" spans="1:9" ht="16.2" x14ac:dyDescent="0.3">
      <c r="A9" s="147"/>
      <c r="B9" s="143"/>
      <c r="C9" s="143"/>
      <c r="D9" s="143"/>
      <c r="E9" s="143"/>
      <c r="F9" s="143"/>
      <c r="G9" s="143"/>
      <c r="H9" s="144"/>
      <c r="I9" s="144"/>
    </row>
    <row r="10" spans="1:9" ht="16.2" x14ac:dyDescent="0.3">
      <c r="A10" s="142"/>
      <c r="B10" s="143"/>
      <c r="C10" s="143"/>
      <c r="D10" s="143"/>
      <c r="E10" s="143"/>
      <c r="F10" s="143"/>
      <c r="G10" s="143"/>
      <c r="H10" s="144"/>
      <c r="I10" s="144"/>
    </row>
    <row r="11" spans="1:9" ht="16.2" x14ac:dyDescent="0.3">
      <c r="A11" s="142"/>
      <c r="B11" s="143"/>
      <c r="C11" s="143"/>
      <c r="D11" s="143"/>
      <c r="E11" s="143"/>
      <c r="F11" s="143"/>
      <c r="G11" s="143"/>
      <c r="H11" s="144"/>
      <c r="I11" s="144"/>
    </row>
    <row r="12" spans="1:9" ht="16.2" x14ac:dyDescent="0.3">
      <c r="A12" s="142"/>
      <c r="B12" s="143"/>
      <c r="C12" s="143"/>
      <c r="D12" s="143"/>
      <c r="E12" s="143"/>
      <c r="F12" s="143"/>
      <c r="G12" s="143"/>
      <c r="H12" s="144"/>
      <c r="I12" s="144"/>
    </row>
    <row r="13" spans="1:9" ht="19.8" x14ac:dyDescent="0.3">
      <c r="A13" s="143"/>
      <c r="B13" s="143"/>
      <c r="C13" s="326" t="s">
        <v>271</v>
      </c>
      <c r="D13" s="326"/>
      <c r="E13" s="326"/>
      <c r="F13" s="326"/>
      <c r="G13" s="326"/>
      <c r="H13" s="326"/>
      <c r="I13" s="144"/>
    </row>
    <row r="14" spans="1:9" ht="19.8" x14ac:dyDescent="0.3">
      <c r="A14" s="143"/>
      <c r="B14" s="143"/>
      <c r="C14" s="326" t="s">
        <v>272</v>
      </c>
      <c r="D14" s="326"/>
      <c r="E14" s="326"/>
      <c r="F14" s="326"/>
      <c r="G14" s="326"/>
      <c r="H14" s="326"/>
      <c r="I14" s="144"/>
    </row>
    <row r="15" spans="1:9" ht="14.4" x14ac:dyDescent="0.3">
      <c r="A15" s="143"/>
      <c r="B15" s="143"/>
      <c r="C15" s="143"/>
      <c r="D15" s="143"/>
      <c r="E15" s="143"/>
      <c r="F15" s="143"/>
      <c r="G15" s="143"/>
      <c r="H15" s="144"/>
      <c r="I15" s="144"/>
    </row>
    <row r="16" spans="1:9" ht="14.4" x14ac:dyDescent="0.3">
      <c r="A16" s="143"/>
      <c r="B16" s="143"/>
      <c r="C16" s="143"/>
      <c r="D16" s="319"/>
      <c r="E16" s="143"/>
      <c r="F16" s="143"/>
      <c r="G16" s="143"/>
      <c r="H16" s="144"/>
      <c r="I16" s="144"/>
    </row>
    <row r="17" spans="1:9" ht="16.2" x14ac:dyDescent="0.3">
      <c r="A17" s="143"/>
      <c r="B17" s="143"/>
      <c r="C17" s="148" t="s">
        <v>510</v>
      </c>
      <c r="D17" s="148"/>
      <c r="E17" s="148"/>
      <c r="F17" s="148"/>
      <c r="G17" s="148"/>
      <c r="H17" s="144"/>
      <c r="I17" s="144"/>
    </row>
    <row r="18" spans="1:9" ht="14.4" x14ac:dyDescent="0.3">
      <c r="A18" s="143"/>
      <c r="B18" s="143"/>
      <c r="C18" s="144"/>
      <c r="D18" s="143"/>
      <c r="E18" s="143"/>
      <c r="F18" s="143"/>
      <c r="G18" s="143"/>
      <c r="H18" s="144"/>
      <c r="I18" s="144"/>
    </row>
    <row r="19" spans="1:9" ht="14.4" x14ac:dyDescent="0.3">
      <c r="A19" s="143"/>
      <c r="B19" s="143"/>
      <c r="C19" s="143"/>
      <c r="D19" s="143"/>
      <c r="E19" s="143"/>
      <c r="F19" s="143"/>
      <c r="G19" s="143"/>
      <c r="H19" s="144"/>
      <c r="I19" s="144"/>
    </row>
    <row r="20" spans="1:9" ht="14.4" x14ac:dyDescent="0.3">
      <c r="A20" s="143"/>
      <c r="B20" s="143"/>
      <c r="C20" s="143"/>
      <c r="D20" s="143"/>
      <c r="E20" s="143"/>
      <c r="F20" s="143"/>
      <c r="G20" s="143"/>
      <c r="H20" s="144"/>
      <c r="I20" s="144"/>
    </row>
    <row r="21" spans="1:9" ht="16.2" x14ac:dyDescent="0.3">
      <c r="A21" s="142"/>
      <c r="B21" s="143"/>
      <c r="C21" s="143"/>
      <c r="D21" s="143"/>
      <c r="E21" s="143"/>
      <c r="F21" s="143"/>
      <c r="G21" s="143"/>
      <c r="H21" s="144"/>
      <c r="I21" s="144"/>
    </row>
    <row r="22" spans="1:9" ht="16.2" x14ac:dyDescent="0.3">
      <c r="A22" s="142"/>
      <c r="B22" s="143"/>
      <c r="C22" s="143"/>
      <c r="D22" s="145"/>
      <c r="E22" s="143"/>
      <c r="F22" s="143"/>
      <c r="G22" s="143"/>
      <c r="H22" s="144"/>
      <c r="I22" s="144"/>
    </row>
    <row r="23" spans="1:9" ht="16.2" x14ac:dyDescent="0.3">
      <c r="A23" s="142"/>
      <c r="B23" s="143"/>
      <c r="C23" s="143"/>
      <c r="D23" s="319"/>
      <c r="E23" s="143"/>
      <c r="F23" s="143"/>
      <c r="G23" s="143"/>
      <c r="H23" s="144"/>
      <c r="I23" s="144"/>
    </row>
    <row r="24" spans="1:9" ht="16.2" x14ac:dyDescent="0.3">
      <c r="A24" s="142"/>
      <c r="B24" s="143"/>
      <c r="C24" s="143"/>
      <c r="D24" s="143"/>
      <c r="E24" s="143"/>
      <c r="F24" s="143"/>
      <c r="G24" s="143"/>
      <c r="H24" s="144"/>
      <c r="I24" s="144"/>
    </row>
    <row r="25" spans="1:9" ht="16.2" x14ac:dyDescent="0.3">
      <c r="A25" s="142"/>
      <c r="B25" s="143"/>
      <c r="C25" s="143"/>
      <c r="D25" s="143"/>
      <c r="E25" s="143"/>
      <c r="F25" s="143"/>
      <c r="G25" s="143"/>
      <c r="H25" s="144"/>
      <c r="I25" s="144"/>
    </row>
    <row r="26" spans="1:9" ht="16.2" x14ac:dyDescent="0.3">
      <c r="A26" s="142"/>
      <c r="B26" s="143"/>
      <c r="C26" s="143"/>
      <c r="D26" s="143"/>
      <c r="E26" s="143"/>
      <c r="F26" s="143"/>
      <c r="G26" s="143"/>
      <c r="H26" s="144"/>
      <c r="I26" s="144"/>
    </row>
    <row r="27" spans="1:9" ht="16.2" x14ac:dyDescent="0.3">
      <c r="A27" s="142"/>
      <c r="B27" s="143"/>
      <c r="C27" s="143"/>
      <c r="D27" s="145"/>
      <c r="E27" s="143"/>
      <c r="F27" s="143"/>
      <c r="G27" s="143"/>
      <c r="H27" s="144"/>
      <c r="I27" s="144"/>
    </row>
    <row r="28" spans="1:9" ht="16.2" x14ac:dyDescent="0.3">
      <c r="A28" s="142"/>
      <c r="B28" s="143"/>
      <c r="C28" s="143"/>
      <c r="D28" s="143"/>
      <c r="E28" s="143"/>
      <c r="F28" s="143"/>
      <c r="G28" s="143"/>
      <c r="H28" s="144"/>
      <c r="I28" s="144"/>
    </row>
    <row r="29" spans="1:9" ht="16.2" x14ac:dyDescent="0.3">
      <c r="A29" s="142"/>
      <c r="B29" s="143"/>
      <c r="C29" s="143"/>
      <c r="D29" s="143"/>
      <c r="E29" s="143"/>
      <c r="F29" s="143"/>
      <c r="G29" s="143"/>
      <c r="H29" s="144"/>
      <c r="I29" s="144"/>
    </row>
    <row r="30" spans="1:9" ht="16.2" x14ac:dyDescent="0.3">
      <c r="A30" s="142"/>
      <c r="B30" s="143"/>
      <c r="C30" s="143"/>
      <c r="D30" s="143"/>
      <c r="E30" s="143"/>
      <c r="F30" s="143"/>
      <c r="G30" s="143"/>
      <c r="H30" s="144"/>
      <c r="I30" s="144"/>
    </row>
    <row r="31" spans="1:9" ht="16.2" x14ac:dyDescent="0.3">
      <c r="A31" s="142"/>
      <c r="B31" s="143"/>
      <c r="C31" s="143"/>
      <c r="D31" s="143"/>
      <c r="E31" s="143"/>
      <c r="F31" s="143"/>
      <c r="G31" s="143"/>
      <c r="H31" s="144"/>
      <c r="I31" s="144"/>
    </row>
    <row r="32" spans="1:9" ht="14.4" x14ac:dyDescent="0.3">
      <c r="A32" s="144"/>
      <c r="B32" s="144"/>
      <c r="C32" s="144"/>
      <c r="D32" s="144"/>
      <c r="E32" s="144"/>
      <c r="F32" s="143"/>
      <c r="G32" s="143"/>
      <c r="H32" s="144"/>
      <c r="I32" s="144"/>
    </row>
    <row r="33" spans="1:9" ht="14.4" x14ac:dyDescent="0.3">
      <c r="A33" s="144"/>
      <c r="B33" s="144"/>
      <c r="C33" s="144"/>
      <c r="D33" s="144"/>
      <c r="E33" s="144"/>
      <c r="F33" s="143"/>
      <c r="G33" s="143"/>
      <c r="H33" s="144"/>
      <c r="I33" s="144"/>
    </row>
    <row r="34" spans="1:9" ht="16.2" x14ac:dyDescent="0.3">
      <c r="A34" s="142"/>
      <c r="B34" s="143"/>
      <c r="C34" s="143"/>
      <c r="D34" s="143"/>
      <c r="E34" s="143"/>
      <c r="F34" s="143"/>
      <c r="G34" s="143"/>
      <c r="H34" s="144"/>
      <c r="I34" s="144"/>
    </row>
    <row r="35" spans="1:9" ht="16.2" x14ac:dyDescent="0.3">
      <c r="A35" s="142"/>
      <c r="B35" s="143"/>
      <c r="C35" s="143"/>
      <c r="D35" s="143"/>
      <c r="E35" s="143"/>
      <c r="F35" s="143"/>
      <c r="G35" s="143"/>
      <c r="H35" s="144"/>
      <c r="I35" s="144"/>
    </row>
    <row r="36" spans="1:9" ht="16.2" x14ac:dyDescent="0.3">
      <c r="A36" s="142"/>
      <c r="B36" s="143"/>
      <c r="C36" s="143"/>
      <c r="D36" s="143"/>
      <c r="E36" s="143"/>
      <c r="F36" s="143"/>
      <c r="G36" s="143"/>
      <c r="H36" s="144"/>
      <c r="I36" s="144"/>
    </row>
    <row r="37" spans="1:9" ht="16.2" x14ac:dyDescent="0.3">
      <c r="A37" s="149"/>
      <c r="B37" s="143"/>
      <c r="C37" s="149"/>
      <c r="D37" s="150"/>
      <c r="E37" s="143"/>
      <c r="F37" s="143"/>
      <c r="G37" s="143"/>
      <c r="H37" s="144"/>
      <c r="I37" s="144"/>
    </row>
    <row r="38" spans="1:9" ht="16.2" x14ac:dyDescent="0.3">
      <c r="A38" s="142"/>
      <c r="B38" s="144"/>
      <c r="C38" s="144"/>
      <c r="D38" s="144"/>
      <c r="E38" s="143"/>
      <c r="F38" s="143"/>
      <c r="G38" s="143"/>
      <c r="H38" s="144"/>
      <c r="I38" s="144"/>
    </row>
    <row r="39" spans="1:9" ht="16.2" x14ac:dyDescent="0.3">
      <c r="A39" s="144"/>
      <c r="B39" s="144"/>
      <c r="C39" s="142" t="s">
        <v>511</v>
      </c>
      <c r="D39" s="150"/>
      <c r="E39" s="143"/>
      <c r="F39" s="143"/>
      <c r="G39" s="143"/>
      <c r="H39" s="144"/>
      <c r="I39" s="144"/>
    </row>
    <row r="40" spans="1:9" ht="14.4" x14ac:dyDescent="0.3">
      <c r="A40" s="144"/>
      <c r="B40" s="144"/>
      <c r="C40" s="144"/>
      <c r="D40" s="144"/>
      <c r="E40" s="144"/>
      <c r="F40" s="144"/>
      <c r="G40" s="144"/>
      <c r="H40" s="144"/>
      <c r="I40" s="144"/>
    </row>
    <row r="41" spans="1:9" ht="14.4" x14ac:dyDescent="0.3">
      <c r="A41" s="144"/>
      <c r="B41" s="144"/>
      <c r="C41" s="144"/>
      <c r="D41" s="144"/>
      <c r="E41" s="144"/>
      <c r="F41" s="144"/>
      <c r="G41" s="144"/>
      <c r="H41" s="144"/>
      <c r="I41" s="144"/>
    </row>
    <row r="42" spans="1:9" ht="14.4" x14ac:dyDescent="0.3">
      <c r="A42" s="144"/>
      <c r="B42" s="144"/>
      <c r="C42" s="144"/>
      <c r="D42" s="144"/>
      <c r="E42" s="144"/>
      <c r="F42" s="144"/>
      <c r="G42" s="144"/>
      <c r="H42" s="144"/>
      <c r="I42" s="144"/>
    </row>
    <row r="43" spans="1:9" ht="14.4" x14ac:dyDescent="0.3">
      <c r="A43" s="144"/>
      <c r="B43" s="144"/>
      <c r="C43" s="144"/>
      <c r="D43" s="144"/>
      <c r="E43" s="144"/>
      <c r="F43" s="144"/>
      <c r="G43" s="144"/>
      <c r="H43" s="144"/>
      <c r="I43" s="144"/>
    </row>
    <row r="44" spans="1:9" ht="14.4" x14ac:dyDescent="0.3">
      <c r="A44" s="144"/>
      <c r="B44" s="144"/>
      <c r="C44" s="144"/>
      <c r="D44" s="144"/>
      <c r="E44" s="144"/>
      <c r="F44" s="144"/>
      <c r="G44" s="144"/>
      <c r="H44" s="144"/>
      <c r="I44" s="144"/>
    </row>
    <row r="45" spans="1:9" ht="14.4" x14ac:dyDescent="0.3">
      <c r="A45" s="143"/>
      <c r="B45" s="143"/>
      <c r="C45" s="143"/>
      <c r="D45" s="145" t="s">
        <v>216</v>
      </c>
      <c r="E45" s="143"/>
      <c r="F45" s="143"/>
      <c r="G45" s="143"/>
      <c r="H45" s="144"/>
      <c r="I45" s="144"/>
    </row>
    <row r="46" spans="1:9" ht="16.2" x14ac:dyDescent="0.3">
      <c r="A46" s="142"/>
      <c r="B46" s="143"/>
      <c r="C46" s="143"/>
      <c r="D46" s="151" t="s">
        <v>512</v>
      </c>
      <c r="E46" s="143"/>
      <c r="F46" s="143"/>
      <c r="G46" s="143"/>
      <c r="H46" s="144"/>
      <c r="I46" s="144"/>
    </row>
    <row r="47" spans="1:9" ht="16.2" x14ac:dyDescent="0.3">
      <c r="A47" s="142"/>
      <c r="B47" s="143"/>
      <c r="C47" s="143"/>
      <c r="D47" s="151"/>
      <c r="E47" s="143"/>
      <c r="F47" s="143"/>
      <c r="G47" s="143"/>
      <c r="H47" s="144"/>
      <c r="I47" s="144"/>
    </row>
    <row r="48" spans="1:9" ht="16.2" x14ac:dyDescent="0.3">
      <c r="A48" s="142"/>
      <c r="B48" s="143"/>
      <c r="C48" s="143"/>
      <c r="D48" s="143"/>
      <c r="E48" s="143"/>
      <c r="F48" s="143"/>
      <c r="G48" s="143"/>
      <c r="H48" s="144"/>
      <c r="I48" s="144"/>
    </row>
    <row r="49" spans="1:9" ht="14.4" x14ac:dyDescent="0.3">
      <c r="A49" s="143"/>
      <c r="B49" s="143"/>
      <c r="C49" s="143"/>
      <c r="D49" s="145" t="s">
        <v>167</v>
      </c>
      <c r="E49" s="143"/>
      <c r="F49" s="143"/>
      <c r="G49" s="143"/>
      <c r="H49" s="144"/>
      <c r="I49" s="144"/>
    </row>
    <row r="50" spans="1:9" ht="16.2" x14ac:dyDescent="0.3">
      <c r="A50" s="147"/>
      <c r="B50" s="143"/>
      <c r="C50" s="143"/>
      <c r="D50" s="145" t="s">
        <v>362</v>
      </c>
      <c r="E50" s="143"/>
      <c r="F50" s="143"/>
      <c r="G50" s="143"/>
      <c r="H50" s="144"/>
      <c r="I50" s="144"/>
    </row>
    <row r="51" spans="1:9" ht="16.2" x14ac:dyDescent="0.3">
      <c r="A51" s="142"/>
      <c r="B51" s="143"/>
      <c r="C51" s="143"/>
      <c r="D51" s="143"/>
      <c r="E51" s="143"/>
      <c r="F51" s="143"/>
      <c r="G51" s="143"/>
      <c r="H51" s="144"/>
      <c r="I51" s="144"/>
    </row>
    <row r="52" spans="1:9" ht="16.2" x14ac:dyDescent="0.3">
      <c r="A52" s="142"/>
      <c r="B52" s="143"/>
      <c r="C52" s="143"/>
      <c r="D52" s="143"/>
      <c r="E52" s="143"/>
      <c r="F52" s="143"/>
      <c r="G52" s="143"/>
      <c r="H52" s="144"/>
      <c r="I52" s="144"/>
    </row>
    <row r="53" spans="1:9" ht="16.2" x14ac:dyDescent="0.3">
      <c r="A53" s="142"/>
      <c r="B53" s="143"/>
      <c r="C53" s="143"/>
      <c r="D53" s="143"/>
      <c r="E53" s="143"/>
      <c r="F53" s="143"/>
      <c r="G53" s="143"/>
      <c r="H53" s="144"/>
      <c r="I53" s="144"/>
    </row>
    <row r="54" spans="1:9" ht="14.4" x14ac:dyDescent="0.3">
      <c r="A54" s="143"/>
      <c r="B54" s="143"/>
      <c r="C54" s="143"/>
      <c r="D54" s="143"/>
      <c r="E54" s="143"/>
      <c r="F54" s="143"/>
      <c r="G54" s="143"/>
      <c r="H54" s="144"/>
      <c r="I54" s="144"/>
    </row>
    <row r="55" spans="1:9" ht="14.4" x14ac:dyDescent="0.3">
      <c r="A55" s="143"/>
      <c r="B55" s="143"/>
      <c r="C55" s="143"/>
      <c r="D55" s="143"/>
      <c r="E55" s="143"/>
      <c r="F55" s="143"/>
      <c r="G55" s="143"/>
      <c r="H55" s="144"/>
      <c r="I55" s="144"/>
    </row>
    <row r="56" spans="1:9" ht="14.4" x14ac:dyDescent="0.3">
      <c r="A56" s="143"/>
      <c r="B56" s="143"/>
      <c r="C56" s="143"/>
      <c r="D56" s="319" t="s">
        <v>273</v>
      </c>
      <c r="E56" s="143"/>
      <c r="F56" s="143"/>
      <c r="G56" s="143"/>
      <c r="H56" s="144"/>
      <c r="I56" s="144"/>
    </row>
    <row r="57" spans="1:9" ht="14.4" x14ac:dyDescent="0.3">
      <c r="A57" s="143"/>
      <c r="B57" s="143"/>
      <c r="C57" s="143"/>
      <c r="D57" s="319" t="s">
        <v>274</v>
      </c>
      <c r="E57" s="143"/>
      <c r="F57" s="143"/>
      <c r="G57" s="143"/>
      <c r="H57" s="144"/>
      <c r="I57" s="144"/>
    </row>
    <row r="58" spans="1:9" ht="14.4" x14ac:dyDescent="0.3">
      <c r="A58" s="143"/>
      <c r="B58" s="143"/>
      <c r="C58" s="143"/>
      <c r="D58" s="143"/>
      <c r="E58" s="143"/>
      <c r="F58" s="143"/>
      <c r="G58" s="143"/>
      <c r="H58" s="144"/>
      <c r="I58" s="144"/>
    </row>
    <row r="59" spans="1:9" ht="14.4" x14ac:dyDescent="0.3">
      <c r="A59" s="143"/>
      <c r="B59" s="143"/>
      <c r="C59" s="143"/>
      <c r="D59" s="143"/>
      <c r="E59" s="143"/>
      <c r="F59" s="143"/>
      <c r="G59" s="143"/>
      <c r="H59" s="144"/>
      <c r="I59" s="144"/>
    </row>
    <row r="60" spans="1:9" ht="14.4" x14ac:dyDescent="0.3">
      <c r="A60" s="143"/>
      <c r="B60" s="143"/>
      <c r="C60" s="143"/>
      <c r="D60" s="143"/>
      <c r="E60" s="143"/>
      <c r="F60" s="143"/>
      <c r="G60" s="143"/>
      <c r="H60" s="144"/>
      <c r="I60" s="144"/>
    </row>
    <row r="61" spans="1:9" ht="14.4" x14ac:dyDescent="0.3">
      <c r="A61" s="143"/>
      <c r="B61" s="143"/>
      <c r="C61" s="143"/>
      <c r="D61" s="143"/>
      <c r="E61" s="143"/>
      <c r="F61" s="143"/>
      <c r="G61" s="143"/>
      <c r="H61" s="144"/>
      <c r="I61" s="144"/>
    </row>
    <row r="62" spans="1:9" ht="16.2" x14ac:dyDescent="0.3">
      <c r="A62" s="142"/>
      <c r="B62" s="143"/>
      <c r="C62" s="143"/>
      <c r="D62" s="143"/>
      <c r="E62" s="143"/>
      <c r="F62" s="143"/>
      <c r="G62" s="143"/>
      <c r="H62" s="144"/>
      <c r="I62" s="144"/>
    </row>
    <row r="63" spans="1:9" ht="16.2" x14ac:dyDescent="0.3">
      <c r="A63" s="142"/>
      <c r="B63" s="143"/>
      <c r="C63" s="143"/>
      <c r="D63" s="145" t="s">
        <v>445</v>
      </c>
      <c r="E63" s="143"/>
      <c r="F63" s="143"/>
      <c r="G63" s="143"/>
      <c r="H63" s="144"/>
      <c r="I63" s="144"/>
    </row>
    <row r="64" spans="1:9" ht="14.4" x14ac:dyDescent="0.3">
      <c r="A64" s="329" t="s">
        <v>446</v>
      </c>
      <c r="B64" s="329"/>
      <c r="C64" s="329"/>
      <c r="D64" s="329"/>
      <c r="E64" s="329"/>
      <c r="F64" s="329"/>
      <c r="G64" s="329"/>
      <c r="H64" s="329"/>
      <c r="I64" s="144"/>
    </row>
    <row r="65" spans="1:9" ht="16.2" x14ac:dyDescent="0.3">
      <c r="A65" s="142"/>
      <c r="B65" s="143"/>
      <c r="C65" s="143"/>
      <c r="D65" s="143"/>
      <c r="E65" s="143"/>
      <c r="F65" s="143"/>
      <c r="G65" s="143"/>
      <c r="H65" s="144"/>
      <c r="I65" s="144"/>
    </row>
    <row r="66" spans="1:9" ht="16.2" x14ac:dyDescent="0.3">
      <c r="A66" s="142"/>
      <c r="B66" s="143"/>
      <c r="C66" s="143"/>
      <c r="D66" s="143"/>
      <c r="E66" s="143"/>
      <c r="F66" s="143"/>
      <c r="G66" s="143"/>
      <c r="H66" s="144"/>
      <c r="I66" s="144"/>
    </row>
    <row r="67" spans="1:9" ht="16.2" x14ac:dyDescent="0.3">
      <c r="A67" s="142"/>
      <c r="B67" s="143"/>
      <c r="C67" s="143"/>
      <c r="D67" s="143"/>
      <c r="E67" s="143"/>
      <c r="F67" s="143"/>
      <c r="G67" s="143"/>
      <c r="H67" s="144"/>
      <c r="I67" s="144"/>
    </row>
    <row r="68" spans="1:9" ht="16.2" x14ac:dyDescent="0.3">
      <c r="A68" s="142"/>
      <c r="B68" s="143"/>
      <c r="C68" s="143"/>
      <c r="D68" s="145" t="s">
        <v>234</v>
      </c>
      <c r="E68" s="143"/>
      <c r="F68" s="143"/>
      <c r="G68" s="143"/>
      <c r="H68" s="144"/>
      <c r="I68" s="144"/>
    </row>
    <row r="69" spans="1:9" ht="16.2" x14ac:dyDescent="0.3">
      <c r="A69" s="142"/>
      <c r="B69" s="143"/>
      <c r="C69" s="143"/>
      <c r="D69" s="143"/>
      <c r="E69" s="143"/>
      <c r="F69" s="143"/>
      <c r="G69" s="143"/>
      <c r="H69" s="144"/>
      <c r="I69" s="144"/>
    </row>
    <row r="70" spans="1:9" ht="16.2" x14ac:dyDescent="0.3">
      <c r="A70" s="142"/>
      <c r="B70" s="143"/>
      <c r="C70" s="143"/>
      <c r="D70" s="143"/>
      <c r="E70" s="143"/>
      <c r="F70" s="143"/>
      <c r="G70" s="143"/>
      <c r="H70" s="144"/>
      <c r="I70" s="144"/>
    </row>
    <row r="71" spans="1:9" ht="16.2" x14ac:dyDescent="0.3">
      <c r="A71" s="142"/>
      <c r="B71" s="143"/>
      <c r="C71" s="143"/>
      <c r="D71" s="143"/>
      <c r="E71" s="143"/>
      <c r="F71" s="143"/>
      <c r="G71" s="143"/>
      <c r="H71" s="144"/>
      <c r="I71" s="144"/>
    </row>
    <row r="72" spans="1:9" ht="16.2" x14ac:dyDescent="0.3">
      <c r="A72" s="142"/>
      <c r="B72" s="143"/>
      <c r="C72" s="143"/>
      <c r="D72" s="143"/>
      <c r="E72" s="143"/>
      <c r="F72" s="143"/>
      <c r="G72" s="143"/>
      <c r="H72" s="144"/>
      <c r="I72" s="144"/>
    </row>
    <row r="73" spans="1:9" ht="16.2" x14ac:dyDescent="0.3">
      <c r="A73" s="142"/>
      <c r="B73" s="143"/>
      <c r="C73" s="143"/>
      <c r="D73" s="143"/>
      <c r="E73" s="143"/>
      <c r="F73" s="143"/>
      <c r="G73" s="143"/>
      <c r="H73" s="144"/>
      <c r="I73" s="144"/>
    </row>
    <row r="74" spans="1:9" ht="16.2" x14ac:dyDescent="0.3">
      <c r="A74" s="142"/>
      <c r="B74" s="143"/>
      <c r="C74" s="143"/>
      <c r="D74" s="143"/>
      <c r="E74" s="143"/>
      <c r="F74" s="143"/>
      <c r="G74" s="143"/>
      <c r="H74" s="144"/>
      <c r="I74" s="144"/>
    </row>
    <row r="75" spans="1:9" ht="16.2" x14ac:dyDescent="0.3">
      <c r="A75" s="142"/>
      <c r="B75" s="143"/>
      <c r="C75" s="143"/>
      <c r="D75" s="143"/>
      <c r="E75" s="143"/>
      <c r="F75" s="143"/>
      <c r="G75" s="143"/>
      <c r="H75" s="144"/>
      <c r="I75" s="144"/>
    </row>
    <row r="76" spans="1:9" ht="16.2" x14ac:dyDescent="0.3">
      <c r="A76" s="142"/>
      <c r="B76" s="143"/>
      <c r="C76" s="143"/>
      <c r="D76" s="143"/>
      <c r="E76" s="143"/>
      <c r="F76" s="143"/>
      <c r="G76" s="143"/>
      <c r="H76" s="144"/>
      <c r="I76" s="144"/>
    </row>
    <row r="77" spans="1:9" ht="16.2" x14ac:dyDescent="0.3">
      <c r="A77" s="142"/>
      <c r="B77" s="143"/>
      <c r="C77" s="143"/>
      <c r="D77" s="143"/>
      <c r="E77" s="143"/>
      <c r="F77" s="143"/>
      <c r="G77" s="143"/>
      <c r="H77" s="144"/>
      <c r="I77" s="144"/>
    </row>
    <row r="78" spans="1:9" ht="16.2" x14ac:dyDescent="0.3">
      <c r="A78" s="142"/>
      <c r="B78" s="143"/>
      <c r="C78" s="143"/>
      <c r="D78" s="143"/>
      <c r="E78" s="143"/>
      <c r="F78" s="143"/>
      <c r="G78" s="143"/>
      <c r="H78" s="144"/>
      <c r="I78" s="144"/>
    </row>
    <row r="79" spans="1:9" ht="16.2" x14ac:dyDescent="0.3">
      <c r="A79" s="142"/>
      <c r="B79" s="143"/>
      <c r="C79" s="143"/>
      <c r="D79" s="143"/>
      <c r="E79" s="143"/>
      <c r="F79" s="143"/>
      <c r="G79" s="143"/>
      <c r="H79" s="144"/>
      <c r="I79" s="144"/>
    </row>
    <row r="80" spans="1:9" ht="11.1" customHeight="1" x14ac:dyDescent="0.3">
      <c r="A80" s="149" t="s">
        <v>372</v>
      </c>
      <c r="B80" s="143"/>
      <c r="C80" s="143"/>
      <c r="D80" s="143"/>
      <c r="E80" s="143"/>
      <c r="F80" s="143"/>
      <c r="G80" s="143"/>
      <c r="H80" s="144"/>
      <c r="I80" s="144"/>
    </row>
    <row r="81" spans="1:9" ht="11.1" customHeight="1" x14ac:dyDescent="0.3">
      <c r="A81" s="149" t="s">
        <v>370</v>
      </c>
      <c r="B81" s="143"/>
      <c r="C81" s="143"/>
      <c r="D81" s="143"/>
      <c r="E81" s="143"/>
      <c r="F81" s="143"/>
      <c r="G81" s="143"/>
      <c r="H81" s="144"/>
      <c r="I81" s="144"/>
    </row>
    <row r="82" spans="1:9" ht="11.1" customHeight="1" x14ac:dyDescent="0.3">
      <c r="A82" s="149" t="s">
        <v>371</v>
      </c>
      <c r="B82" s="143"/>
      <c r="C82" s="149"/>
      <c r="D82" s="150"/>
      <c r="E82" s="143"/>
      <c r="F82" s="143"/>
      <c r="G82" s="143"/>
      <c r="H82" s="144"/>
      <c r="I82" s="144"/>
    </row>
    <row r="83" spans="1:9" ht="11.1" customHeight="1" x14ac:dyDescent="0.3">
      <c r="A83" s="152" t="s">
        <v>275</v>
      </c>
      <c r="B83" s="143"/>
      <c r="C83" s="143"/>
      <c r="D83" s="143"/>
      <c r="E83" s="143"/>
      <c r="F83" s="143"/>
      <c r="G83" s="143"/>
      <c r="H83" s="144"/>
      <c r="I83" s="144"/>
    </row>
    <row r="84" spans="1:9" ht="14.4" x14ac:dyDescent="0.3">
      <c r="A84" s="143"/>
      <c r="B84" s="143"/>
      <c r="C84" s="143"/>
      <c r="D84" s="143"/>
      <c r="E84" s="143"/>
      <c r="F84" s="143"/>
      <c r="G84" s="143"/>
      <c r="H84" s="144"/>
      <c r="I84" s="144"/>
    </row>
    <row r="85" spans="1:9" ht="14.4" x14ac:dyDescent="0.3">
      <c r="A85" s="327" t="s">
        <v>276</v>
      </c>
      <c r="B85" s="327"/>
      <c r="C85" s="327"/>
      <c r="D85" s="327"/>
      <c r="E85" s="327"/>
      <c r="F85" s="327"/>
      <c r="G85" s="327"/>
      <c r="H85" s="144"/>
      <c r="I85" s="144"/>
    </row>
    <row r="86" spans="1:9" ht="6.9" customHeight="1" x14ac:dyDescent="0.3">
      <c r="A86" s="153"/>
      <c r="B86" s="153"/>
      <c r="C86" s="153"/>
      <c r="D86" s="153"/>
      <c r="E86" s="153"/>
      <c r="F86" s="153"/>
      <c r="G86" s="153"/>
      <c r="H86" s="144"/>
      <c r="I86" s="144"/>
    </row>
    <row r="87" spans="1:9" ht="14.4" x14ac:dyDescent="0.3">
      <c r="A87" s="154" t="s">
        <v>41</v>
      </c>
      <c r="B87" s="155" t="s">
        <v>42</v>
      </c>
      <c r="C87" s="155"/>
      <c r="D87" s="155"/>
      <c r="E87" s="155"/>
      <c r="F87" s="155"/>
      <c r="G87" s="156" t="s">
        <v>43</v>
      </c>
      <c r="H87" s="144"/>
      <c r="I87" s="144"/>
    </row>
    <row r="88" spans="1:9" ht="6.9" customHeight="1" x14ac:dyDescent="0.3">
      <c r="A88" s="157"/>
      <c r="B88" s="157"/>
      <c r="C88" s="157"/>
      <c r="D88" s="157"/>
      <c r="E88" s="157"/>
      <c r="F88" s="157"/>
      <c r="G88" s="158"/>
      <c r="H88" s="144"/>
      <c r="I88" s="144"/>
    </row>
    <row r="89" spans="1:9" ht="12.9" customHeight="1" x14ac:dyDescent="0.3">
      <c r="A89" s="159" t="s">
        <v>44</v>
      </c>
      <c r="B89" s="160" t="s">
        <v>433</v>
      </c>
      <c r="C89" s="153"/>
      <c r="D89" s="153"/>
      <c r="E89" s="153"/>
      <c r="F89" s="153"/>
      <c r="G89" s="227">
        <v>4</v>
      </c>
      <c r="H89" s="144"/>
      <c r="I89" s="144"/>
    </row>
    <row r="90" spans="1:9" ht="12.9" customHeight="1" x14ac:dyDescent="0.3">
      <c r="A90" s="159" t="s">
        <v>45</v>
      </c>
      <c r="B90" s="160" t="s">
        <v>444</v>
      </c>
      <c r="C90" s="153"/>
      <c r="D90" s="153"/>
      <c r="E90" s="153"/>
      <c r="F90" s="153"/>
      <c r="G90" s="227">
        <v>5</v>
      </c>
      <c r="H90" s="144"/>
      <c r="I90" s="144"/>
    </row>
    <row r="91" spans="1:9" ht="12.9" customHeight="1" x14ac:dyDescent="0.3">
      <c r="A91" s="159" t="s">
        <v>46</v>
      </c>
      <c r="B91" s="160" t="s">
        <v>429</v>
      </c>
      <c r="C91" s="153"/>
      <c r="D91" s="153"/>
      <c r="E91" s="153"/>
      <c r="F91" s="153"/>
      <c r="G91" s="270">
        <v>6</v>
      </c>
      <c r="H91" s="144"/>
      <c r="I91" s="144"/>
    </row>
    <row r="92" spans="1:9" ht="12.9" customHeight="1" x14ac:dyDescent="0.3">
      <c r="A92" s="159" t="s">
        <v>47</v>
      </c>
      <c r="B92" s="160" t="s">
        <v>244</v>
      </c>
      <c r="C92" s="153"/>
      <c r="D92" s="153"/>
      <c r="E92" s="153"/>
      <c r="F92" s="153"/>
      <c r="G92" s="270">
        <v>7</v>
      </c>
      <c r="H92" s="144"/>
      <c r="I92" s="144"/>
    </row>
    <row r="93" spans="1:9" ht="12.9" customHeight="1" x14ac:dyDescent="0.3">
      <c r="A93" s="159" t="s">
        <v>48</v>
      </c>
      <c r="B93" s="160" t="s">
        <v>217</v>
      </c>
      <c r="C93" s="153"/>
      <c r="D93" s="153"/>
      <c r="E93" s="153"/>
      <c r="F93" s="153"/>
      <c r="G93" s="270">
        <v>8</v>
      </c>
      <c r="H93" s="144"/>
      <c r="I93" s="144"/>
    </row>
    <row r="94" spans="1:9" ht="12.9" customHeight="1" x14ac:dyDescent="0.3">
      <c r="A94" s="159" t="s">
        <v>49</v>
      </c>
      <c r="B94" s="160" t="s">
        <v>230</v>
      </c>
      <c r="C94" s="153"/>
      <c r="D94" s="153"/>
      <c r="E94" s="153"/>
      <c r="F94" s="153"/>
      <c r="G94" s="270">
        <v>10</v>
      </c>
      <c r="H94" s="144"/>
      <c r="I94" s="144"/>
    </row>
    <row r="95" spans="1:9" ht="12.9" customHeight="1" x14ac:dyDescent="0.3">
      <c r="A95" s="159" t="s">
        <v>50</v>
      </c>
      <c r="B95" s="160" t="s">
        <v>228</v>
      </c>
      <c r="C95" s="153"/>
      <c r="D95" s="153"/>
      <c r="E95" s="153"/>
      <c r="F95" s="153"/>
      <c r="G95" s="270">
        <v>12</v>
      </c>
      <c r="H95" s="144"/>
      <c r="I95" s="144"/>
    </row>
    <row r="96" spans="1:9" ht="12.9" customHeight="1" x14ac:dyDescent="0.3">
      <c r="A96" s="159" t="s">
        <v>51</v>
      </c>
      <c r="B96" s="160" t="s">
        <v>229</v>
      </c>
      <c r="C96" s="153"/>
      <c r="D96" s="153"/>
      <c r="E96" s="153"/>
      <c r="F96" s="153"/>
      <c r="G96" s="270">
        <v>13</v>
      </c>
      <c r="H96" s="144"/>
      <c r="I96" s="144"/>
    </row>
    <row r="97" spans="1:9" ht="12.9" hidden="1" customHeight="1" x14ac:dyDescent="0.3">
      <c r="A97" s="159" t="s">
        <v>52</v>
      </c>
      <c r="B97" s="160" t="s">
        <v>218</v>
      </c>
      <c r="C97" s="153"/>
      <c r="D97" s="153"/>
      <c r="E97" s="153"/>
      <c r="F97" s="153"/>
      <c r="G97" s="270">
        <v>14</v>
      </c>
      <c r="H97" s="144"/>
      <c r="I97" s="144"/>
    </row>
    <row r="98" spans="1:9" ht="12.9" hidden="1" customHeight="1" x14ac:dyDescent="0.3">
      <c r="A98" s="159" t="s">
        <v>73</v>
      </c>
      <c r="B98" s="160" t="s">
        <v>150</v>
      </c>
      <c r="C98" s="153"/>
      <c r="D98" s="153"/>
      <c r="E98" s="153"/>
      <c r="F98" s="153"/>
      <c r="G98" s="270">
        <v>15</v>
      </c>
      <c r="H98" s="144"/>
      <c r="I98" s="144"/>
    </row>
    <row r="99" spans="1:9" ht="12.9" customHeight="1" x14ac:dyDescent="0.3">
      <c r="A99" s="159" t="s">
        <v>52</v>
      </c>
      <c r="B99" s="160" t="s">
        <v>250</v>
      </c>
      <c r="C99" s="160"/>
      <c r="D99" s="160"/>
      <c r="E99" s="153"/>
      <c r="F99" s="153"/>
      <c r="G99" s="270">
        <v>14</v>
      </c>
      <c r="H99" s="144"/>
      <c r="I99" s="144"/>
    </row>
    <row r="100" spans="1:9" ht="12.9" customHeight="1" x14ac:dyDescent="0.3">
      <c r="A100" s="159" t="s">
        <v>73</v>
      </c>
      <c r="B100" s="160" t="s">
        <v>464</v>
      </c>
      <c r="C100" s="160"/>
      <c r="D100" s="160"/>
      <c r="E100" s="153"/>
      <c r="F100" s="153"/>
      <c r="G100" s="270">
        <v>15</v>
      </c>
      <c r="H100" s="144"/>
      <c r="I100" s="144"/>
    </row>
    <row r="101" spans="1:9" ht="12.9" customHeight="1" x14ac:dyDescent="0.3">
      <c r="A101" s="159" t="s">
        <v>87</v>
      </c>
      <c r="B101" s="160" t="s">
        <v>219</v>
      </c>
      <c r="C101" s="153"/>
      <c r="D101" s="153"/>
      <c r="E101" s="153"/>
      <c r="F101" s="153"/>
      <c r="G101" s="270">
        <v>16</v>
      </c>
      <c r="H101" s="144"/>
      <c r="I101" s="144"/>
    </row>
    <row r="102" spans="1:9" ht="12.9" customHeight="1" x14ac:dyDescent="0.3">
      <c r="A102" s="159" t="s">
        <v>88</v>
      </c>
      <c r="B102" s="160" t="s">
        <v>277</v>
      </c>
      <c r="C102" s="153"/>
      <c r="D102" s="153"/>
      <c r="E102" s="153"/>
      <c r="F102" s="153"/>
      <c r="G102" s="270">
        <v>18</v>
      </c>
      <c r="H102" s="144"/>
      <c r="I102" s="144"/>
    </row>
    <row r="103" spans="1:9" ht="12.9" customHeight="1" x14ac:dyDescent="0.3">
      <c r="A103" s="159" t="s">
        <v>102</v>
      </c>
      <c r="B103" s="160" t="s">
        <v>220</v>
      </c>
      <c r="C103" s="153"/>
      <c r="D103" s="153"/>
      <c r="E103" s="153"/>
      <c r="F103" s="153"/>
      <c r="G103" s="270">
        <v>19</v>
      </c>
      <c r="H103" s="144"/>
      <c r="I103" s="144"/>
    </row>
    <row r="104" spans="1:9" ht="12.9" customHeight="1" x14ac:dyDescent="0.3">
      <c r="A104" s="159" t="s">
        <v>103</v>
      </c>
      <c r="B104" s="160" t="s">
        <v>231</v>
      </c>
      <c r="C104" s="153"/>
      <c r="D104" s="153"/>
      <c r="E104" s="153"/>
      <c r="F104" s="153"/>
      <c r="G104" s="270">
        <v>20</v>
      </c>
      <c r="H104" s="144"/>
      <c r="I104" s="144"/>
    </row>
    <row r="105" spans="1:9" ht="12.9" customHeight="1" x14ac:dyDescent="0.3">
      <c r="A105" s="159" t="s">
        <v>105</v>
      </c>
      <c r="B105" s="160" t="s">
        <v>221</v>
      </c>
      <c r="C105" s="153"/>
      <c r="D105" s="153"/>
      <c r="E105" s="153"/>
      <c r="F105" s="153"/>
      <c r="G105" s="270">
        <v>21</v>
      </c>
      <c r="H105" s="144"/>
      <c r="I105" s="144"/>
    </row>
    <row r="106" spans="1:9" ht="12.9" customHeight="1" x14ac:dyDescent="0.3">
      <c r="A106" s="159" t="s">
        <v>191</v>
      </c>
      <c r="B106" s="160" t="s">
        <v>222</v>
      </c>
      <c r="C106" s="153"/>
      <c r="D106" s="153"/>
      <c r="E106" s="153"/>
      <c r="F106" s="153"/>
      <c r="G106" s="270">
        <v>22</v>
      </c>
      <c r="H106" s="144"/>
      <c r="I106" s="144"/>
    </row>
    <row r="107" spans="1:9" ht="12.9" customHeight="1" x14ac:dyDescent="0.3">
      <c r="A107" s="159" t="s">
        <v>201</v>
      </c>
      <c r="B107" s="160" t="s">
        <v>223</v>
      </c>
      <c r="C107" s="153"/>
      <c r="D107" s="153"/>
      <c r="E107" s="153"/>
      <c r="F107" s="153"/>
      <c r="G107" s="270">
        <v>23</v>
      </c>
      <c r="H107" s="144"/>
      <c r="I107" s="144"/>
    </row>
    <row r="108" spans="1:9" ht="12.9" customHeight="1" x14ac:dyDescent="0.3">
      <c r="A108" s="159" t="s">
        <v>202</v>
      </c>
      <c r="B108" s="160" t="s">
        <v>280</v>
      </c>
      <c r="C108" s="153"/>
      <c r="D108" s="153"/>
      <c r="E108" s="153"/>
      <c r="F108" s="153"/>
      <c r="G108" s="270">
        <v>24</v>
      </c>
      <c r="H108" s="144"/>
      <c r="I108" s="144"/>
    </row>
    <row r="109" spans="1:9" ht="12.9" customHeight="1" x14ac:dyDescent="0.3">
      <c r="A109" s="159" t="s">
        <v>258</v>
      </c>
      <c r="B109" s="160" t="s">
        <v>224</v>
      </c>
      <c r="C109" s="153"/>
      <c r="D109" s="153"/>
      <c r="E109" s="153"/>
      <c r="F109" s="153"/>
      <c r="G109" s="270">
        <v>25</v>
      </c>
      <c r="H109" s="144"/>
      <c r="I109" s="144"/>
    </row>
    <row r="110" spans="1:9" ht="12.9" customHeight="1" x14ac:dyDescent="0.3">
      <c r="A110" s="159" t="s">
        <v>281</v>
      </c>
      <c r="B110" s="160" t="s">
        <v>225</v>
      </c>
      <c r="C110" s="153"/>
      <c r="D110" s="153"/>
      <c r="E110" s="153"/>
      <c r="F110" s="153"/>
      <c r="G110" s="271">
        <v>27</v>
      </c>
      <c r="H110" s="144"/>
      <c r="I110" s="144"/>
    </row>
    <row r="111" spans="1:9" ht="6.9" customHeight="1" x14ac:dyDescent="0.3">
      <c r="A111" s="159"/>
      <c r="B111" s="153"/>
      <c r="C111" s="153"/>
      <c r="D111" s="153"/>
      <c r="E111" s="153"/>
      <c r="F111" s="153"/>
      <c r="G111" s="161"/>
      <c r="H111" s="144"/>
      <c r="I111" s="144"/>
    </row>
    <row r="112" spans="1:9" ht="14.4" x14ac:dyDescent="0.3">
      <c r="A112" s="154" t="s">
        <v>53</v>
      </c>
      <c r="B112" s="155" t="s">
        <v>42</v>
      </c>
      <c r="C112" s="155"/>
      <c r="D112" s="155"/>
      <c r="E112" s="155"/>
      <c r="F112" s="155"/>
      <c r="G112" s="156" t="s">
        <v>43</v>
      </c>
      <c r="H112" s="144"/>
      <c r="I112" s="144"/>
    </row>
    <row r="113" spans="1:9" ht="6.9" customHeight="1" x14ac:dyDescent="0.3">
      <c r="A113" s="162"/>
      <c r="B113" s="157"/>
      <c r="C113" s="157"/>
      <c r="D113" s="157"/>
      <c r="E113" s="157"/>
      <c r="F113" s="157"/>
      <c r="G113" s="163"/>
      <c r="H113" s="144"/>
      <c r="I113" s="144"/>
    </row>
    <row r="114" spans="1:9" ht="12.9" customHeight="1" x14ac:dyDescent="0.3">
      <c r="A114" s="159" t="s">
        <v>44</v>
      </c>
      <c r="B114" s="160" t="s">
        <v>433</v>
      </c>
      <c r="C114" s="153"/>
      <c r="D114" s="153"/>
      <c r="E114" s="153"/>
      <c r="F114" s="153"/>
      <c r="G114" s="227">
        <v>4</v>
      </c>
      <c r="H114" s="144"/>
      <c r="I114" s="144"/>
    </row>
    <row r="115" spans="1:9" ht="12.9" customHeight="1" x14ac:dyDescent="0.3">
      <c r="A115" s="159" t="s">
        <v>45</v>
      </c>
      <c r="B115" s="160" t="s">
        <v>432</v>
      </c>
      <c r="C115" s="153"/>
      <c r="D115" s="153"/>
      <c r="E115" s="153"/>
      <c r="F115" s="153"/>
      <c r="G115" s="227">
        <v>5</v>
      </c>
      <c r="H115" s="144"/>
      <c r="I115" s="144"/>
    </row>
    <row r="116" spans="1:9" ht="12.9" customHeight="1" x14ac:dyDescent="0.3">
      <c r="A116" s="159" t="s">
        <v>46</v>
      </c>
      <c r="B116" s="160" t="s">
        <v>430</v>
      </c>
      <c r="C116" s="153"/>
      <c r="D116" s="153"/>
      <c r="E116" s="153"/>
      <c r="F116" s="153"/>
      <c r="G116" s="227">
        <v>6</v>
      </c>
      <c r="H116" s="144"/>
      <c r="I116" s="144"/>
    </row>
    <row r="117" spans="1:9" ht="12.9" customHeight="1" x14ac:dyDescent="0.3">
      <c r="A117" s="159" t="s">
        <v>47</v>
      </c>
      <c r="B117" s="160" t="s">
        <v>431</v>
      </c>
      <c r="C117" s="153"/>
      <c r="D117" s="153"/>
      <c r="E117" s="153"/>
      <c r="F117" s="153"/>
      <c r="G117" s="227">
        <v>7</v>
      </c>
      <c r="H117" s="144"/>
      <c r="I117" s="144"/>
    </row>
    <row r="118" spans="1:9" ht="12.9" customHeight="1" x14ac:dyDescent="0.3">
      <c r="A118" s="159" t="s">
        <v>48</v>
      </c>
      <c r="B118" s="160" t="s">
        <v>226</v>
      </c>
      <c r="C118" s="153"/>
      <c r="D118" s="153"/>
      <c r="E118" s="153"/>
      <c r="F118" s="153"/>
      <c r="G118" s="227">
        <v>9</v>
      </c>
      <c r="H118" s="144"/>
      <c r="I118" s="144"/>
    </row>
    <row r="119" spans="1:9" ht="12.9" customHeight="1" x14ac:dyDescent="0.3">
      <c r="A119" s="159" t="s">
        <v>49</v>
      </c>
      <c r="B119" s="160" t="s">
        <v>227</v>
      </c>
      <c r="C119" s="153"/>
      <c r="D119" s="153"/>
      <c r="E119" s="153"/>
      <c r="F119" s="153"/>
      <c r="G119" s="227">
        <v>9</v>
      </c>
      <c r="H119" s="144"/>
      <c r="I119" s="144"/>
    </row>
    <row r="120" spans="1:9" ht="12.9" customHeight="1" x14ac:dyDescent="0.3">
      <c r="A120" s="159" t="s">
        <v>50</v>
      </c>
      <c r="B120" s="160" t="s">
        <v>232</v>
      </c>
      <c r="C120" s="153"/>
      <c r="D120" s="153"/>
      <c r="E120" s="153"/>
      <c r="F120" s="153"/>
      <c r="G120" s="227">
        <v>11</v>
      </c>
      <c r="H120" s="144"/>
      <c r="I120" s="144"/>
    </row>
    <row r="121" spans="1:9" ht="12.9" customHeight="1" x14ac:dyDescent="0.3">
      <c r="A121" s="159" t="s">
        <v>51</v>
      </c>
      <c r="B121" s="160" t="s">
        <v>233</v>
      </c>
      <c r="C121" s="153"/>
      <c r="D121" s="153"/>
      <c r="E121" s="153"/>
      <c r="F121" s="153"/>
      <c r="G121" s="227">
        <v>11</v>
      </c>
      <c r="H121" s="144"/>
      <c r="I121" s="144"/>
    </row>
    <row r="122" spans="1:9" ht="12.9" customHeight="1" x14ac:dyDescent="0.3">
      <c r="A122" s="159" t="s">
        <v>52</v>
      </c>
      <c r="B122" s="160" t="s">
        <v>228</v>
      </c>
      <c r="C122" s="153"/>
      <c r="D122" s="153"/>
      <c r="E122" s="153"/>
      <c r="F122" s="153"/>
      <c r="G122" s="227">
        <v>12</v>
      </c>
      <c r="H122" s="144"/>
      <c r="I122" s="144"/>
    </row>
    <row r="123" spans="1:9" ht="12.9" customHeight="1" x14ac:dyDescent="0.3">
      <c r="A123" s="159" t="s">
        <v>73</v>
      </c>
      <c r="B123" s="160" t="s">
        <v>229</v>
      </c>
      <c r="C123" s="153"/>
      <c r="D123" s="153"/>
      <c r="E123" s="153"/>
      <c r="F123" s="153"/>
      <c r="G123" s="227">
        <v>13</v>
      </c>
      <c r="H123" s="144"/>
      <c r="I123" s="144"/>
    </row>
    <row r="124" spans="1:9" ht="12.9" customHeight="1" x14ac:dyDescent="0.3">
      <c r="A124" s="159" t="s">
        <v>87</v>
      </c>
      <c r="B124" s="160" t="s">
        <v>218</v>
      </c>
      <c r="C124" s="153"/>
      <c r="D124" s="153"/>
      <c r="E124" s="153"/>
      <c r="F124" s="153"/>
      <c r="G124" s="227">
        <v>14</v>
      </c>
      <c r="H124" s="144"/>
      <c r="I124" s="144"/>
    </row>
    <row r="125" spans="1:9" ht="12.9" customHeight="1" x14ac:dyDescent="0.3">
      <c r="A125" s="159" t="s">
        <v>88</v>
      </c>
      <c r="B125" s="160" t="s">
        <v>150</v>
      </c>
      <c r="C125" s="153"/>
      <c r="D125" s="153"/>
      <c r="E125" s="153"/>
      <c r="F125" s="153"/>
      <c r="G125" s="227">
        <v>15</v>
      </c>
      <c r="H125" s="144"/>
      <c r="I125" s="144"/>
    </row>
    <row r="126" spans="1:9" ht="12.9" customHeight="1" x14ac:dyDescent="0.3">
      <c r="A126" s="159" t="s">
        <v>102</v>
      </c>
      <c r="B126" s="160" t="s">
        <v>250</v>
      </c>
      <c r="C126" s="153"/>
      <c r="D126" s="153"/>
      <c r="E126" s="153"/>
      <c r="F126" s="153"/>
      <c r="G126" s="227">
        <v>16</v>
      </c>
      <c r="H126" s="144"/>
      <c r="I126" s="144"/>
    </row>
    <row r="127" spans="1:9" ht="12.9" customHeight="1" x14ac:dyDescent="0.3">
      <c r="A127" s="159" t="s">
        <v>103</v>
      </c>
      <c r="B127" s="160" t="s">
        <v>464</v>
      </c>
      <c r="C127" s="153"/>
      <c r="D127" s="153"/>
      <c r="E127" s="153"/>
      <c r="F127" s="153"/>
      <c r="G127" s="227">
        <v>16</v>
      </c>
      <c r="H127" s="144"/>
      <c r="I127" s="144"/>
    </row>
    <row r="128" spans="1:9" ht="54.75" customHeight="1" x14ac:dyDescent="0.3">
      <c r="A128" s="328" t="s">
        <v>236</v>
      </c>
      <c r="B128" s="328"/>
      <c r="C128" s="328"/>
      <c r="D128" s="328"/>
      <c r="E128" s="328"/>
      <c r="F128" s="328"/>
      <c r="G128" s="328"/>
      <c r="H128" s="144"/>
      <c r="I128" s="144"/>
    </row>
    <row r="129" spans="1:9" ht="15" customHeight="1" x14ac:dyDescent="0.3">
      <c r="A129" s="160"/>
      <c r="B129" s="160"/>
      <c r="C129" s="160"/>
      <c r="D129" s="160"/>
      <c r="E129" s="160"/>
      <c r="F129" s="160"/>
      <c r="G129" s="160"/>
      <c r="H129" s="144"/>
      <c r="I129" s="144"/>
    </row>
    <row r="130" spans="1:9" ht="11.1" customHeight="1" x14ac:dyDescent="0.3">
      <c r="A130" s="164" t="s">
        <v>372</v>
      </c>
      <c r="B130" s="144"/>
      <c r="C130" s="165"/>
      <c r="D130" s="165"/>
      <c r="E130" s="165"/>
      <c r="F130" s="165"/>
      <c r="G130" s="165"/>
      <c r="H130" s="144"/>
      <c r="I130" s="144"/>
    </row>
    <row r="131" spans="1:9" ht="11.1" customHeight="1" x14ac:dyDescent="0.3">
      <c r="A131" s="164" t="s">
        <v>370</v>
      </c>
      <c r="B131" s="144"/>
      <c r="C131" s="165"/>
      <c r="D131" s="165"/>
      <c r="E131" s="165"/>
      <c r="F131" s="165"/>
      <c r="G131" s="165"/>
      <c r="H131" s="144"/>
      <c r="I131" s="144"/>
    </row>
    <row r="132" spans="1:9" ht="11.1" customHeight="1" x14ac:dyDescent="0.3">
      <c r="A132" s="164" t="s">
        <v>371</v>
      </c>
      <c r="B132" s="144"/>
      <c r="C132" s="165"/>
      <c r="D132" s="165"/>
      <c r="E132" s="165"/>
      <c r="F132" s="165"/>
      <c r="G132" s="165"/>
      <c r="H132" s="144"/>
      <c r="I132" s="144"/>
    </row>
    <row r="133" spans="1:9" ht="11.1" customHeight="1" x14ac:dyDescent="0.3">
      <c r="A133" s="152" t="s">
        <v>275</v>
      </c>
      <c r="B133" s="166"/>
      <c r="C133" s="165"/>
      <c r="D133" s="165"/>
      <c r="E133" s="165"/>
      <c r="F133" s="165"/>
      <c r="G133" s="165"/>
      <c r="H133" s="144"/>
      <c r="I133" s="144"/>
    </row>
    <row r="134" spans="1:9" ht="11.1" customHeight="1" x14ac:dyDescent="0.3">
      <c r="A134" s="144"/>
      <c r="B134" s="144"/>
      <c r="C134" s="144"/>
      <c r="D134" s="144"/>
      <c r="E134" s="144"/>
      <c r="F134" s="144"/>
      <c r="G134" s="144"/>
      <c r="H134" s="144"/>
      <c r="I134" s="144"/>
    </row>
    <row r="135" spans="1:9" ht="14.4" x14ac:dyDescent="0.3">
      <c r="A135" s="144"/>
      <c r="B135" s="144"/>
      <c r="C135" s="144"/>
      <c r="D135" s="144"/>
      <c r="E135" s="144"/>
      <c r="F135" s="144"/>
      <c r="G135" s="144"/>
      <c r="H135" s="144"/>
      <c r="I135" s="144"/>
    </row>
  </sheetData>
  <mergeCells count="5">
    <mergeCell ref="C13:H13"/>
    <mergeCell ref="C14:H14"/>
    <mergeCell ref="A85:G85"/>
    <mergeCell ref="A128:G128"/>
    <mergeCell ref="A64:H64"/>
  </mergeCells>
  <hyperlinks>
    <hyperlink ref="G89" location="balanza_periodos!A1" display="balanza_periodos!A1" xr:uid="{00000000-0004-0000-0000-000000000000}"/>
    <hyperlink ref="G114" location="balanza_periodos!A23" display="balanza_periodos!A23" xr:uid="{00000000-0004-0000-0000-000001000000}"/>
    <hyperlink ref="G116" location="evolución_comercio!A13" display="evolución_comercio!A13" xr:uid="{00000000-0004-0000-0000-000002000000}"/>
    <hyperlink ref="G117" location="evolución_comercio!A54" display="evolución_comercio!A54" xr:uid="{00000000-0004-0000-0000-000003000000}"/>
    <hyperlink ref="G118" location="'balanza productos_clase_sector'!A38" display="'balanza productos_clase_sector'!A38" xr:uid="{00000000-0004-0000-0000-000004000000}"/>
    <hyperlink ref="G119" location="'balanza productos_clase_sector'!A60" display="'balanza productos_clase_sector'!A60" xr:uid="{00000000-0004-0000-0000-000005000000}"/>
    <hyperlink ref="G120" location="'zona economica'!A42" display="'zona economica'!A42" xr:uid="{00000000-0004-0000-0000-000006000000}"/>
    <hyperlink ref="G121" location="'zona economica'!A64" display="'zona economica'!A64" xr:uid="{00000000-0004-0000-0000-000007000000}"/>
    <hyperlink ref="G122" location="'prin paises exp e imp'!A25" display="'prin paises exp e imp'!A25" xr:uid="{00000000-0004-0000-0000-000008000000}"/>
    <hyperlink ref="G123" location="'prin paises exp e imp'!A73" display="'prin paises exp e imp'!A73" xr:uid="{00000000-0004-0000-0000-000009000000}"/>
    <hyperlink ref="G124" location="'prin prod exp e imp'!A26" display="'prin prod exp e imp'!A26" xr:uid="{00000000-0004-0000-0000-00000A000000}"/>
    <hyperlink ref="G125" location="'prin prod exp e imp'!A76" display="'prin prod exp e imp'!A76" xr:uid="{00000000-0004-0000-0000-00000B000000}"/>
    <hyperlink ref="G126" location="'Principales Rubros'!A30" display="'Principales Rubros'!A30" xr:uid="{00000000-0004-0000-0000-00000C000000}"/>
    <hyperlink ref="G90" location="balanza_anuales!A1" display="balanza_anuales!A1" xr:uid="{00000000-0004-0000-0000-00000D000000}"/>
    <hyperlink ref="G91" location="evolución_comercio!A1" display="evolución_comercio!A1" xr:uid="{00000000-0004-0000-0000-00000E000000}"/>
    <hyperlink ref="G92" location="evolución_comercio!A37" display="evolución_comercio!A37" xr:uid="{00000000-0004-0000-0000-00000F000000}"/>
    <hyperlink ref="G93" location="'balanza productos_clase_sector'!A1" display="'balanza productos_clase_sector'!A1" xr:uid="{00000000-0004-0000-0000-000010000000}"/>
    <hyperlink ref="G94" location="'zona economica'!A1" display="'zona economica'!A1" xr:uid="{00000000-0004-0000-0000-000011000000}"/>
    <hyperlink ref="G95" location="'prin paises exp e imp'!A1" display="'prin paises exp e imp'!A1" xr:uid="{00000000-0004-0000-0000-000012000000}"/>
    <hyperlink ref="G96" location="'prin paises exp e imp'!A49" display="'prin paises exp e imp'!A49" xr:uid="{00000000-0004-0000-0000-000013000000}"/>
    <hyperlink ref="G97" location="'prin prod exp e imp'!A1" display="'prin prod exp e imp'!A1" xr:uid="{00000000-0004-0000-0000-000014000000}"/>
    <hyperlink ref="G98" location="'prin prod exp e imp'!A50" display="'prin prod exp e imp'!A50" xr:uid="{00000000-0004-0000-0000-000015000000}"/>
    <hyperlink ref="G99" location="'Principales Rubros'!A1" display="'Principales Rubros'!A1" xr:uid="{00000000-0004-0000-0000-000016000000}"/>
    <hyperlink ref="G101" location="productos!A1" display="productos!A1" xr:uid="{00000000-0004-0000-0000-000017000000}"/>
    <hyperlink ref="G102" location="productos!A96" display="productos!A96" xr:uid="{00000000-0004-0000-0000-000018000000}"/>
    <hyperlink ref="G103" location="productos!A128" display="productos!A128" xr:uid="{00000000-0004-0000-0000-000019000000}"/>
    <hyperlink ref="G104" location="productos!A158" display="productos!A158" xr:uid="{00000000-0004-0000-0000-00001A000000}"/>
    <hyperlink ref="G105" location="productos!A193" display="productos!A193" xr:uid="{00000000-0004-0000-0000-00001B000000}"/>
    <hyperlink ref="G106" location="productos!A231" display="productos!A231" xr:uid="{00000000-0004-0000-0000-00001C000000}"/>
    <hyperlink ref="G107" location="productos!A271" display="productos!A271" xr:uid="{00000000-0004-0000-0000-00001D000000}"/>
    <hyperlink ref="G108" location="productos!A310" display="productos!A310" xr:uid="{00000000-0004-0000-0000-00001E000000}"/>
    <hyperlink ref="G109" location="productos!A350" display="productos!A350" xr:uid="{00000000-0004-0000-0000-00001F000000}"/>
    <hyperlink ref="G110" location="productos!A390" display="productos!A390" xr:uid="{00000000-0004-0000-0000-000020000000}"/>
    <hyperlink ref="G115" location="balanza_anuales!A23" display="balanza_anuales!A23" xr:uid="{00000000-0004-0000-0000-000021000000}"/>
    <hyperlink ref="G100" location="'Principales Rubros'!Área_de_impresión" display="'Principales Rubros'!Área_de_impresión" xr:uid="{925DD942-FFB0-4346-B909-CC560F31265E}"/>
  </hyperlinks>
  <pageMargins left="1.5354330708661419" right="0.19685039370078741" top="1.7322834645669292" bottom="1.0236220472440944" header="0.31496062992125984" footer="0.31496062992125984"/>
  <pageSetup scale="94" orientation="portrait" r:id="rId1"/>
  <rowBreaks count="2" manualBreakCount="2">
    <brk id="41" max="7" man="1"/>
    <brk id="84" max="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U85"/>
  <sheetViews>
    <sheetView view="pageBreakPreview" zoomScaleNormal="100" zoomScaleSheetLayoutView="100" workbookViewId="0">
      <selection activeCell="N27" sqref="N27"/>
    </sheetView>
  </sheetViews>
  <sheetFormatPr baseColWidth="10" defaultRowHeight="13.2" x14ac:dyDescent="0.25"/>
  <cols>
    <col min="1" max="1" width="19.88671875" bestFit="1" customWidth="1"/>
    <col min="2" max="4" width="8.5546875" customWidth="1"/>
    <col min="5" max="5" width="8.77734375" bestFit="1" customWidth="1"/>
    <col min="6" max="6" width="2.33203125" customWidth="1"/>
    <col min="7" max="9" width="8.5546875" customWidth="1"/>
    <col min="10" max="10" width="9.6640625" bestFit="1" customWidth="1"/>
    <col min="11" max="11" width="9.33203125" bestFit="1" customWidth="1"/>
    <col min="12" max="12" width="7.5546875" customWidth="1"/>
    <col min="16" max="16" width="13.88671875" bestFit="1" customWidth="1"/>
    <col min="17" max="17" width="12.88671875" bestFit="1" customWidth="1"/>
  </cols>
  <sheetData>
    <row r="1" spans="1:17" s="14" customFormat="1" ht="20.100000000000001" customHeight="1" x14ac:dyDescent="0.25">
      <c r="A1" s="367" t="s">
        <v>152</v>
      </c>
      <c r="B1" s="367"/>
      <c r="C1" s="367"/>
      <c r="D1" s="367"/>
      <c r="E1" s="367"/>
      <c r="F1" s="367"/>
      <c r="G1" s="367"/>
      <c r="H1" s="367"/>
      <c r="I1" s="367"/>
      <c r="J1" s="367"/>
      <c r="K1" s="367"/>
      <c r="L1" s="85"/>
      <c r="M1" s="85"/>
      <c r="N1" s="85"/>
      <c r="O1" s="85"/>
    </row>
    <row r="2" spans="1:17" s="14" customFormat="1" ht="20.100000000000001" customHeight="1" x14ac:dyDescent="0.2">
      <c r="A2" s="368" t="s">
        <v>259</v>
      </c>
      <c r="B2" s="368"/>
      <c r="C2" s="368"/>
      <c r="D2" s="368"/>
      <c r="E2" s="368"/>
      <c r="F2" s="368"/>
      <c r="G2" s="368"/>
      <c r="H2" s="368"/>
      <c r="I2" s="368"/>
      <c r="J2" s="368"/>
      <c r="K2" s="368"/>
      <c r="L2" s="87"/>
      <c r="M2" s="87"/>
      <c r="N2" s="87"/>
      <c r="O2" s="87"/>
    </row>
    <row r="3" spans="1:17" s="20" customFormat="1" ht="11.4" x14ac:dyDescent="0.2">
      <c r="A3" s="17"/>
      <c r="B3" s="369" t="s">
        <v>260</v>
      </c>
      <c r="C3" s="369"/>
      <c r="D3" s="369"/>
      <c r="E3" s="369"/>
      <c r="F3" s="323"/>
      <c r="G3" s="369" t="s">
        <v>421</v>
      </c>
      <c r="H3" s="369"/>
      <c r="I3" s="369"/>
      <c r="J3" s="369"/>
      <c r="K3" s="369"/>
      <c r="L3" s="93"/>
      <c r="M3" s="93"/>
      <c r="N3" s="93"/>
      <c r="O3" s="93"/>
    </row>
    <row r="4" spans="1:17" s="20" customFormat="1" ht="10.199999999999999" x14ac:dyDescent="0.2">
      <c r="A4" s="17" t="s">
        <v>263</v>
      </c>
      <c r="B4" s="124">
        <v>2018</v>
      </c>
      <c r="C4" s="370" t="s">
        <v>513</v>
      </c>
      <c r="D4" s="370"/>
      <c r="E4" s="370"/>
      <c r="F4" s="323"/>
      <c r="G4" s="124">
        <v>2018</v>
      </c>
      <c r="H4" s="370" t="s">
        <v>513</v>
      </c>
      <c r="I4" s="370"/>
      <c r="J4" s="370"/>
      <c r="K4" s="370"/>
      <c r="L4" s="93"/>
      <c r="M4" s="93"/>
      <c r="N4" s="93"/>
      <c r="O4" s="93"/>
    </row>
    <row r="5" spans="1:17" s="20" customFormat="1" ht="10.199999999999999" x14ac:dyDescent="0.2">
      <c r="A5" s="125"/>
      <c r="B5" s="125"/>
      <c r="C5" s="126">
        <v>2018</v>
      </c>
      <c r="D5" s="126">
        <v>2019</v>
      </c>
      <c r="E5" s="324" t="s">
        <v>525</v>
      </c>
      <c r="F5" s="127"/>
      <c r="G5" s="125"/>
      <c r="H5" s="126">
        <v>2018</v>
      </c>
      <c r="I5" s="126">
        <v>2019</v>
      </c>
      <c r="J5" s="324" t="s">
        <v>525</v>
      </c>
      <c r="K5" s="324" t="s">
        <v>526</v>
      </c>
    </row>
    <row r="7" spans="1:17" x14ac:dyDescent="0.25">
      <c r="A7" s="17" t="s">
        <v>251</v>
      </c>
      <c r="B7" s="128"/>
      <c r="C7" s="128"/>
      <c r="D7" s="128"/>
      <c r="E7" s="129"/>
      <c r="F7" s="2"/>
      <c r="G7" s="128">
        <v>17887064</v>
      </c>
      <c r="H7" s="128">
        <v>9829739</v>
      </c>
      <c r="I7" s="128">
        <v>9237786</v>
      </c>
      <c r="J7" s="130">
        <v>-6.0220622337988861E-2</v>
      </c>
    </row>
    <row r="9" spans="1:17" s="109" customFormat="1" ht="10.199999999999999" x14ac:dyDescent="0.2">
      <c r="A9" s="9" t="s">
        <v>278</v>
      </c>
      <c r="B9" s="118">
        <v>2938051.5101435999</v>
      </c>
      <c r="C9" s="118">
        <v>1980868.8451785003</v>
      </c>
      <c r="D9" s="118">
        <v>1916511.4796620996</v>
      </c>
      <c r="E9" s="121">
        <v>-3.2489463233796978E-2</v>
      </c>
      <c r="G9" s="118">
        <v>5723519.7878999999</v>
      </c>
      <c r="H9" s="118">
        <v>3919626.5929300017</v>
      </c>
      <c r="I9" s="118">
        <v>3680549.865639999</v>
      </c>
      <c r="J9" s="122">
        <v>-6.0994771216532628E-2</v>
      </c>
      <c r="K9" s="122">
        <v>0.3984233739166505</v>
      </c>
    </row>
    <row r="10" spans="1:17" s="109" customFormat="1" ht="10.199999999999999" x14ac:dyDescent="0.2">
      <c r="A10" s="10" t="s">
        <v>76</v>
      </c>
      <c r="B10" s="118">
        <v>4688596.8167160004</v>
      </c>
      <c r="C10" s="95">
        <v>2245749.1301059998</v>
      </c>
      <c r="D10" s="95">
        <v>2234660.2319999998</v>
      </c>
      <c r="E10" s="121">
        <v>-4.9377278865856411E-3</v>
      </c>
      <c r="F10" s="95"/>
      <c r="G10" s="95">
        <v>3658551.3011899996</v>
      </c>
      <c r="H10" s="95">
        <v>1750018.5169299997</v>
      </c>
      <c r="I10" s="95">
        <v>1452214.2066399998</v>
      </c>
      <c r="J10" s="122">
        <v>-0.17017209098588759</v>
      </c>
      <c r="K10" s="122">
        <v>0.15720370732121308</v>
      </c>
      <c r="L10" s="15"/>
      <c r="M10" s="15"/>
      <c r="N10" s="15"/>
      <c r="O10" s="14"/>
      <c r="P10" s="14"/>
      <c r="Q10" s="15"/>
    </row>
    <row r="11" spans="1:17" s="109" customFormat="1" ht="10.199999999999999" x14ac:dyDescent="0.2">
      <c r="A11" s="109" t="s">
        <v>261</v>
      </c>
      <c r="B11" s="118">
        <v>860366.21501229983</v>
      </c>
      <c r="C11" s="118">
        <v>416057.19630260003</v>
      </c>
      <c r="D11" s="118">
        <v>439137.97348669992</v>
      </c>
      <c r="E11" s="121">
        <v>5.5475010140944914E-2</v>
      </c>
      <c r="G11" s="118">
        <v>2025551.0591500006</v>
      </c>
      <c r="H11" s="118">
        <v>961331.17178999993</v>
      </c>
      <c r="I11" s="118">
        <v>965439.27272999997</v>
      </c>
      <c r="J11" s="122">
        <v>4.2733462313000459E-3</v>
      </c>
      <c r="K11" s="122">
        <v>0.10450981141260471</v>
      </c>
    </row>
    <row r="12" spans="1:17" s="109" customFormat="1" ht="10.199999999999999" x14ac:dyDescent="0.2">
      <c r="A12" s="9" t="s">
        <v>245</v>
      </c>
      <c r="B12" s="118">
        <v>667010.62130000023</v>
      </c>
      <c r="C12" s="118">
        <v>305494.93500369997</v>
      </c>
      <c r="D12" s="118">
        <v>289236.43251929997</v>
      </c>
      <c r="E12" s="121">
        <v>-5.3220203091756901E-2</v>
      </c>
      <c r="G12" s="118">
        <v>1341986.2861799998</v>
      </c>
      <c r="H12" s="118">
        <v>612963.59419000009</v>
      </c>
      <c r="I12" s="118">
        <v>590430.80456999992</v>
      </c>
      <c r="J12" s="122">
        <v>-3.6760404424631576E-2</v>
      </c>
      <c r="K12" s="122">
        <v>6.3914752362741453E-2</v>
      </c>
    </row>
    <row r="13" spans="1:17" s="109" customFormat="1" ht="10.199999999999999" x14ac:dyDescent="0.2">
      <c r="A13" s="109" t="s">
        <v>352</v>
      </c>
      <c r="B13" s="136" t="s">
        <v>119</v>
      </c>
      <c r="C13" s="136" t="s">
        <v>119</v>
      </c>
      <c r="D13" s="136" t="s">
        <v>119</v>
      </c>
      <c r="E13" s="136" t="s">
        <v>119</v>
      </c>
      <c r="G13" s="118">
        <v>1228870.1548899999</v>
      </c>
      <c r="H13" s="118">
        <v>547788.4336300001</v>
      </c>
      <c r="I13" s="118">
        <v>546886.43894000002</v>
      </c>
      <c r="J13" s="122">
        <v>-1.6466114189795933E-3</v>
      </c>
      <c r="K13" s="122">
        <v>5.9201029222802952E-2</v>
      </c>
    </row>
    <row r="14" spans="1:17" s="109" customFormat="1" ht="10.199999999999999" x14ac:dyDescent="0.2">
      <c r="A14" s="109" t="s">
        <v>264</v>
      </c>
      <c r="B14" s="136" t="s">
        <v>119</v>
      </c>
      <c r="C14" s="136" t="s">
        <v>119</v>
      </c>
      <c r="D14" s="136" t="s">
        <v>119</v>
      </c>
      <c r="E14" s="137" t="s">
        <v>119</v>
      </c>
      <c r="G14" s="118">
        <v>946766.91929999972</v>
      </c>
      <c r="H14" s="118">
        <v>441476.54229000013</v>
      </c>
      <c r="I14" s="118">
        <v>424813.27124000009</v>
      </c>
      <c r="J14" s="122">
        <v>-3.7744408714368682E-2</v>
      </c>
      <c r="K14" s="122">
        <v>4.5986481094063024E-2</v>
      </c>
    </row>
    <row r="15" spans="1:17" s="109" customFormat="1" ht="10.199999999999999" x14ac:dyDescent="0.2">
      <c r="A15" s="109" t="s">
        <v>68</v>
      </c>
      <c r="B15" s="118">
        <v>402758.81499049999</v>
      </c>
      <c r="C15" s="118">
        <v>195652.48354800002</v>
      </c>
      <c r="D15" s="118">
        <v>218760.79177659997</v>
      </c>
      <c r="E15" s="121">
        <v>0.11810894402948247</v>
      </c>
      <c r="G15" s="118">
        <v>1025561.1944300001</v>
      </c>
      <c r="H15" s="118">
        <v>512585.73045999999</v>
      </c>
      <c r="I15" s="118">
        <v>535929.39853000012</v>
      </c>
      <c r="J15" s="122">
        <v>4.5541002573464606E-2</v>
      </c>
      <c r="K15" s="122">
        <v>5.8014918134063738E-2</v>
      </c>
    </row>
    <row r="16" spans="1:17" s="109" customFormat="1" ht="10.199999999999999" x14ac:dyDescent="0.2">
      <c r="A16" s="109" t="s">
        <v>248</v>
      </c>
      <c r="B16" s="118">
        <v>54608.752833900013</v>
      </c>
      <c r="C16" s="118">
        <v>48731.685521399995</v>
      </c>
      <c r="D16" s="118">
        <v>40788.137231299974</v>
      </c>
      <c r="E16" s="121">
        <v>-0.16300581859849061</v>
      </c>
      <c r="G16" s="118">
        <v>373528.85080000001</v>
      </c>
      <c r="H16" s="118">
        <v>290424.80670999998</v>
      </c>
      <c r="I16" s="118">
        <v>248332.84402999998</v>
      </c>
      <c r="J16" s="122">
        <v>-0.14493239457340978</v>
      </c>
      <c r="K16" s="122">
        <v>2.6882290197023397E-2</v>
      </c>
    </row>
    <row r="17" spans="1:17" s="109" customFormat="1" ht="10.199999999999999" x14ac:dyDescent="0.2">
      <c r="A17" s="109" t="s">
        <v>74</v>
      </c>
      <c r="B17" s="118">
        <v>5982765.7889299998</v>
      </c>
      <c r="C17" s="118">
        <v>3233905.8804299994</v>
      </c>
      <c r="D17" s="118">
        <v>2906666.915</v>
      </c>
      <c r="E17" s="121">
        <v>-0.10119000908786124</v>
      </c>
      <c r="G17" s="118">
        <v>395875.93301999994</v>
      </c>
      <c r="H17" s="118">
        <v>219982.00714</v>
      </c>
      <c r="I17" s="118">
        <v>220658.96303000001</v>
      </c>
      <c r="J17" s="122">
        <v>3.0773239084467274E-3</v>
      </c>
      <c r="K17" s="122">
        <v>2.3886563623578206E-2</v>
      </c>
    </row>
    <row r="18" spans="1:17" s="109" customFormat="1" ht="10.199999999999999" x14ac:dyDescent="0.2">
      <c r="A18" s="109" t="s">
        <v>61</v>
      </c>
      <c r="B18" s="118">
        <v>80922.712673800008</v>
      </c>
      <c r="C18" s="118">
        <v>41043.992030000001</v>
      </c>
      <c r="D18" s="118">
        <v>42030.082504000005</v>
      </c>
      <c r="E18" s="121">
        <v>2.4025208690208411E-2</v>
      </c>
      <c r="G18" s="118">
        <v>200406.84968000001</v>
      </c>
      <c r="H18" s="118">
        <v>102558.52866000001</v>
      </c>
      <c r="I18" s="118">
        <v>92689.010539999988</v>
      </c>
      <c r="J18" s="122">
        <v>-9.623303150846918E-2</v>
      </c>
      <c r="K18" s="122">
        <v>1.003368237151196E-2</v>
      </c>
    </row>
    <row r="19" spans="1:17" s="109" customFormat="1" ht="10.199999999999999" x14ac:dyDescent="0.2">
      <c r="A19" s="109" t="s">
        <v>247</v>
      </c>
      <c r="B19" s="118">
        <v>139783.98773730002</v>
      </c>
      <c r="C19" s="118">
        <v>59867.146491499996</v>
      </c>
      <c r="D19" s="118">
        <v>86454.051707400009</v>
      </c>
      <c r="E19" s="121">
        <v>0.44409842082042195</v>
      </c>
      <c r="G19" s="118">
        <v>176781.54740999997</v>
      </c>
      <c r="H19" s="118">
        <v>82096.562940000018</v>
      </c>
      <c r="I19" s="118">
        <v>95983.878540000034</v>
      </c>
      <c r="J19" s="122">
        <v>0.16915830703106916</v>
      </c>
      <c r="K19" s="122">
        <v>1.0390355279933962E-2</v>
      </c>
    </row>
    <row r="20" spans="1:17" s="109" customFormat="1" ht="10.199999999999999" x14ac:dyDescent="0.2">
      <c r="A20" s="109" t="s">
        <v>246</v>
      </c>
      <c r="B20" s="118">
        <v>32389.991300000002</v>
      </c>
      <c r="C20" s="118">
        <v>28126.484299999996</v>
      </c>
      <c r="D20" s="118">
        <v>46350.175079999994</v>
      </c>
      <c r="E20" s="121">
        <v>0.64791925594483213</v>
      </c>
      <c r="G20" s="118">
        <v>35472.683150000004</v>
      </c>
      <c r="H20" s="118">
        <v>28964.008589999998</v>
      </c>
      <c r="I20" s="118">
        <v>33392.356569999996</v>
      </c>
      <c r="J20" s="122">
        <v>0.15289140542269108</v>
      </c>
      <c r="K20" s="122">
        <v>3.6147575371414747E-3</v>
      </c>
    </row>
    <row r="21" spans="1:17" s="109" customFormat="1" ht="10.199999999999999" x14ac:dyDescent="0.2">
      <c r="A21" s="196" t="s">
        <v>249</v>
      </c>
      <c r="B21" s="197">
        <v>139811.02588100001</v>
      </c>
      <c r="C21" s="197">
        <v>52290.1659</v>
      </c>
      <c r="D21" s="197">
        <v>35531.040299099994</v>
      </c>
      <c r="E21" s="198">
        <v>-0.32050243697735148</v>
      </c>
      <c r="F21" s="196"/>
      <c r="G21" s="197">
        <v>36344.247380000001</v>
      </c>
      <c r="H21" s="197">
        <v>7782.8606899999995</v>
      </c>
      <c r="I21" s="197">
        <v>6418.8336100000006</v>
      </c>
      <c r="J21" s="198">
        <v>-0.17526037460141142</v>
      </c>
      <c r="K21" s="198">
        <v>6.9484545431123873E-4</v>
      </c>
    </row>
    <row r="22" spans="1:17" s="14" customFormat="1" ht="10.199999999999999" x14ac:dyDescent="0.2">
      <c r="A22" s="119" t="s">
        <v>376</v>
      </c>
      <c r="B22" s="120">
        <v>8431.7116200000019</v>
      </c>
      <c r="C22" s="120">
        <v>4779.768070000001</v>
      </c>
      <c r="D22" s="120">
        <v>2125.5785000000001</v>
      </c>
      <c r="E22" s="268">
        <v>-0.55529672802722418</v>
      </c>
      <c r="F22" s="119"/>
      <c r="G22" s="120">
        <v>29045.076669999999</v>
      </c>
      <c r="H22" s="120">
        <v>16688.30269</v>
      </c>
      <c r="I22" s="120">
        <v>6262.4265699999996</v>
      </c>
      <c r="J22" s="123">
        <v>-0.62474155183243507</v>
      </c>
      <c r="K22" s="123">
        <v>6.7791422858247635E-4</v>
      </c>
      <c r="L22" s="109"/>
      <c r="M22" s="109"/>
      <c r="N22" s="109"/>
      <c r="O22" s="109"/>
      <c r="P22" s="109"/>
      <c r="Q22" s="109"/>
    </row>
    <row r="23" spans="1:17" s="14" customFormat="1" ht="10.199999999999999" x14ac:dyDescent="0.2">
      <c r="A23" s="9" t="s">
        <v>411</v>
      </c>
      <c r="B23" s="9"/>
      <c r="C23" s="9"/>
      <c r="D23" s="9"/>
      <c r="E23" s="9"/>
      <c r="F23" s="9"/>
      <c r="G23" s="9"/>
      <c r="H23" s="9"/>
      <c r="I23" s="9"/>
      <c r="J23" s="9"/>
      <c r="K23" s="9"/>
      <c r="L23" s="15"/>
      <c r="M23" s="15"/>
      <c r="N23" s="15"/>
      <c r="Q23" s="15"/>
    </row>
    <row r="24" spans="1:17" s="109" customFormat="1" ht="11.4" x14ac:dyDescent="0.2">
      <c r="A24" s="109" t="s">
        <v>262</v>
      </c>
      <c r="G24" s="118"/>
    </row>
    <row r="25" spans="1:17" s="109" customFormat="1" ht="10.199999999999999" x14ac:dyDescent="0.2">
      <c r="G25" s="118"/>
    </row>
    <row r="26" spans="1:17" s="109" customFormat="1" ht="10.199999999999999" x14ac:dyDescent="0.2"/>
    <row r="27" spans="1:17" s="109" customFormat="1" ht="10.199999999999999" x14ac:dyDescent="0.2"/>
    <row r="28" spans="1:17" s="109" customFormat="1" ht="10.199999999999999" x14ac:dyDescent="0.2"/>
    <row r="29" spans="1:17" s="109" customFormat="1" ht="10.199999999999999" x14ac:dyDescent="0.2"/>
    <row r="30" spans="1:17" s="109" customFormat="1" ht="10.199999999999999" x14ac:dyDescent="0.2"/>
    <row r="31" spans="1:17" s="109" customFormat="1" ht="10.199999999999999" x14ac:dyDescent="0.2"/>
    <row r="32" spans="1:17" s="109" customFormat="1" ht="10.199999999999999" x14ac:dyDescent="0.2"/>
    <row r="33" spans="9:10" s="109" customFormat="1" ht="10.199999999999999" x14ac:dyDescent="0.2"/>
    <row r="34" spans="9:10" s="109" customFormat="1" ht="10.199999999999999" x14ac:dyDescent="0.2"/>
    <row r="35" spans="9:10" s="109" customFormat="1" ht="10.199999999999999" x14ac:dyDescent="0.2"/>
    <row r="36" spans="9:10" s="109" customFormat="1" ht="10.199999999999999" x14ac:dyDescent="0.2">
      <c r="I36" s="122"/>
      <c r="J36" s="122"/>
    </row>
    <row r="37" spans="9:10" s="109" customFormat="1" ht="10.199999999999999" x14ac:dyDescent="0.2"/>
    <row r="56" spans="1:21" s="14" customFormat="1" ht="10.199999999999999" x14ac:dyDescent="0.25">
      <c r="A56" s="367" t="s">
        <v>252</v>
      </c>
      <c r="B56" s="367"/>
      <c r="C56" s="367"/>
      <c r="D56" s="367"/>
      <c r="E56" s="367"/>
      <c r="F56" s="367"/>
      <c r="G56" s="367"/>
      <c r="H56" s="367"/>
      <c r="I56" s="367"/>
      <c r="J56" s="367"/>
      <c r="K56" s="367"/>
      <c r="L56" s="85"/>
      <c r="M56" s="85"/>
      <c r="N56" s="85"/>
      <c r="O56" s="85"/>
    </row>
    <row r="57" spans="1:21" s="14" customFormat="1" ht="10.199999999999999" x14ac:dyDescent="0.2">
      <c r="A57" s="368" t="s">
        <v>464</v>
      </c>
      <c r="B57" s="368"/>
      <c r="C57" s="368"/>
      <c r="D57" s="368"/>
      <c r="E57" s="368"/>
      <c r="F57" s="368"/>
      <c r="G57" s="368"/>
      <c r="H57" s="368"/>
      <c r="I57" s="368"/>
      <c r="J57" s="368"/>
      <c r="K57" s="368"/>
      <c r="L57" s="87"/>
      <c r="M57" s="87"/>
      <c r="N57" s="87"/>
      <c r="O57" s="87"/>
    </row>
    <row r="58" spans="1:21" s="20" customFormat="1" ht="11.4" x14ac:dyDescent="0.2">
      <c r="A58" s="17"/>
      <c r="B58" s="369" t="s">
        <v>260</v>
      </c>
      <c r="C58" s="369"/>
      <c r="D58" s="369"/>
      <c r="E58" s="369"/>
      <c r="F58" s="323"/>
      <c r="G58" s="369" t="s">
        <v>465</v>
      </c>
      <c r="H58" s="369"/>
      <c r="I58" s="369"/>
      <c r="J58" s="369"/>
      <c r="K58" s="369"/>
      <c r="L58" s="93"/>
      <c r="M58" s="93"/>
      <c r="N58" s="93"/>
      <c r="O58" s="93"/>
    </row>
    <row r="59" spans="1:21" s="20" customFormat="1" x14ac:dyDescent="0.25">
      <c r="A59" s="17" t="s">
        <v>263</v>
      </c>
      <c r="B59" s="124">
        <v>2018</v>
      </c>
      <c r="C59" s="370" t="s">
        <v>513</v>
      </c>
      <c r="D59" s="370"/>
      <c r="E59" s="370"/>
      <c r="F59" s="323"/>
      <c r="G59" s="124">
        <v>2018</v>
      </c>
      <c r="H59" s="370" t="s">
        <v>513</v>
      </c>
      <c r="I59" s="370"/>
      <c r="J59" s="370"/>
      <c r="K59" s="370"/>
      <c r="L59" s="93"/>
      <c r="M59" s="93"/>
      <c r="N59" s="93"/>
      <c r="O59" s="93"/>
      <c r="P59"/>
      <c r="Q59"/>
    </row>
    <row r="60" spans="1:21" s="20" customFormat="1" x14ac:dyDescent="0.25">
      <c r="A60" s="125"/>
      <c r="B60" s="125"/>
      <c r="C60" s="126">
        <v>2018</v>
      </c>
      <c r="D60" s="126">
        <v>2019</v>
      </c>
      <c r="E60" s="324" t="s">
        <v>525</v>
      </c>
      <c r="F60" s="127"/>
      <c r="G60" s="125"/>
      <c r="H60" s="126">
        <v>2018</v>
      </c>
      <c r="I60" s="126">
        <v>2019</v>
      </c>
      <c r="J60" s="324" t="s">
        <v>525</v>
      </c>
      <c r="K60" s="324" t="s">
        <v>526</v>
      </c>
      <c r="P60"/>
      <c r="Q60" s="309"/>
    </row>
    <row r="61" spans="1:21" x14ac:dyDescent="0.25">
      <c r="A61" s="17" t="s">
        <v>466</v>
      </c>
      <c r="B61" s="128"/>
      <c r="C61" s="128"/>
      <c r="D61" s="128"/>
      <c r="E61" s="129"/>
      <c r="F61" s="2"/>
      <c r="G61" s="128">
        <v>6552887</v>
      </c>
      <c r="H61" s="128">
        <v>3214810</v>
      </c>
      <c r="I61" s="128">
        <v>3096989</v>
      </c>
      <c r="J61" s="130">
        <v>-3.6649444290642319E-2</v>
      </c>
      <c r="Q61" s="309"/>
    </row>
    <row r="62" spans="1:21" s="297" customFormat="1" x14ac:dyDescent="0.25">
      <c r="A62" s="17" t="s">
        <v>68</v>
      </c>
      <c r="B62" s="128">
        <v>460841.38678899995</v>
      </c>
      <c r="C62" s="128">
        <v>205604.4910063</v>
      </c>
      <c r="D62" s="128">
        <v>224587.01794770002</v>
      </c>
      <c r="E62" s="129">
        <v>9.2325448965112189E-2</v>
      </c>
      <c r="G62" s="128">
        <v>1536604.1050600002</v>
      </c>
      <c r="H62" s="128">
        <v>720020.9847599999</v>
      </c>
      <c r="I62" s="128">
        <v>732565.27977999987</v>
      </c>
      <c r="J62" s="130">
        <v>1.7422124195701327E-2</v>
      </c>
      <c r="K62" s="130">
        <v>0.23654113068532043</v>
      </c>
      <c r="M62" s="130"/>
      <c r="N62" s="299"/>
      <c r="P62"/>
      <c r="Q62" s="309"/>
    </row>
    <row r="63" spans="1:21" s="109" customFormat="1" x14ac:dyDescent="0.25">
      <c r="A63" s="10" t="s">
        <v>477</v>
      </c>
      <c r="B63" s="118">
        <v>227695.37931079997</v>
      </c>
      <c r="C63" s="118">
        <v>105124.21073999999</v>
      </c>
      <c r="D63" s="118">
        <v>109870.64080020001</v>
      </c>
      <c r="E63" s="121">
        <v>4.5150684383630679E-2</v>
      </c>
      <c r="F63" s="95"/>
      <c r="G63" s="95">
        <v>1104402.8297800003</v>
      </c>
      <c r="H63" s="95">
        <v>523231.69648999994</v>
      </c>
      <c r="I63" s="95">
        <v>505132.87122999987</v>
      </c>
      <c r="J63" s="122">
        <v>-3.4590460366626496E-2</v>
      </c>
      <c r="K63" s="122">
        <v>0.16310450932502502</v>
      </c>
      <c r="L63" s="15"/>
      <c r="M63" s="130"/>
      <c r="N63" s="15"/>
      <c r="O63" s="14"/>
      <c r="P63"/>
      <c r="Q63" s="309"/>
      <c r="R63"/>
      <c r="S63"/>
      <c r="T63"/>
      <c r="U63"/>
    </row>
    <row r="64" spans="1:21" s="109" customFormat="1" x14ac:dyDescent="0.25">
      <c r="A64" s="109" t="s">
        <v>470</v>
      </c>
      <c r="B64" s="118">
        <v>76908.041931900007</v>
      </c>
      <c r="C64" s="118">
        <v>33693.496400900003</v>
      </c>
      <c r="D64" s="118">
        <v>48250.536829199991</v>
      </c>
      <c r="E64" s="121">
        <v>0.43204303451010051</v>
      </c>
      <c r="G64" s="118">
        <v>197173.33575000006</v>
      </c>
      <c r="H64" s="118">
        <v>90325.340179999999</v>
      </c>
      <c r="I64" s="118">
        <v>119853.91123</v>
      </c>
      <c r="J64" s="122">
        <v>0.32691347733820408</v>
      </c>
      <c r="K64" s="122">
        <v>3.8700141082193058E-2</v>
      </c>
      <c r="M64" s="130"/>
      <c r="P64"/>
      <c r="Q64" s="309"/>
      <c r="R64"/>
      <c r="S64"/>
      <c r="T64"/>
      <c r="U64"/>
    </row>
    <row r="65" spans="1:21" s="109" customFormat="1" x14ac:dyDescent="0.25">
      <c r="A65" s="9" t="s">
        <v>471</v>
      </c>
      <c r="B65" s="118">
        <v>151663.2340813</v>
      </c>
      <c r="C65" s="118">
        <v>64444.405180299997</v>
      </c>
      <c r="D65" s="118">
        <v>64513.6407521</v>
      </c>
      <c r="E65" s="121">
        <v>1.0743457342230478E-3</v>
      </c>
      <c r="G65" s="118">
        <v>219732.48603999999</v>
      </c>
      <c r="H65" s="118">
        <v>98528.913650000002</v>
      </c>
      <c r="I65" s="118">
        <v>100765.08385</v>
      </c>
      <c r="J65" s="122">
        <v>2.2695573483570985E-2</v>
      </c>
      <c r="K65" s="122">
        <v>3.2536468114675254E-2</v>
      </c>
      <c r="M65" s="130"/>
      <c r="P65"/>
      <c r="Q65" s="309"/>
      <c r="R65"/>
      <c r="S65"/>
      <c r="T65"/>
      <c r="U65"/>
    </row>
    <row r="66" spans="1:21" s="297" customFormat="1" x14ac:dyDescent="0.25">
      <c r="A66" s="17" t="s">
        <v>437</v>
      </c>
      <c r="B66" s="128">
        <v>1654370.8707896993</v>
      </c>
      <c r="C66" s="128">
        <v>801775.82354870019</v>
      </c>
      <c r="D66" s="128">
        <v>792422.33703389997</v>
      </c>
      <c r="E66" s="129">
        <v>-1.1665962280330677E-2</v>
      </c>
      <c r="G66" s="128">
        <v>1020165.4567800005</v>
      </c>
      <c r="H66" s="128">
        <v>507652.33682000032</v>
      </c>
      <c r="I66" s="128">
        <v>441079.59700000024</v>
      </c>
      <c r="J66" s="130">
        <v>-0.13113844848429201</v>
      </c>
      <c r="K66" s="130">
        <v>0.14242207415008584</v>
      </c>
      <c r="M66" s="130"/>
      <c r="P66" s="2"/>
      <c r="Q66" s="310"/>
      <c r="R66" s="2"/>
      <c r="S66" s="2"/>
      <c r="T66" s="2"/>
      <c r="U66" s="2"/>
    </row>
    <row r="67" spans="1:21" s="109" customFormat="1" x14ac:dyDescent="0.25">
      <c r="A67" s="109" t="s">
        <v>475</v>
      </c>
      <c r="B67" s="136">
        <v>327368.20045120001</v>
      </c>
      <c r="C67" s="136">
        <v>161708.76086179999</v>
      </c>
      <c r="D67" s="136">
        <v>165802.86193400002</v>
      </c>
      <c r="E67" s="121">
        <v>2.5317744384294238E-2</v>
      </c>
      <c r="G67" s="136">
        <v>325762.78294000006</v>
      </c>
      <c r="H67" s="136">
        <v>165836.61186</v>
      </c>
      <c r="I67" s="136">
        <v>152304.73501</v>
      </c>
      <c r="J67" s="122">
        <v>-8.1597644200688713E-2</v>
      </c>
      <c r="K67" s="122">
        <v>4.9178326112879318E-2</v>
      </c>
      <c r="M67" s="130"/>
      <c r="P67"/>
      <c r="Q67" s="309"/>
      <c r="R67"/>
    </row>
    <row r="68" spans="1:21" s="109" customFormat="1" x14ac:dyDescent="0.25">
      <c r="A68" s="109" t="s">
        <v>479</v>
      </c>
      <c r="B68" s="136">
        <v>819887.52327000001</v>
      </c>
      <c r="C68" s="136">
        <v>395181.56051539996</v>
      </c>
      <c r="D68" s="136">
        <v>418886.05473999999</v>
      </c>
      <c r="E68" s="121">
        <v>5.9983806414662499E-2</v>
      </c>
      <c r="G68" s="136">
        <v>344518.21730000002</v>
      </c>
      <c r="H68" s="136">
        <v>168470.63603999998</v>
      </c>
      <c r="I68" s="136">
        <v>150919.20882</v>
      </c>
      <c r="J68" s="122">
        <v>-0.10418092809854862</v>
      </c>
      <c r="K68" s="122">
        <v>4.8730947646246081E-2</v>
      </c>
      <c r="M68" s="130"/>
      <c r="P68"/>
      <c r="Q68" s="309"/>
      <c r="R68"/>
    </row>
    <row r="69" spans="1:21" s="297" customFormat="1" x14ac:dyDescent="0.25">
      <c r="A69" s="297" t="s">
        <v>436</v>
      </c>
      <c r="B69" s="304">
        <v>3603110.4480782021</v>
      </c>
      <c r="C69" s="304">
        <v>1697903.3617264004</v>
      </c>
      <c r="D69" s="304">
        <v>1770449.2056350003</v>
      </c>
      <c r="E69" s="129">
        <v>4.2726721404707346E-2</v>
      </c>
      <c r="G69" s="128">
        <v>931485.76556000079</v>
      </c>
      <c r="H69" s="304">
        <v>438401.00640999968</v>
      </c>
      <c r="I69" s="304">
        <v>441133.43181999982</v>
      </c>
      <c r="J69" s="130">
        <v>6.2327078862696172E-3</v>
      </c>
      <c r="K69" s="130">
        <v>0.14243945710494929</v>
      </c>
      <c r="M69" s="130"/>
      <c r="N69" s="299"/>
      <c r="P69" s="2"/>
      <c r="Q69" s="310"/>
      <c r="R69" s="2"/>
    </row>
    <row r="70" spans="1:21" s="109" customFormat="1" x14ac:dyDescent="0.25">
      <c r="A70" s="109" t="s">
        <v>472</v>
      </c>
      <c r="B70" s="118">
        <v>1242744.0354099998</v>
      </c>
      <c r="C70" s="118">
        <v>706337.82273999997</v>
      </c>
      <c r="D70" s="118">
        <v>566445.78899999999</v>
      </c>
      <c r="E70" s="121">
        <v>-0.19805258792079961</v>
      </c>
      <c r="G70" s="118">
        <v>682854.02977999998</v>
      </c>
      <c r="H70" s="118">
        <v>306639.99222000001</v>
      </c>
      <c r="I70" s="118">
        <v>327940.00099999999</v>
      </c>
      <c r="J70" s="122">
        <v>6.9462592357223185E-2</v>
      </c>
      <c r="K70" s="122">
        <v>0.10588994697753204</v>
      </c>
      <c r="M70" s="130"/>
      <c r="P70"/>
      <c r="Q70" s="309"/>
      <c r="R70"/>
    </row>
    <row r="71" spans="1:21" s="109" customFormat="1" x14ac:dyDescent="0.25">
      <c r="A71" s="109" t="s">
        <v>473</v>
      </c>
      <c r="B71" s="118">
        <v>1918283.0260534</v>
      </c>
      <c r="C71" s="118">
        <v>740855.35246119997</v>
      </c>
      <c r="D71" s="118">
        <v>953563.23954640015</v>
      </c>
      <c r="E71" s="121">
        <v>0.28711122404469647</v>
      </c>
      <c r="G71" s="118">
        <v>381986.18716000003</v>
      </c>
      <c r="H71" s="118">
        <v>146346.11506000004</v>
      </c>
      <c r="I71" s="118">
        <v>182715.14062999998</v>
      </c>
      <c r="J71" s="122">
        <v>0.24851377540899611</v>
      </c>
      <c r="K71" s="122">
        <v>5.8997671812847895E-2</v>
      </c>
      <c r="M71" s="130"/>
      <c r="P71"/>
      <c r="Q71" s="309"/>
      <c r="R71"/>
    </row>
    <row r="72" spans="1:21" s="109" customFormat="1" x14ac:dyDescent="0.25">
      <c r="A72" s="109" t="s">
        <v>474</v>
      </c>
      <c r="B72" s="118">
        <v>166702.7285152</v>
      </c>
      <c r="C72" s="118">
        <v>92539.625591499993</v>
      </c>
      <c r="D72" s="118">
        <v>76945.468139300021</v>
      </c>
      <c r="E72" s="121">
        <v>-0.16851329743906307</v>
      </c>
      <c r="G72" s="118">
        <v>79025.022859999983</v>
      </c>
      <c r="H72" s="118">
        <v>44038.124609999999</v>
      </c>
      <c r="I72" s="118">
        <v>34620.544020000001</v>
      </c>
      <c r="J72" s="122">
        <v>-0.21385062768684504</v>
      </c>
      <c r="K72" s="122">
        <v>1.1178775262036773E-2</v>
      </c>
      <c r="M72" s="130"/>
      <c r="P72"/>
      <c r="Q72" s="309"/>
    </row>
    <row r="73" spans="1:21" s="297" customFormat="1" x14ac:dyDescent="0.25">
      <c r="A73" s="297" t="s">
        <v>435</v>
      </c>
      <c r="B73" s="128">
        <v>470103.33179460018</v>
      </c>
      <c r="C73" s="128">
        <v>229187.01782139982</v>
      </c>
      <c r="D73" s="128">
        <v>227959.91118350005</v>
      </c>
      <c r="E73" s="129">
        <v>-5.3541716697759201E-3</v>
      </c>
      <c r="G73" s="128">
        <v>410267.68410999957</v>
      </c>
      <c r="H73" s="128">
        <v>218118.84030000001</v>
      </c>
      <c r="I73" s="128">
        <v>194095.06158999985</v>
      </c>
      <c r="J73" s="130">
        <v>-0.11014077773821795</v>
      </c>
      <c r="K73" s="130">
        <v>6.2672183075238516E-2</v>
      </c>
      <c r="M73" s="130"/>
      <c r="N73" s="299"/>
      <c r="P73"/>
      <c r="Q73" s="309"/>
    </row>
    <row r="74" spans="1:21" s="297" customFormat="1" x14ac:dyDescent="0.25">
      <c r="A74" s="297" t="s">
        <v>61</v>
      </c>
      <c r="B74" s="128">
        <v>102466.49280790001</v>
      </c>
      <c r="C74" s="128">
        <v>51990.435921399963</v>
      </c>
      <c r="D74" s="128">
        <v>53904.268534800023</v>
      </c>
      <c r="E74" s="129">
        <v>3.6811243827488349E-2</v>
      </c>
      <c r="G74" s="128">
        <v>338891.32127000007</v>
      </c>
      <c r="H74" s="128">
        <v>169865.18125000002</v>
      </c>
      <c r="I74" s="128">
        <v>168068.13724000007</v>
      </c>
      <c r="J74" s="130">
        <v>-1.0579236997105057E-2</v>
      </c>
      <c r="K74" s="130">
        <v>5.4268238356674846E-2</v>
      </c>
      <c r="M74" s="130"/>
      <c r="N74" s="299"/>
      <c r="P74"/>
      <c r="Q74" s="309"/>
    </row>
    <row r="75" spans="1:21" s="297" customFormat="1" x14ac:dyDescent="0.25">
      <c r="A75" s="297" t="s">
        <v>10</v>
      </c>
      <c r="B75" s="128"/>
      <c r="C75" s="128"/>
      <c r="D75" s="128"/>
      <c r="E75" s="129"/>
      <c r="G75" s="128">
        <v>331437</v>
      </c>
      <c r="H75" s="128">
        <v>181181</v>
      </c>
      <c r="I75" s="128">
        <v>139203</v>
      </c>
      <c r="J75" s="130">
        <v>-0.2316909609727289</v>
      </c>
      <c r="K75" s="130">
        <v>4.4947850961046358E-2</v>
      </c>
      <c r="M75" s="130"/>
      <c r="N75" s="299"/>
      <c r="P75"/>
      <c r="Q75" s="309"/>
    </row>
    <row r="76" spans="1:21" s="109" customFormat="1" x14ac:dyDescent="0.25">
      <c r="A76" s="109" t="s">
        <v>476</v>
      </c>
      <c r="B76" s="118"/>
      <c r="C76" s="118"/>
      <c r="D76" s="118"/>
      <c r="E76" s="121"/>
      <c r="G76" s="118">
        <v>277380.67038999998</v>
      </c>
      <c r="H76" s="118">
        <v>155049.70281000002</v>
      </c>
      <c r="I76" s="118">
        <v>115545.76286999999</v>
      </c>
      <c r="J76" s="122">
        <v>-0.25478242927307437</v>
      </c>
      <c r="K76" s="122">
        <v>3.7309064665712405E-2</v>
      </c>
      <c r="M76" s="122"/>
      <c r="N76" s="300"/>
      <c r="P76"/>
      <c r="Q76" s="309"/>
    </row>
    <row r="77" spans="1:21" s="297" customFormat="1" x14ac:dyDescent="0.25">
      <c r="A77" s="297" t="s">
        <v>261</v>
      </c>
      <c r="B77" s="304">
        <v>276402.37697440002</v>
      </c>
      <c r="C77" s="304">
        <v>121827.04387550005</v>
      </c>
      <c r="D77" s="304">
        <v>167473.70116819997</v>
      </c>
      <c r="E77" s="129">
        <v>0.37468410822927023</v>
      </c>
      <c r="G77" s="304">
        <v>338115.55096999992</v>
      </c>
      <c r="H77" s="304">
        <v>149344.3063</v>
      </c>
      <c r="I77" s="304">
        <v>196899.68789000009</v>
      </c>
      <c r="J77" s="130">
        <v>0.31842781802790499</v>
      </c>
      <c r="K77" s="130">
        <v>6.3577780834868994E-2</v>
      </c>
      <c r="M77" s="130"/>
      <c r="N77" s="299"/>
      <c r="P77"/>
      <c r="Q77" s="309"/>
    </row>
    <row r="78" spans="1:21" s="297" customFormat="1" x14ac:dyDescent="0.25">
      <c r="A78" s="305" t="s">
        <v>438</v>
      </c>
      <c r="B78" s="306">
        <v>249609.44039090004</v>
      </c>
      <c r="C78" s="306">
        <v>103851.75115309996</v>
      </c>
      <c r="D78" s="306">
        <v>105473.62637489995</v>
      </c>
      <c r="E78" s="307">
        <v>1.5617215923581229E-2</v>
      </c>
      <c r="F78" s="305"/>
      <c r="G78" s="311">
        <v>244136.23431000003</v>
      </c>
      <c r="H78" s="306">
        <v>123966.94856999995</v>
      </c>
      <c r="I78" s="306">
        <v>121639.16063000007</v>
      </c>
      <c r="J78" s="307">
        <v>-1.8777488410029353E-2</v>
      </c>
      <c r="K78" s="130">
        <v>3.9276587882617627E-2</v>
      </c>
      <c r="M78" s="130"/>
      <c r="N78" s="299"/>
      <c r="P78"/>
      <c r="Q78" s="309"/>
    </row>
    <row r="79" spans="1:21" s="297" customFormat="1" x14ac:dyDescent="0.25">
      <c r="A79" s="312" t="s">
        <v>3</v>
      </c>
      <c r="B79" s="313">
        <v>406688.17059739999</v>
      </c>
      <c r="C79" s="313">
        <v>244948.17410940005</v>
      </c>
      <c r="D79" s="313">
        <v>201964.60658689999</v>
      </c>
      <c r="E79" s="314">
        <v>-0.17548025282810442</v>
      </c>
      <c r="F79" s="312"/>
      <c r="G79" s="313">
        <v>164530.15297</v>
      </c>
      <c r="H79" s="313">
        <v>102615.61316000001</v>
      </c>
      <c r="I79" s="313">
        <v>73092.007949999999</v>
      </c>
      <c r="J79" s="315">
        <v>-0.287710654361791</v>
      </c>
      <c r="K79" s="315">
        <v>2.3600990494315608E-2</v>
      </c>
      <c r="M79" s="130"/>
      <c r="N79" s="299"/>
      <c r="P79" s="2"/>
      <c r="Q79" s="310"/>
    </row>
    <row r="80" spans="1:21" s="14" customFormat="1" x14ac:dyDescent="0.25">
      <c r="A80" s="9" t="s">
        <v>414</v>
      </c>
      <c r="B80" s="9"/>
      <c r="C80" s="9"/>
      <c r="D80" s="9"/>
      <c r="E80" s="9"/>
      <c r="F80" s="9"/>
      <c r="G80" s="9"/>
      <c r="H80" s="9"/>
      <c r="I80" s="9"/>
      <c r="J80" s="9"/>
      <c r="K80" s="9"/>
      <c r="L80" s="15"/>
      <c r="M80" s="15"/>
      <c r="N80" s="301"/>
      <c r="P80"/>
      <c r="Q80"/>
    </row>
    <row r="81" spans="1:10" s="109" customFormat="1" ht="11.4" x14ac:dyDescent="0.2">
      <c r="A81" s="109" t="s">
        <v>262</v>
      </c>
      <c r="G81" s="118"/>
    </row>
    <row r="82" spans="1:10" x14ac:dyDescent="0.25">
      <c r="E82" s="308"/>
      <c r="F82" s="308"/>
      <c r="G82" s="118"/>
      <c r="H82" s="308"/>
      <c r="I82" s="308"/>
      <c r="J82" s="308"/>
    </row>
    <row r="83" spans="1:10" x14ac:dyDescent="0.25">
      <c r="A83" s="107"/>
      <c r="E83" s="308"/>
      <c r="F83" s="308"/>
      <c r="G83" s="118"/>
      <c r="H83" s="308"/>
      <c r="I83" s="308"/>
      <c r="J83" s="308"/>
    </row>
    <row r="84" spans="1:10" x14ac:dyDescent="0.25">
      <c r="G84" s="298"/>
    </row>
    <row r="85" spans="1:10" x14ac:dyDescent="0.25">
      <c r="G85" s="298"/>
    </row>
  </sheetData>
  <sortState ref="A9:I22">
    <sortCondition descending="1" ref="I9:I22"/>
  </sortState>
  <mergeCells count="12">
    <mergeCell ref="A56:K56"/>
    <mergeCell ref="A57:K57"/>
    <mergeCell ref="B58:E58"/>
    <mergeCell ref="G58:K58"/>
    <mergeCell ref="C59:E59"/>
    <mergeCell ref="H59:K59"/>
    <mergeCell ref="A1:K1"/>
    <mergeCell ref="A2:K2"/>
    <mergeCell ref="B3:E3"/>
    <mergeCell ref="G3:K3"/>
    <mergeCell ref="C4:E4"/>
    <mergeCell ref="H4:K4"/>
  </mergeCells>
  <pageMargins left="0.70866141732283472" right="0.70866141732283472" top="0.74803149606299213" bottom="0.74803149606299213" header="0.31496062992125984" footer="0.31496062992125984"/>
  <pageSetup scale="74" orientation="portrait" r:id="rId1"/>
  <headerFooter>
    <oddFooter>&amp;C&amp;P</oddFooter>
  </headerFooter>
  <rowBreaks count="1" manualBreakCount="1">
    <brk id="54"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C000"/>
  </sheetPr>
  <dimension ref="A1:U493"/>
  <sheetViews>
    <sheetView tabSelected="1" view="pageBreakPreview" zoomScale="98" zoomScaleNormal="100" zoomScaleSheetLayoutView="98" workbookViewId="0">
      <selection sqref="A1:J1"/>
    </sheetView>
  </sheetViews>
  <sheetFormatPr baseColWidth="10" defaultColWidth="11.44140625" defaultRowHeight="10.199999999999999" x14ac:dyDescent="0.25"/>
  <cols>
    <col min="1" max="1" width="36.5546875" style="14" customWidth="1"/>
    <col min="2" max="5" width="11.6640625" style="14" customWidth="1"/>
    <col min="6" max="6" width="2.6640625" style="14" customWidth="1"/>
    <col min="7" max="10" width="11.6640625" style="14" customWidth="1"/>
    <col min="11" max="11" width="4.5546875" style="14" customWidth="1"/>
    <col min="12" max="12" width="15.5546875" style="174" customWidth="1"/>
    <col min="13" max="13" width="20.109375" style="174" customWidth="1"/>
    <col min="14" max="14" width="15.5546875" style="174" customWidth="1"/>
    <col min="15" max="15" width="15.44140625" style="14" customWidth="1"/>
    <col min="16" max="16" width="12" style="14" customWidth="1"/>
    <col min="17" max="17" width="14" style="14" customWidth="1"/>
    <col min="18" max="18" width="12" style="14" customWidth="1"/>
    <col min="19" max="20" width="15.109375" style="14" bestFit="1" customWidth="1"/>
    <col min="21" max="16384" width="11.44140625" style="14"/>
  </cols>
  <sheetData>
    <row r="1" spans="1:15" ht="20.100000000000001" customHeight="1" x14ac:dyDescent="0.25">
      <c r="A1" s="367" t="s">
        <v>253</v>
      </c>
      <c r="B1" s="367"/>
      <c r="C1" s="367"/>
      <c r="D1" s="367"/>
      <c r="E1" s="367"/>
      <c r="F1" s="367"/>
      <c r="G1" s="367"/>
      <c r="H1" s="367"/>
      <c r="I1" s="367"/>
      <c r="J1" s="367"/>
      <c r="K1" s="85"/>
      <c r="L1" s="171"/>
      <c r="M1" s="171"/>
      <c r="N1" s="171"/>
      <c r="O1" s="85"/>
    </row>
    <row r="2" spans="1:15" ht="20.100000000000001" customHeight="1" x14ac:dyDescent="0.2">
      <c r="A2" s="368" t="s">
        <v>151</v>
      </c>
      <c r="B2" s="368"/>
      <c r="C2" s="368"/>
      <c r="D2" s="368"/>
      <c r="E2" s="368"/>
      <c r="F2" s="368"/>
      <c r="G2" s="368"/>
      <c r="H2" s="368"/>
      <c r="I2" s="368"/>
      <c r="J2" s="368"/>
      <c r="K2" s="259"/>
      <c r="L2" s="259"/>
      <c r="M2" s="259"/>
      <c r="N2" s="259"/>
      <c r="O2" s="259"/>
    </row>
    <row r="3" spans="1:15" s="20" customFormat="1" x14ac:dyDescent="0.2">
      <c r="A3" s="17"/>
      <c r="B3" s="369" t="s">
        <v>100</v>
      </c>
      <c r="C3" s="369"/>
      <c r="D3" s="369"/>
      <c r="E3" s="369"/>
      <c r="F3" s="323"/>
      <c r="G3" s="369" t="s">
        <v>422</v>
      </c>
      <c r="H3" s="369"/>
      <c r="I3" s="369"/>
      <c r="J3" s="369"/>
      <c r="K3" s="93"/>
      <c r="L3" s="172"/>
      <c r="M3" s="172"/>
      <c r="N3" s="172"/>
      <c r="O3" s="93"/>
    </row>
    <row r="4" spans="1:15" s="20" customFormat="1" x14ac:dyDescent="0.2">
      <c r="A4" s="17" t="s">
        <v>257</v>
      </c>
      <c r="B4" s="373">
        <v>2018</v>
      </c>
      <c r="C4" s="370" t="s">
        <v>513</v>
      </c>
      <c r="D4" s="370"/>
      <c r="E4" s="370"/>
      <c r="F4" s="323"/>
      <c r="G4" s="373">
        <v>2018</v>
      </c>
      <c r="H4" s="370" t="s">
        <v>527</v>
      </c>
      <c r="I4" s="370"/>
      <c r="J4" s="370"/>
      <c r="K4" s="93"/>
      <c r="L4" s="172"/>
      <c r="M4" s="172"/>
      <c r="N4" s="172"/>
      <c r="O4" s="93"/>
    </row>
    <row r="5" spans="1:15" s="20" customFormat="1" x14ac:dyDescent="0.2">
      <c r="A5" s="125"/>
      <c r="B5" s="377"/>
      <c r="C5" s="258">
        <v>2018</v>
      </c>
      <c r="D5" s="258">
        <v>2019</v>
      </c>
      <c r="E5" s="324" t="s">
        <v>525</v>
      </c>
      <c r="F5" s="127"/>
      <c r="G5" s="377"/>
      <c r="H5" s="258">
        <v>2018</v>
      </c>
      <c r="I5" s="258">
        <v>2019</v>
      </c>
      <c r="J5" s="324" t="s">
        <v>525</v>
      </c>
      <c r="L5" s="173"/>
      <c r="M5" s="173"/>
      <c r="N5" s="173"/>
    </row>
    <row r="6" spans="1:15" x14ac:dyDescent="0.2">
      <c r="A6" s="9"/>
      <c r="B6" s="9"/>
      <c r="C6" s="9"/>
      <c r="D6" s="9"/>
      <c r="E6" s="9"/>
      <c r="F6" s="9"/>
      <c r="G6" s="9"/>
      <c r="H6" s="9"/>
      <c r="I6" s="9"/>
      <c r="J6" s="9"/>
    </row>
    <row r="7" spans="1:15" s="21" customFormat="1" x14ac:dyDescent="0.2">
      <c r="A7" s="88" t="s">
        <v>287</v>
      </c>
      <c r="B7" s="88">
        <v>3605062.1314436002</v>
      </c>
      <c r="C7" s="88">
        <v>2286363.7801822005</v>
      </c>
      <c r="D7" s="88">
        <v>2205747.9121813998</v>
      </c>
      <c r="E7" s="89">
        <v>-3.5259423150228741</v>
      </c>
      <c r="F7" s="88"/>
      <c r="G7" s="88">
        <v>7065506.0740799997</v>
      </c>
      <c r="H7" s="88">
        <v>4532590.1871200018</v>
      </c>
      <c r="I7" s="88">
        <v>4270980.6702099992</v>
      </c>
      <c r="J7" s="16">
        <v>-5.7717443252073224</v>
      </c>
      <c r="L7" s="175"/>
      <c r="M7" s="203"/>
      <c r="N7" s="203"/>
    </row>
    <row r="8" spans="1:15" s="20" customFormat="1" ht="11.25" customHeight="1" x14ac:dyDescent="0.2">
      <c r="A8" s="17"/>
      <c r="B8" s="18"/>
      <c r="C8" s="18"/>
      <c r="D8" s="18"/>
      <c r="E8" s="16"/>
      <c r="F8" s="16"/>
      <c r="G8" s="18"/>
      <c r="H8" s="18"/>
      <c r="I8" s="18"/>
      <c r="J8" s="16"/>
      <c r="L8" s="175"/>
      <c r="M8" s="180"/>
      <c r="N8" s="180"/>
    </row>
    <row r="9" spans="1:15" s="20" customFormat="1" ht="11.25" customHeight="1" x14ac:dyDescent="0.2">
      <c r="A9" s="17" t="s">
        <v>254</v>
      </c>
      <c r="B9" s="18">
        <v>2938051.5101435999</v>
      </c>
      <c r="C9" s="18">
        <v>1980868.8451785003</v>
      </c>
      <c r="D9" s="18">
        <v>1916511.4796620996</v>
      </c>
      <c r="E9" s="16">
        <v>-3.2489463233796982</v>
      </c>
      <c r="F9" s="16"/>
      <c r="G9" s="18">
        <v>5723519.7878999999</v>
      </c>
      <c r="H9" s="18">
        <v>3919626.5929300017</v>
      </c>
      <c r="I9" s="18">
        <v>3680549.865639999</v>
      </c>
      <c r="J9" s="16">
        <v>-6.0994771216532655</v>
      </c>
      <c r="L9" s="175"/>
      <c r="M9" s="173"/>
      <c r="N9" s="173"/>
    </row>
    <row r="10" spans="1:15" s="20" customFormat="1" ht="11.25" customHeight="1" x14ac:dyDescent="0.2">
      <c r="A10" s="17"/>
      <c r="B10" s="18"/>
      <c r="C10" s="18"/>
      <c r="D10" s="18"/>
      <c r="E10" s="16"/>
      <c r="F10" s="16"/>
      <c r="G10" s="18"/>
      <c r="H10" s="18"/>
      <c r="I10" s="18"/>
      <c r="J10" s="16"/>
      <c r="L10" s="175"/>
      <c r="M10" s="173"/>
      <c r="N10" s="173"/>
    </row>
    <row r="11" spans="1:15" s="20" customFormat="1" ht="11.25" customHeight="1" x14ac:dyDescent="0.2">
      <c r="A11" s="17" t="s">
        <v>173</v>
      </c>
      <c r="B11" s="18">
        <v>2829285.1932734</v>
      </c>
      <c r="C11" s="18">
        <v>1937112.2802985003</v>
      </c>
      <c r="D11" s="18">
        <v>1850566.6865520997</v>
      </c>
      <c r="E11" s="16">
        <v>-4.467763413954728</v>
      </c>
      <c r="F11" s="16"/>
      <c r="G11" s="18">
        <v>5152074.0341399992</v>
      </c>
      <c r="H11" s="18">
        <v>3696103.2311800015</v>
      </c>
      <c r="I11" s="18">
        <v>3427439.9465299989</v>
      </c>
      <c r="J11" s="16">
        <v>-7.2688252423141932</v>
      </c>
      <c r="L11" s="175"/>
      <c r="M11" s="180"/>
      <c r="N11" s="173"/>
    </row>
    <row r="12" spans="1:15" ht="11.25" customHeight="1" x14ac:dyDescent="0.2">
      <c r="A12" s="10" t="s">
        <v>169</v>
      </c>
      <c r="B12" s="11">
        <v>724405.53699580068</v>
      </c>
      <c r="C12" s="11">
        <v>716724.37899580039</v>
      </c>
      <c r="D12" s="11">
        <v>646322.56294640014</v>
      </c>
      <c r="E12" s="12">
        <v>-9.8227182041777326</v>
      </c>
      <c r="F12" s="12"/>
      <c r="G12" s="11">
        <v>1224685.7919699994</v>
      </c>
      <c r="H12" s="11">
        <v>1209626.9321800005</v>
      </c>
      <c r="I12" s="11">
        <v>1010897.8440399992</v>
      </c>
      <c r="J12" s="12">
        <v>-16.428956966248251</v>
      </c>
      <c r="L12" s="176"/>
    </row>
    <row r="13" spans="1:15" ht="11.25" customHeight="1" x14ac:dyDescent="0.2">
      <c r="A13" s="10" t="s">
        <v>92</v>
      </c>
      <c r="B13" s="11">
        <v>775663.32918539923</v>
      </c>
      <c r="C13" s="11">
        <v>476719.60546559974</v>
      </c>
      <c r="D13" s="11">
        <v>435021.43471809989</v>
      </c>
      <c r="E13" s="12">
        <v>-8.7468965550041418</v>
      </c>
      <c r="F13" s="12"/>
      <c r="G13" s="11">
        <v>735603.13941999956</v>
      </c>
      <c r="H13" s="11">
        <v>460853.72858000017</v>
      </c>
      <c r="I13" s="11">
        <v>384811.10311999993</v>
      </c>
      <c r="J13" s="12">
        <v>-16.500381952925864</v>
      </c>
      <c r="L13" s="176"/>
    </row>
    <row r="14" spans="1:15" ht="11.25" customHeight="1" x14ac:dyDescent="0.2">
      <c r="A14" s="10" t="s">
        <v>93</v>
      </c>
      <c r="B14" s="11">
        <v>182701.8615304</v>
      </c>
      <c r="C14" s="11">
        <v>107192.18913040002</v>
      </c>
      <c r="D14" s="11">
        <v>92145.695999899996</v>
      </c>
      <c r="E14" s="12">
        <v>-14.036930538097195</v>
      </c>
      <c r="F14" s="12"/>
      <c r="G14" s="11">
        <v>203321.89037999997</v>
      </c>
      <c r="H14" s="11">
        <v>119368.15068000002</v>
      </c>
      <c r="I14" s="11">
        <v>100271.88263000002</v>
      </c>
      <c r="J14" s="12">
        <v>-15.997791656497157</v>
      </c>
      <c r="L14" s="176"/>
    </row>
    <row r="15" spans="1:15" ht="11.25" customHeight="1" x14ac:dyDescent="0.2">
      <c r="A15" s="10" t="s">
        <v>424</v>
      </c>
      <c r="B15" s="11">
        <v>132525.04379999998</v>
      </c>
      <c r="C15" s="11">
        <v>26925.8086</v>
      </c>
      <c r="D15" s="11">
        <v>41419.975740000002</v>
      </c>
      <c r="E15" s="12">
        <v>53.830016232084489</v>
      </c>
      <c r="F15" s="12"/>
      <c r="G15" s="11">
        <v>323725.1062199999</v>
      </c>
      <c r="H15" s="11">
        <v>82974.805630000032</v>
      </c>
      <c r="I15" s="11">
        <v>94109.134579999998</v>
      </c>
      <c r="J15" s="12">
        <v>13.418927426778197</v>
      </c>
      <c r="L15" s="176"/>
    </row>
    <row r="16" spans="1:15" ht="11.25" customHeight="1" x14ac:dyDescent="0.2">
      <c r="A16" s="10" t="s">
        <v>94</v>
      </c>
      <c r="B16" s="11">
        <v>120488.69678999997</v>
      </c>
      <c r="C16" s="11">
        <v>119829.16078999998</v>
      </c>
      <c r="D16" s="11">
        <v>154777.99338140001</v>
      </c>
      <c r="E16" s="12">
        <v>29.165548987401877</v>
      </c>
      <c r="F16" s="12"/>
      <c r="G16" s="11">
        <v>173958.97901000007</v>
      </c>
      <c r="H16" s="11">
        <v>172725.25685000009</v>
      </c>
      <c r="I16" s="11">
        <v>196730.50786999994</v>
      </c>
      <c r="J16" s="12">
        <v>13.897939107334338</v>
      </c>
      <c r="L16" s="176"/>
    </row>
    <row r="17" spans="1:19" ht="11.25" customHeight="1" x14ac:dyDescent="0.2">
      <c r="A17" s="10" t="s">
        <v>312</v>
      </c>
      <c r="B17" s="11">
        <v>128527.13123</v>
      </c>
      <c r="C17" s="11">
        <v>107134.26223000001</v>
      </c>
      <c r="D17" s="11">
        <v>106490.29957999999</v>
      </c>
      <c r="E17" s="12">
        <v>-0.6010800248173922</v>
      </c>
      <c r="F17" s="12"/>
      <c r="G17" s="11">
        <v>128567.55244</v>
      </c>
      <c r="H17" s="11">
        <v>108167.92378</v>
      </c>
      <c r="I17" s="11">
        <v>101193.09350999999</v>
      </c>
      <c r="J17" s="12">
        <v>-6.4481502706716753</v>
      </c>
      <c r="L17" s="176"/>
    </row>
    <row r="18" spans="1:19" ht="11.25" customHeight="1" x14ac:dyDescent="0.2">
      <c r="A18" s="10" t="s">
        <v>383</v>
      </c>
      <c r="B18" s="11">
        <v>113943.70736820003</v>
      </c>
      <c r="C18" s="11">
        <v>90112.339923100008</v>
      </c>
      <c r="D18" s="11">
        <v>87131.469346000013</v>
      </c>
      <c r="E18" s="12">
        <v>-3.3079493659179349</v>
      </c>
      <c r="F18" s="12"/>
      <c r="G18" s="11">
        <v>640954.01358999975</v>
      </c>
      <c r="H18" s="11">
        <v>484534.66352000023</v>
      </c>
      <c r="I18" s="11">
        <v>443779.06099000014</v>
      </c>
      <c r="J18" s="12">
        <v>-8.4112872820951026</v>
      </c>
      <c r="L18" s="176"/>
    </row>
    <row r="19" spans="1:19" ht="11.25" customHeight="1" x14ac:dyDescent="0.2">
      <c r="A19" s="10" t="s">
        <v>333</v>
      </c>
      <c r="B19" s="11">
        <v>65053.653969999999</v>
      </c>
      <c r="C19" s="11">
        <v>62540.11997</v>
      </c>
      <c r="D19" s="11">
        <v>64549.928719999996</v>
      </c>
      <c r="E19" s="12">
        <v>3.2136311074620494</v>
      </c>
      <c r="F19" s="12"/>
      <c r="G19" s="11">
        <v>94804.924040000027</v>
      </c>
      <c r="H19" s="11">
        <v>90327.731200000009</v>
      </c>
      <c r="I19" s="11">
        <v>83415.795729999983</v>
      </c>
      <c r="J19" s="12">
        <v>-7.6520636333662537</v>
      </c>
      <c r="L19" s="176"/>
    </row>
    <row r="20" spans="1:19" ht="11.25" customHeight="1" x14ac:dyDescent="0.2">
      <c r="A20" s="10" t="s">
        <v>95</v>
      </c>
      <c r="B20" s="11">
        <v>31189.560020000001</v>
      </c>
      <c r="C20" s="11">
        <v>28011.28802</v>
      </c>
      <c r="D20" s="11">
        <v>26343.461010000003</v>
      </c>
      <c r="E20" s="12">
        <v>-5.9541246686306408</v>
      </c>
      <c r="F20" s="12"/>
      <c r="G20" s="11">
        <v>45697.731190000006</v>
      </c>
      <c r="H20" s="11">
        <v>39853.629250000027</v>
      </c>
      <c r="I20" s="11">
        <v>31086.354579999999</v>
      </c>
      <c r="J20" s="12">
        <v>-21.998685778410064</v>
      </c>
      <c r="L20" s="176"/>
    </row>
    <row r="21" spans="1:19" ht="11.25" customHeight="1" x14ac:dyDescent="0.2">
      <c r="A21" s="10" t="s">
        <v>170</v>
      </c>
      <c r="B21" s="11">
        <v>85891.676779999994</v>
      </c>
      <c r="C21" s="11">
        <v>15268.1204</v>
      </c>
      <c r="D21" s="11">
        <v>16189.923000000001</v>
      </c>
      <c r="E21" s="12">
        <v>6.0374333961893569</v>
      </c>
      <c r="F21" s="12"/>
      <c r="G21" s="11">
        <v>129139.67098</v>
      </c>
      <c r="H21" s="11">
        <v>23285.942080000001</v>
      </c>
      <c r="I21" s="11">
        <v>17023.26283</v>
      </c>
      <c r="J21" s="12">
        <v>-26.894678465162627</v>
      </c>
      <c r="L21" s="176"/>
    </row>
    <row r="22" spans="1:19" ht="11.25" customHeight="1" x14ac:dyDescent="0.2">
      <c r="A22" s="10" t="s">
        <v>389</v>
      </c>
      <c r="B22" s="11">
        <v>170160.91739999998</v>
      </c>
      <c r="C22" s="11">
        <v>32882.237699999998</v>
      </c>
      <c r="D22" s="11">
        <v>32651.4694399</v>
      </c>
      <c r="E22" s="12">
        <v>-0.7018021772283447</v>
      </c>
      <c r="F22" s="12"/>
      <c r="G22" s="11">
        <v>214037.02185000002</v>
      </c>
      <c r="H22" s="11">
        <v>53396.141889999992</v>
      </c>
      <c r="I22" s="11">
        <v>36490.627990000001</v>
      </c>
      <c r="J22" s="12">
        <v>-31.660553181588668</v>
      </c>
      <c r="L22" s="176"/>
    </row>
    <row r="23" spans="1:19" ht="11.25" customHeight="1" x14ac:dyDescent="0.2">
      <c r="A23" s="10" t="s">
        <v>96</v>
      </c>
      <c r="B23" s="11">
        <v>184872.59050000002</v>
      </c>
      <c r="C23" s="11">
        <v>141584.66542999999</v>
      </c>
      <c r="D23" s="11">
        <v>136687.38619040002</v>
      </c>
      <c r="E23" s="12">
        <v>-3.4589051185216135</v>
      </c>
      <c r="F23" s="12"/>
      <c r="G23" s="11">
        <v>1122717.8020500003</v>
      </c>
      <c r="H23" s="11">
        <v>822899.10371000052</v>
      </c>
      <c r="I23" s="11">
        <v>908358.15817999991</v>
      </c>
      <c r="J23" s="12">
        <v>10.385119400994782</v>
      </c>
      <c r="L23" s="176"/>
    </row>
    <row r="24" spans="1:19" ht="11.25" customHeight="1" x14ac:dyDescent="0.2">
      <c r="A24" s="10" t="s">
        <v>98</v>
      </c>
      <c r="B24" s="11">
        <v>100283.17933999999</v>
      </c>
      <c r="C24" s="11">
        <v>2464.6705999999999</v>
      </c>
      <c r="D24" s="11">
        <v>3685.8584000000001</v>
      </c>
      <c r="E24" s="12">
        <v>49.547708322564489</v>
      </c>
      <c r="F24" s="12"/>
      <c r="G24" s="11">
        <v>81690.125420000011</v>
      </c>
      <c r="H24" s="11">
        <v>2925.2104300000001</v>
      </c>
      <c r="I24" s="11">
        <v>2916.8807700000002</v>
      </c>
      <c r="J24" s="12">
        <v>-0.28475421510101739</v>
      </c>
      <c r="L24" s="176"/>
    </row>
    <row r="25" spans="1:19" ht="11.25" customHeight="1" x14ac:dyDescent="0.2">
      <c r="A25" s="10" t="s">
        <v>0</v>
      </c>
      <c r="B25" s="11">
        <v>13578.308363599997</v>
      </c>
      <c r="C25" s="11">
        <v>9723.4330436000018</v>
      </c>
      <c r="D25" s="11">
        <v>7149.2280799999999</v>
      </c>
      <c r="E25" s="12">
        <v>-26.474239623569503</v>
      </c>
      <c r="F25" s="12"/>
      <c r="G25" s="11">
        <v>33170.285580000011</v>
      </c>
      <c r="H25" s="11">
        <v>25164.011400000007</v>
      </c>
      <c r="I25" s="11">
        <v>16356.239709999994</v>
      </c>
      <c r="J25" s="12">
        <v>-35.001461213771393</v>
      </c>
      <c r="L25" s="176"/>
    </row>
    <row r="26" spans="1:19" ht="11.25" customHeight="1" x14ac:dyDescent="0.2">
      <c r="A26" s="9"/>
      <c r="B26" s="11"/>
      <c r="C26" s="11"/>
      <c r="D26" s="11"/>
      <c r="E26" s="12"/>
      <c r="F26" s="12"/>
      <c r="G26" s="11"/>
      <c r="H26" s="11"/>
      <c r="I26" s="11"/>
      <c r="J26" s="12"/>
      <c r="L26" s="176"/>
    </row>
    <row r="27" spans="1:19" s="20" customFormat="1" ht="11.25" customHeight="1" x14ac:dyDescent="0.2">
      <c r="A27" s="91" t="s">
        <v>172</v>
      </c>
      <c r="B27" s="18">
        <v>108766.31687020001</v>
      </c>
      <c r="C27" s="18">
        <v>43756.564879999998</v>
      </c>
      <c r="D27" s="18">
        <v>65944.793109999999</v>
      </c>
      <c r="E27" s="16">
        <v>50.70834123028169</v>
      </c>
      <c r="F27" s="16"/>
      <c r="G27" s="18">
        <v>571445.75376000034</v>
      </c>
      <c r="H27" s="18">
        <v>223523.36175000001</v>
      </c>
      <c r="I27" s="18">
        <v>253109.91910999999</v>
      </c>
      <c r="J27" s="16">
        <v>13.236449706358243</v>
      </c>
      <c r="L27" s="175"/>
      <c r="M27" s="173"/>
      <c r="N27" s="173"/>
    </row>
    <row r="28" spans="1:19" ht="11.25" customHeight="1" x14ac:dyDescent="0.2">
      <c r="A28" s="10" t="s">
        <v>319</v>
      </c>
      <c r="B28" s="11">
        <v>160.46799999999999</v>
      </c>
      <c r="C28" s="11">
        <v>22.8</v>
      </c>
      <c r="D28" s="11">
        <v>120.2</v>
      </c>
      <c r="E28" s="12">
        <v>427.19298245614027</v>
      </c>
      <c r="F28" s="12"/>
      <c r="G28" s="11">
        <v>918.92487000000006</v>
      </c>
      <c r="H28" s="11">
        <v>134.542</v>
      </c>
      <c r="I28" s="11">
        <v>570.2645</v>
      </c>
      <c r="J28" s="12">
        <v>323.85611927873822</v>
      </c>
      <c r="L28" s="202"/>
    </row>
    <row r="29" spans="1:19" ht="11.25" customHeight="1" x14ac:dyDescent="0.2">
      <c r="A29" s="10" t="s">
        <v>369</v>
      </c>
      <c r="B29" s="11">
        <v>7526.5209718000006</v>
      </c>
      <c r="C29" s="11">
        <v>2156.3133599999996</v>
      </c>
      <c r="D29" s="11">
        <v>3842.6487999999999</v>
      </c>
      <c r="E29" s="12">
        <v>78.204562995426613</v>
      </c>
      <c r="F29" s="12"/>
      <c r="G29" s="11">
        <v>57418.318129999992</v>
      </c>
      <c r="H29" s="11">
        <v>17588.181519999998</v>
      </c>
      <c r="I29" s="11">
        <v>27146.770390000001</v>
      </c>
      <c r="J29" s="12">
        <v>54.346658062009851</v>
      </c>
      <c r="L29" s="202"/>
    </row>
    <row r="30" spans="1:19" ht="11.25" customHeight="1" x14ac:dyDescent="0.2">
      <c r="A30" s="10" t="s">
        <v>171</v>
      </c>
      <c r="B30" s="11">
        <v>26.623840000000001</v>
      </c>
      <c r="C30" s="11">
        <v>0</v>
      </c>
      <c r="D30" s="11">
        <v>1</v>
      </c>
      <c r="E30" s="12" t="s">
        <v>528</v>
      </c>
      <c r="F30" s="12"/>
      <c r="G30" s="11">
        <v>156.15199999999999</v>
      </c>
      <c r="H30" s="11">
        <v>0</v>
      </c>
      <c r="I30" s="11">
        <v>3.3</v>
      </c>
      <c r="J30" s="12" t="s">
        <v>528</v>
      </c>
      <c r="L30" s="202"/>
    </row>
    <row r="31" spans="1:19" ht="11.25" customHeight="1" x14ac:dyDescent="0.2">
      <c r="A31" s="10" t="s">
        <v>334</v>
      </c>
      <c r="B31" s="11">
        <v>9713.2296400000014</v>
      </c>
      <c r="C31" s="11">
        <v>4461.8329999999996</v>
      </c>
      <c r="D31" s="11">
        <v>5301.6130000000003</v>
      </c>
      <c r="E31" s="12">
        <v>18.821412634672811</v>
      </c>
      <c r="F31" s="12"/>
      <c r="G31" s="11">
        <v>72935.446370000005</v>
      </c>
      <c r="H31" s="11">
        <v>35711.420149999998</v>
      </c>
      <c r="I31" s="11">
        <v>37039.667070000003</v>
      </c>
      <c r="J31" s="12">
        <v>3.7193898042164619</v>
      </c>
      <c r="L31" s="202"/>
      <c r="M31" s="220"/>
      <c r="N31" s="177"/>
      <c r="O31" s="13"/>
      <c r="P31" s="13"/>
      <c r="Q31" s="13"/>
      <c r="R31" s="13"/>
      <c r="S31" s="13"/>
    </row>
    <row r="32" spans="1:19" ht="11.25" customHeight="1" x14ac:dyDescent="0.2">
      <c r="A32" s="10" t="s">
        <v>364</v>
      </c>
      <c r="B32" s="11">
        <v>1732.1215000000002</v>
      </c>
      <c r="C32" s="11">
        <v>1002.5939999999999</v>
      </c>
      <c r="D32" s="11">
        <v>2161.2138799999998</v>
      </c>
      <c r="E32" s="12">
        <v>115.56221960235149</v>
      </c>
      <c r="F32" s="12"/>
      <c r="G32" s="11">
        <v>3095.3233</v>
      </c>
      <c r="H32" s="11">
        <v>1745.20372</v>
      </c>
      <c r="I32" s="11">
        <v>3709.73038</v>
      </c>
      <c r="J32" s="12">
        <v>112.56718270116912</v>
      </c>
      <c r="L32" s="202"/>
      <c r="N32" s="177"/>
      <c r="O32" s="13"/>
      <c r="P32" s="13"/>
      <c r="Q32" s="13"/>
      <c r="R32" s="13"/>
      <c r="S32" s="13"/>
    </row>
    <row r="33" spans="1:15" ht="11.25" customHeight="1" x14ac:dyDescent="0.2">
      <c r="A33" s="10" t="s">
        <v>425</v>
      </c>
      <c r="B33" s="11">
        <v>52.265839999999997</v>
      </c>
      <c r="C33" s="11">
        <v>1.9958399999999998</v>
      </c>
      <c r="D33" s="11">
        <v>2.1379999999999999</v>
      </c>
      <c r="E33" s="12">
        <v>7.1228154561487855</v>
      </c>
      <c r="F33" s="12"/>
      <c r="G33" s="11">
        <v>273.25008000000003</v>
      </c>
      <c r="H33" s="11">
        <v>7.8390300000000002</v>
      </c>
      <c r="I33" s="11">
        <v>7.8138500000000004</v>
      </c>
      <c r="J33" s="12">
        <v>-0.32121321132844116</v>
      </c>
      <c r="L33" s="202"/>
    </row>
    <row r="34" spans="1:15" ht="11.25" customHeight="1" x14ac:dyDescent="0.2">
      <c r="A34" s="10" t="s">
        <v>97</v>
      </c>
      <c r="B34" s="11">
        <v>64013.073400000001</v>
      </c>
      <c r="C34" s="11">
        <v>30088.401000000002</v>
      </c>
      <c r="D34" s="11">
        <v>44625.764999999999</v>
      </c>
      <c r="E34" s="12">
        <v>48.315508690541577</v>
      </c>
      <c r="F34" s="12"/>
      <c r="G34" s="11">
        <v>217344.40136000008</v>
      </c>
      <c r="H34" s="11">
        <v>109101.73599000002</v>
      </c>
      <c r="I34" s="11">
        <v>119910.51472999995</v>
      </c>
      <c r="J34" s="12">
        <v>9.9070639361693082</v>
      </c>
      <c r="L34" s="202"/>
    </row>
    <row r="35" spans="1:15" ht="11.25" customHeight="1" x14ac:dyDescent="0.2">
      <c r="A35" s="10" t="s">
        <v>335</v>
      </c>
      <c r="B35" s="11">
        <v>25480.2084784</v>
      </c>
      <c r="C35" s="11">
        <v>6022.5224799999996</v>
      </c>
      <c r="D35" s="11">
        <v>9819.6084300000002</v>
      </c>
      <c r="E35" s="12">
        <v>63.0480992409679</v>
      </c>
      <c r="F35" s="12"/>
      <c r="G35" s="11">
        <v>219114.91995000016</v>
      </c>
      <c r="H35" s="11">
        <v>59232.321640000009</v>
      </c>
      <c r="I35" s="11">
        <v>64419.576660000013</v>
      </c>
      <c r="J35" s="12">
        <v>8.7574737514543273</v>
      </c>
      <c r="L35" s="202"/>
    </row>
    <row r="36" spans="1:15" ht="11.25" customHeight="1" x14ac:dyDescent="0.2">
      <c r="A36" s="10" t="s">
        <v>332</v>
      </c>
      <c r="B36" s="11">
        <v>1.7</v>
      </c>
      <c r="C36" s="11">
        <v>0</v>
      </c>
      <c r="D36" s="11">
        <v>0</v>
      </c>
      <c r="E36" s="12" t="s">
        <v>528</v>
      </c>
      <c r="F36" s="12"/>
      <c r="G36" s="11">
        <v>23.8</v>
      </c>
      <c r="H36" s="11">
        <v>0</v>
      </c>
      <c r="I36" s="11">
        <v>0</v>
      </c>
      <c r="J36" s="12" t="s">
        <v>528</v>
      </c>
      <c r="L36" s="202"/>
    </row>
    <row r="37" spans="1:15" ht="11.25" customHeight="1" x14ac:dyDescent="0.2">
      <c r="A37" s="10" t="s">
        <v>235</v>
      </c>
      <c r="B37" s="11">
        <v>60.105199999999996</v>
      </c>
      <c r="C37" s="11">
        <v>0.10520000000000002</v>
      </c>
      <c r="D37" s="11">
        <v>70.605999999999995</v>
      </c>
      <c r="E37" s="12">
        <v>67015.969581749043</v>
      </c>
      <c r="F37" s="12"/>
      <c r="G37" s="11">
        <v>165.21769999999998</v>
      </c>
      <c r="H37" s="11">
        <v>2.1177000000000001</v>
      </c>
      <c r="I37" s="11">
        <v>302.28152999999998</v>
      </c>
      <c r="J37" s="12">
        <v>14174.048732115029</v>
      </c>
      <c r="L37" s="202"/>
    </row>
    <row r="38" spans="1:15" ht="11.25" customHeight="1" x14ac:dyDescent="0.2">
      <c r="B38" s="11"/>
      <c r="C38" s="11"/>
      <c r="D38" s="11"/>
      <c r="E38" s="12"/>
      <c r="F38" s="12"/>
      <c r="G38" s="11"/>
      <c r="H38" s="11"/>
      <c r="I38" s="11"/>
      <c r="J38" s="12"/>
      <c r="L38" s="176"/>
    </row>
    <row r="39" spans="1:15" x14ac:dyDescent="0.2">
      <c r="A39" s="86"/>
      <c r="B39" s="92"/>
      <c r="C39" s="92"/>
      <c r="D39" s="92"/>
      <c r="E39" s="92"/>
      <c r="F39" s="92"/>
      <c r="G39" s="92"/>
      <c r="H39" s="92"/>
      <c r="I39" s="92"/>
      <c r="J39" s="92"/>
      <c r="L39" s="176"/>
    </row>
    <row r="40" spans="1:15" x14ac:dyDescent="0.2">
      <c r="A40" s="9" t="s">
        <v>457</v>
      </c>
      <c r="B40" s="9"/>
      <c r="C40" s="9"/>
      <c r="D40" s="9"/>
      <c r="E40" s="9"/>
      <c r="F40" s="9"/>
      <c r="G40" s="9"/>
      <c r="H40" s="9"/>
      <c r="I40" s="9"/>
      <c r="J40" s="9"/>
      <c r="L40" s="176"/>
    </row>
    <row r="41" spans="1:15" ht="47.4" customHeight="1" x14ac:dyDescent="0.25">
      <c r="A41" s="375" t="s">
        <v>458</v>
      </c>
      <c r="B41" s="375"/>
      <c r="C41" s="375"/>
      <c r="D41" s="375"/>
      <c r="E41" s="375"/>
      <c r="F41" s="375"/>
      <c r="G41" s="375"/>
      <c r="H41" s="375"/>
      <c r="I41" s="375"/>
      <c r="J41" s="375"/>
      <c r="L41" s="176"/>
    </row>
    <row r="42" spans="1:15" ht="20.100000000000001" customHeight="1" x14ac:dyDescent="0.25">
      <c r="A42" s="367" t="s">
        <v>482</v>
      </c>
      <c r="B42" s="367"/>
      <c r="C42" s="367"/>
      <c r="D42" s="367"/>
      <c r="E42" s="367"/>
      <c r="F42" s="367"/>
      <c r="G42" s="367"/>
      <c r="H42" s="367"/>
      <c r="I42" s="367"/>
      <c r="J42" s="367"/>
      <c r="K42" s="85"/>
      <c r="L42" s="171"/>
      <c r="M42" s="171"/>
      <c r="N42" s="171"/>
      <c r="O42" s="85"/>
    </row>
    <row r="43" spans="1:15" ht="20.100000000000001" customHeight="1" x14ac:dyDescent="0.2">
      <c r="A43" s="368" t="s">
        <v>151</v>
      </c>
      <c r="B43" s="368"/>
      <c r="C43" s="368"/>
      <c r="D43" s="368"/>
      <c r="E43" s="368"/>
      <c r="F43" s="368"/>
      <c r="G43" s="368"/>
      <c r="H43" s="368"/>
      <c r="I43" s="368"/>
      <c r="J43" s="368"/>
      <c r="K43" s="259"/>
      <c r="L43" s="259"/>
      <c r="M43" s="259"/>
      <c r="N43" s="259"/>
      <c r="O43" s="259"/>
    </row>
    <row r="44" spans="1:15" s="20" customFormat="1" x14ac:dyDescent="0.2">
      <c r="A44" s="17"/>
      <c r="B44" s="369" t="s">
        <v>100</v>
      </c>
      <c r="C44" s="369"/>
      <c r="D44" s="369"/>
      <c r="E44" s="369"/>
      <c r="F44" s="323"/>
      <c r="G44" s="369" t="s">
        <v>422</v>
      </c>
      <c r="H44" s="369"/>
      <c r="I44" s="369"/>
      <c r="J44" s="369"/>
      <c r="K44" s="93"/>
      <c r="L44" s="172"/>
      <c r="M44" s="172"/>
      <c r="N44" s="172"/>
      <c r="O44" s="93"/>
    </row>
    <row r="45" spans="1:15" s="20" customFormat="1" x14ac:dyDescent="0.2">
      <c r="A45" s="17" t="s">
        <v>257</v>
      </c>
      <c r="B45" s="373">
        <v>2018</v>
      </c>
      <c r="C45" s="370" t="s">
        <v>513</v>
      </c>
      <c r="D45" s="370"/>
      <c r="E45" s="370"/>
      <c r="F45" s="323"/>
      <c r="G45" s="373">
        <v>2018</v>
      </c>
      <c r="H45" s="370" t="s">
        <v>513</v>
      </c>
      <c r="I45" s="370"/>
      <c r="J45" s="370"/>
      <c r="K45" s="93"/>
      <c r="L45" s="172"/>
      <c r="M45" s="172"/>
      <c r="N45" s="172"/>
      <c r="O45" s="93"/>
    </row>
    <row r="46" spans="1:15" s="20" customFormat="1" x14ac:dyDescent="0.2">
      <c r="A46" s="125"/>
      <c r="B46" s="374"/>
      <c r="C46" s="258">
        <v>2018</v>
      </c>
      <c r="D46" s="258">
        <v>2019</v>
      </c>
      <c r="E46" s="324" t="s">
        <v>525</v>
      </c>
      <c r="F46" s="127"/>
      <c r="G46" s="374"/>
      <c r="H46" s="258">
        <v>2018</v>
      </c>
      <c r="I46" s="258">
        <v>2019</v>
      </c>
      <c r="J46" s="324" t="s">
        <v>525</v>
      </c>
      <c r="L46" s="173"/>
      <c r="M46" s="173"/>
      <c r="N46" s="173"/>
    </row>
    <row r="47" spans="1:15" s="20" customFormat="1" ht="11.25" customHeight="1" x14ac:dyDescent="0.2">
      <c r="A47" s="17" t="s">
        <v>255</v>
      </c>
      <c r="B47" s="18">
        <v>667010.62130000023</v>
      </c>
      <c r="C47" s="18">
        <v>305494.93500369997</v>
      </c>
      <c r="D47" s="18">
        <v>289236.43251929997</v>
      </c>
      <c r="E47" s="16">
        <v>-5.3220203091756844</v>
      </c>
      <c r="F47" s="16"/>
      <c r="G47" s="18">
        <v>1341986.2861799998</v>
      </c>
      <c r="H47" s="18">
        <v>612963.59419000009</v>
      </c>
      <c r="I47" s="18">
        <v>590430.80456999992</v>
      </c>
      <c r="J47" s="16">
        <v>-3.6760404424631616</v>
      </c>
      <c r="K47" s="19"/>
      <c r="L47" s="175"/>
      <c r="M47" s="173"/>
      <c r="N47" s="173"/>
    </row>
    <row r="48" spans="1:15" ht="11.25" customHeight="1" x14ac:dyDescent="0.2">
      <c r="A48" s="9"/>
      <c r="B48" s="11"/>
      <c r="C48" s="11"/>
      <c r="D48" s="11"/>
      <c r="E48" s="12"/>
      <c r="F48" s="12"/>
      <c r="G48" s="11"/>
      <c r="H48" s="11"/>
      <c r="I48" s="11"/>
      <c r="J48" s="12"/>
      <c r="L48" s="176"/>
    </row>
    <row r="49" spans="1:17" s="20" customFormat="1" ht="11.25" customHeight="1" x14ac:dyDescent="0.2">
      <c r="A49" s="17" t="s">
        <v>310</v>
      </c>
      <c r="B49" s="18">
        <v>150757.91790030003</v>
      </c>
      <c r="C49" s="18">
        <v>69824.439648500018</v>
      </c>
      <c r="D49" s="18">
        <v>65200.065427399997</v>
      </c>
      <c r="E49" s="16">
        <v>-6.6228590510419707</v>
      </c>
      <c r="F49" s="16"/>
      <c r="G49" s="18">
        <v>173570.32129999998</v>
      </c>
      <c r="H49" s="18">
        <v>78096.088439999992</v>
      </c>
      <c r="I49" s="18">
        <v>72819.723249999981</v>
      </c>
      <c r="J49" s="16">
        <v>-6.7562477140628658</v>
      </c>
      <c r="L49" s="175"/>
      <c r="M49" s="173"/>
      <c r="N49" s="173"/>
    </row>
    <row r="50" spans="1:17" ht="11.25" customHeight="1" x14ac:dyDescent="0.2">
      <c r="A50" s="9" t="s">
        <v>308</v>
      </c>
      <c r="B50" s="11">
        <v>844.24268000000006</v>
      </c>
      <c r="C50" s="11">
        <v>272.26799999999997</v>
      </c>
      <c r="D50" s="11">
        <v>311.952</v>
      </c>
      <c r="E50" s="12">
        <v>14.575344880779255</v>
      </c>
      <c r="F50" s="12"/>
      <c r="G50" s="11">
        <v>1123.5899400000001</v>
      </c>
      <c r="H50" s="11">
        <v>404.77339000000001</v>
      </c>
      <c r="I50" s="11">
        <v>339.54809</v>
      </c>
      <c r="J50" s="12">
        <v>-16.114028642050798</v>
      </c>
      <c r="L50" s="176"/>
    </row>
    <row r="51" spans="1:17" ht="11.25" customHeight="1" x14ac:dyDescent="0.2">
      <c r="A51" s="9" t="s">
        <v>309</v>
      </c>
      <c r="B51" s="11">
        <v>29438.774234300006</v>
      </c>
      <c r="C51" s="11">
        <v>13686.4573612</v>
      </c>
      <c r="D51" s="11">
        <v>17167.440987399998</v>
      </c>
      <c r="E51" s="12">
        <v>25.433781250568941</v>
      </c>
      <c r="F51" s="12"/>
      <c r="G51" s="11">
        <v>28863.560070000003</v>
      </c>
      <c r="H51" s="11">
        <v>13478.67115</v>
      </c>
      <c r="I51" s="11">
        <v>16098.519279999995</v>
      </c>
      <c r="J51" s="12">
        <v>19.43699123485176</v>
      </c>
      <c r="L51" s="176"/>
      <c r="M51" s="176"/>
      <c r="N51" s="176"/>
      <c r="O51" s="13"/>
      <c r="P51" s="13"/>
      <c r="Q51" s="13"/>
    </row>
    <row r="52" spans="1:17" ht="11.25" customHeight="1" x14ac:dyDescent="0.2">
      <c r="A52" s="9" t="s">
        <v>147</v>
      </c>
      <c r="B52" s="11">
        <v>120474.90098600004</v>
      </c>
      <c r="C52" s="11">
        <v>55865.714287300012</v>
      </c>
      <c r="D52" s="11">
        <v>47720.672440000002</v>
      </c>
      <c r="E52" s="12">
        <v>-14.57967905934683</v>
      </c>
      <c r="F52" s="12"/>
      <c r="G52" s="11">
        <v>143583.17128999997</v>
      </c>
      <c r="H52" s="11">
        <v>64212.643899999995</v>
      </c>
      <c r="I52" s="11">
        <v>56381.655879999991</v>
      </c>
      <c r="J52" s="12">
        <v>-12.195398825495189</v>
      </c>
      <c r="L52" s="176"/>
    </row>
    <row r="53" spans="1:17" ht="11.25" customHeight="1" x14ac:dyDescent="0.2">
      <c r="A53" s="9"/>
      <c r="B53" s="11"/>
      <c r="C53" s="11"/>
      <c r="D53" s="11"/>
      <c r="E53" s="12"/>
      <c r="F53" s="12"/>
      <c r="G53" s="11"/>
      <c r="H53" s="11"/>
      <c r="I53" s="11"/>
      <c r="J53" s="12"/>
      <c r="L53" s="176"/>
    </row>
    <row r="54" spans="1:17" s="20" customFormat="1" ht="11.25" customHeight="1" x14ac:dyDescent="0.2">
      <c r="A54" s="17" t="s">
        <v>104</v>
      </c>
      <c r="B54" s="18">
        <v>112753.65005230001</v>
      </c>
      <c r="C54" s="18">
        <v>44249.394640800005</v>
      </c>
      <c r="D54" s="18">
        <v>42406.847454000002</v>
      </c>
      <c r="E54" s="16">
        <v>-4.1640054101465296</v>
      </c>
      <c r="F54" s="16"/>
      <c r="G54" s="18">
        <v>152909.87040999997</v>
      </c>
      <c r="H54" s="18">
        <v>59471.986550000001</v>
      </c>
      <c r="I54" s="18">
        <v>58879.912609999999</v>
      </c>
      <c r="J54" s="16">
        <v>-0.99555097172047624</v>
      </c>
      <c r="L54" s="175"/>
      <c r="M54" s="173"/>
      <c r="N54" s="173"/>
    </row>
    <row r="55" spans="1:17" ht="11.25" customHeight="1" x14ac:dyDescent="0.2">
      <c r="A55" s="9" t="s">
        <v>311</v>
      </c>
      <c r="B55" s="11">
        <v>877.59047999999996</v>
      </c>
      <c r="C55" s="11">
        <v>577.94259999999997</v>
      </c>
      <c r="D55" s="11">
        <v>1107.624</v>
      </c>
      <c r="E55" s="12">
        <v>91.649482145804797</v>
      </c>
      <c r="F55" s="12"/>
      <c r="G55" s="11">
        <v>2094.5728899999995</v>
      </c>
      <c r="H55" s="11">
        <v>1367.8008699999998</v>
      </c>
      <c r="I55" s="11">
        <v>2189.5265600000002</v>
      </c>
      <c r="J55" s="12">
        <v>60.076412292382912</v>
      </c>
      <c r="L55" s="176"/>
    </row>
    <row r="56" spans="1:17" ht="11.25" customHeight="1" x14ac:dyDescent="0.2">
      <c r="A56" s="9" t="s">
        <v>96</v>
      </c>
      <c r="B56" s="11">
        <v>4593.0826098999996</v>
      </c>
      <c r="C56" s="11">
        <v>2201.2812099000002</v>
      </c>
      <c r="D56" s="11">
        <v>1922.7121000000006</v>
      </c>
      <c r="E56" s="12">
        <v>-12.654862479503663</v>
      </c>
      <c r="F56" s="12"/>
      <c r="G56" s="11">
        <v>11985.282879999999</v>
      </c>
      <c r="H56" s="11">
        <v>5834.3844800000006</v>
      </c>
      <c r="I56" s="11">
        <v>4962.4414899999992</v>
      </c>
      <c r="J56" s="12">
        <v>-14.944901094348197</v>
      </c>
      <c r="L56" s="176"/>
    </row>
    <row r="57" spans="1:17" ht="11.25" customHeight="1" x14ac:dyDescent="0.2">
      <c r="A57" s="9" t="s">
        <v>308</v>
      </c>
      <c r="B57" s="11">
        <v>37.884</v>
      </c>
      <c r="C57" s="11">
        <v>37.884</v>
      </c>
      <c r="D57" s="11">
        <v>52.965600000000002</v>
      </c>
      <c r="E57" s="12">
        <v>39.809946151409576</v>
      </c>
      <c r="F57" s="12"/>
      <c r="G57" s="11">
        <v>67.2166</v>
      </c>
      <c r="H57" s="11">
        <v>67.2166</v>
      </c>
      <c r="I57" s="11">
        <v>81.318950000000001</v>
      </c>
      <c r="J57" s="12">
        <v>20.980457208487195</v>
      </c>
      <c r="L57" s="176"/>
    </row>
    <row r="58" spans="1:17" ht="11.25" customHeight="1" x14ac:dyDescent="0.2">
      <c r="A58" s="9" t="s">
        <v>309</v>
      </c>
      <c r="B58" s="11">
        <v>67569.929917000001</v>
      </c>
      <c r="C58" s="11">
        <v>23346.816489000001</v>
      </c>
      <c r="D58" s="11">
        <v>24683.423304000004</v>
      </c>
      <c r="E58" s="12">
        <v>5.7250067289891717</v>
      </c>
      <c r="F58" s="12"/>
      <c r="G58" s="11">
        <v>85324.300309999977</v>
      </c>
      <c r="H58" s="11">
        <v>29075.058280000005</v>
      </c>
      <c r="I58" s="11">
        <v>31376.059280000005</v>
      </c>
      <c r="J58" s="12">
        <v>7.9140030532038423</v>
      </c>
      <c r="L58" s="176"/>
    </row>
    <row r="59" spans="1:17" ht="11.25" customHeight="1" x14ac:dyDescent="0.2">
      <c r="A59" s="9" t="s">
        <v>336</v>
      </c>
      <c r="B59" s="11">
        <v>3523.8616799999995</v>
      </c>
      <c r="C59" s="11">
        <v>688.53730000000007</v>
      </c>
      <c r="D59" s="11">
        <v>656.36679999999978</v>
      </c>
      <c r="E59" s="12">
        <v>-4.6722958944998823</v>
      </c>
      <c r="F59" s="12"/>
      <c r="G59" s="11">
        <v>12538.550789999996</v>
      </c>
      <c r="H59" s="11">
        <v>4103.72318</v>
      </c>
      <c r="I59" s="11">
        <v>3597.335939999999</v>
      </c>
      <c r="J59" s="12">
        <v>-12.339702698952536</v>
      </c>
      <c r="L59" s="176"/>
    </row>
    <row r="60" spans="1:17" ht="11.25" customHeight="1" x14ac:dyDescent="0.2">
      <c r="A60" s="9" t="s">
        <v>337</v>
      </c>
      <c r="B60" s="11">
        <v>995.46739539999987</v>
      </c>
      <c r="C60" s="11">
        <v>441.84228189999993</v>
      </c>
      <c r="D60" s="11">
        <v>508.26869000000005</v>
      </c>
      <c r="E60" s="12">
        <v>15.033963661050009</v>
      </c>
      <c r="F60" s="12"/>
      <c r="G60" s="11">
        <v>8960.3031399999982</v>
      </c>
      <c r="H60" s="11">
        <v>3987.8797799999998</v>
      </c>
      <c r="I60" s="11">
        <v>4386.7398300000004</v>
      </c>
      <c r="J60" s="12">
        <v>10.001807276146153</v>
      </c>
      <c r="L60" s="176"/>
    </row>
    <row r="61" spans="1:17" ht="11.25" customHeight="1" x14ac:dyDescent="0.2">
      <c r="A61" s="9" t="s">
        <v>390</v>
      </c>
      <c r="B61" s="11">
        <v>0</v>
      </c>
      <c r="C61" s="11">
        <v>0</v>
      </c>
      <c r="D61" s="11">
        <v>0</v>
      </c>
      <c r="E61" s="12" t="s">
        <v>528</v>
      </c>
      <c r="F61" s="12"/>
      <c r="G61" s="11">
        <v>0</v>
      </c>
      <c r="H61" s="11">
        <v>0</v>
      </c>
      <c r="I61" s="11">
        <v>0</v>
      </c>
      <c r="J61" s="12" t="s">
        <v>528</v>
      </c>
      <c r="L61" s="176"/>
    </row>
    <row r="62" spans="1:17" ht="11.25" customHeight="1" x14ac:dyDescent="0.2">
      <c r="A62" s="9" t="s">
        <v>312</v>
      </c>
      <c r="B62" s="11">
        <v>1558.8994399999999</v>
      </c>
      <c r="C62" s="11">
        <v>550.44996000000003</v>
      </c>
      <c r="D62" s="11">
        <v>1154.6638199999998</v>
      </c>
      <c r="E62" s="12">
        <v>109.76726385809889</v>
      </c>
      <c r="F62" s="12"/>
      <c r="G62" s="11">
        <v>1658.6694299999999</v>
      </c>
      <c r="H62" s="11">
        <v>550.82024999999999</v>
      </c>
      <c r="I62" s="11">
        <v>1225.11618</v>
      </c>
      <c r="J62" s="12">
        <v>122.41669219677379</v>
      </c>
      <c r="L62" s="176"/>
    </row>
    <row r="63" spans="1:17" ht="11.25" customHeight="1" x14ac:dyDescent="0.2">
      <c r="A63" s="9" t="s">
        <v>207</v>
      </c>
      <c r="B63" s="11">
        <v>33596.934530000006</v>
      </c>
      <c r="C63" s="11">
        <v>16404.640799999997</v>
      </c>
      <c r="D63" s="11">
        <v>12320.823139999999</v>
      </c>
      <c r="E63" s="12">
        <v>-24.894282720289723</v>
      </c>
      <c r="F63" s="12"/>
      <c r="G63" s="11">
        <v>30280.974370000007</v>
      </c>
      <c r="H63" s="11">
        <v>14485.103109999996</v>
      </c>
      <c r="I63" s="11">
        <v>11061.374379999999</v>
      </c>
      <c r="J63" s="12">
        <v>-23.636205445002162</v>
      </c>
      <c r="L63" s="176"/>
    </row>
    <row r="64" spans="1:17" ht="11.25" customHeight="1" x14ac:dyDescent="0.2">
      <c r="A64" s="9"/>
      <c r="B64" s="11"/>
      <c r="C64" s="11"/>
      <c r="D64" s="11"/>
      <c r="E64" s="12"/>
      <c r="F64" s="12"/>
      <c r="G64" s="11"/>
      <c r="H64" s="11"/>
      <c r="I64" s="11"/>
      <c r="J64" s="12"/>
      <c r="L64" s="176"/>
    </row>
    <row r="65" spans="1:20" s="20" customFormat="1" ht="11.25" customHeight="1" x14ac:dyDescent="0.2">
      <c r="A65" s="17" t="s">
        <v>215</v>
      </c>
      <c r="B65" s="18">
        <v>141404.261115</v>
      </c>
      <c r="C65" s="18">
        <v>86646.126869999993</v>
      </c>
      <c r="D65" s="18">
        <v>86912.207259999996</v>
      </c>
      <c r="E65" s="16">
        <v>0.30708861389641129</v>
      </c>
      <c r="F65" s="16"/>
      <c r="G65" s="18">
        <v>370857.28821999993</v>
      </c>
      <c r="H65" s="18">
        <v>225970.63066</v>
      </c>
      <c r="I65" s="18">
        <v>219243.41602999999</v>
      </c>
      <c r="J65" s="16">
        <v>-2.9770305151388925</v>
      </c>
      <c r="L65" s="175"/>
      <c r="M65" s="173"/>
      <c r="N65" s="173"/>
    </row>
    <row r="66" spans="1:20" s="20" customFormat="1" ht="11.25" customHeight="1" x14ac:dyDescent="0.2">
      <c r="A66" s="9" t="s">
        <v>383</v>
      </c>
      <c r="B66" s="11">
        <v>44468.026804999994</v>
      </c>
      <c r="C66" s="11">
        <v>27359.523050000003</v>
      </c>
      <c r="D66" s="11">
        <v>23574.550040000002</v>
      </c>
      <c r="E66" s="12">
        <v>-13.834206843017313</v>
      </c>
      <c r="F66" s="12"/>
      <c r="G66" s="11">
        <v>130109.67901999998</v>
      </c>
      <c r="H66" s="11">
        <v>78331.165500000017</v>
      </c>
      <c r="I66" s="11">
        <v>68447.564329999994</v>
      </c>
      <c r="J66" s="12">
        <v>-12.617712384223395</v>
      </c>
      <c r="L66" s="175"/>
      <c r="M66" s="173"/>
      <c r="N66" s="173"/>
    </row>
    <row r="67" spans="1:20" ht="11.25" customHeight="1" x14ac:dyDescent="0.2">
      <c r="A67" s="9" t="s">
        <v>203</v>
      </c>
      <c r="B67" s="11">
        <v>26078.572465000001</v>
      </c>
      <c r="C67" s="11">
        <v>16348.482250000001</v>
      </c>
      <c r="D67" s="11">
        <v>13248.773709999998</v>
      </c>
      <c r="E67" s="12">
        <v>-18.960222071990827</v>
      </c>
      <c r="F67" s="12"/>
      <c r="G67" s="11">
        <v>77289.306519999984</v>
      </c>
      <c r="H67" s="11">
        <v>47286.375739999996</v>
      </c>
      <c r="I67" s="11">
        <v>38798.90105</v>
      </c>
      <c r="J67" s="12">
        <v>-17.94909116458328</v>
      </c>
      <c r="L67" s="176"/>
    </row>
    <row r="68" spans="1:20" ht="11.25" customHeight="1" x14ac:dyDescent="0.2">
      <c r="A68" s="9" t="s">
        <v>204</v>
      </c>
      <c r="B68" s="11">
        <v>27638.758864999996</v>
      </c>
      <c r="C68" s="11">
        <v>17170.75794</v>
      </c>
      <c r="D68" s="11">
        <v>24688.462520000008</v>
      </c>
      <c r="E68" s="12">
        <v>43.782019444157442</v>
      </c>
      <c r="F68" s="12"/>
      <c r="G68" s="11">
        <v>62392.554319999981</v>
      </c>
      <c r="H68" s="11">
        <v>38660.04675999999</v>
      </c>
      <c r="I68" s="11">
        <v>52978.418809999996</v>
      </c>
      <c r="J68" s="12">
        <v>37.036613377339876</v>
      </c>
      <c r="L68" s="176"/>
    </row>
    <row r="69" spans="1:20" ht="11.25" customHeight="1" x14ac:dyDescent="0.2">
      <c r="A69" s="9" t="s">
        <v>205</v>
      </c>
      <c r="B69" s="11">
        <v>17530.733029999999</v>
      </c>
      <c r="C69" s="11">
        <v>11702.394799999998</v>
      </c>
      <c r="D69" s="11">
        <v>12667.051179999999</v>
      </c>
      <c r="E69" s="12">
        <v>8.2432390676137572</v>
      </c>
      <c r="F69" s="12"/>
      <c r="G69" s="11">
        <v>35410.660890000006</v>
      </c>
      <c r="H69" s="11">
        <v>24079.138380000004</v>
      </c>
      <c r="I69" s="11">
        <v>25795.762659999997</v>
      </c>
      <c r="J69" s="12">
        <v>7.1290934621888908</v>
      </c>
      <c r="L69" s="176"/>
    </row>
    <row r="70" spans="1:20" ht="11.25" customHeight="1" x14ac:dyDescent="0.2">
      <c r="A70" s="9" t="s">
        <v>391</v>
      </c>
      <c r="B70" s="11">
        <v>2205.4901700000005</v>
      </c>
      <c r="C70" s="11">
        <v>1883.7722300000003</v>
      </c>
      <c r="D70" s="11">
        <v>493.82302000000004</v>
      </c>
      <c r="E70" s="12">
        <v>-73.785417783762526</v>
      </c>
      <c r="F70" s="12"/>
      <c r="G70" s="11">
        <v>7970.4713299999994</v>
      </c>
      <c r="H70" s="11">
        <v>6651.2456199999988</v>
      </c>
      <c r="I70" s="11">
        <v>1502.0359399999998</v>
      </c>
      <c r="J70" s="12">
        <v>-77.417223392210246</v>
      </c>
      <c r="L70" s="176"/>
    </row>
    <row r="71" spans="1:20" ht="11.25" customHeight="1" x14ac:dyDescent="0.2">
      <c r="A71" s="9" t="s">
        <v>206</v>
      </c>
      <c r="B71" s="11">
        <v>23482.679779999999</v>
      </c>
      <c r="C71" s="11">
        <v>12181.196599999999</v>
      </c>
      <c r="D71" s="11">
        <v>12239.546789999997</v>
      </c>
      <c r="E71" s="12">
        <v>0.47901853911460535</v>
      </c>
      <c r="F71" s="12"/>
      <c r="G71" s="11">
        <v>57684.616139999998</v>
      </c>
      <c r="H71" s="11">
        <v>30962.658659999997</v>
      </c>
      <c r="I71" s="11">
        <v>31720.733239999998</v>
      </c>
      <c r="J71" s="12">
        <v>2.4483510551351486</v>
      </c>
      <c r="L71" s="176"/>
    </row>
    <row r="72" spans="1:20" ht="11.25" customHeight="1" x14ac:dyDescent="0.2">
      <c r="A72" s="9"/>
      <c r="B72" s="11"/>
      <c r="C72" s="11"/>
      <c r="D72" s="11"/>
      <c r="E72" s="12"/>
      <c r="F72" s="12"/>
      <c r="G72" s="11"/>
      <c r="H72" s="11"/>
      <c r="I72" s="11"/>
      <c r="J72" s="12"/>
      <c r="L72" s="176"/>
    </row>
    <row r="73" spans="1:20" s="20" customFormat="1" ht="11.25" customHeight="1" x14ac:dyDescent="0.25">
      <c r="A73" s="17" t="s">
        <v>1</v>
      </c>
      <c r="B73" s="18">
        <v>146297.27032700001</v>
      </c>
      <c r="C73" s="18">
        <v>54169.714136999995</v>
      </c>
      <c r="D73" s="18">
        <v>56711.726479999998</v>
      </c>
      <c r="E73" s="16">
        <v>4.6926818490698139</v>
      </c>
      <c r="F73" s="16"/>
      <c r="G73" s="18">
        <v>373490.53611000004</v>
      </c>
      <c r="H73" s="18">
        <v>138287.65253000002</v>
      </c>
      <c r="I73" s="18">
        <v>143352.43837999998</v>
      </c>
      <c r="J73" s="16">
        <v>3.6625004165872497</v>
      </c>
      <c r="L73" s="316"/>
      <c r="M73" s="173"/>
      <c r="N73"/>
      <c r="O73"/>
      <c r="P73"/>
      <c r="Q73"/>
      <c r="R73"/>
      <c r="S73"/>
      <c r="T73"/>
    </row>
    <row r="74" spans="1:20" ht="11.25" customHeight="1" x14ac:dyDescent="0.25">
      <c r="A74" s="9" t="s">
        <v>208</v>
      </c>
      <c r="B74" s="11">
        <v>71936.941520000008</v>
      </c>
      <c r="C74" s="11">
        <v>27685.949649999999</v>
      </c>
      <c r="D74" s="11">
        <v>24276.968969999998</v>
      </c>
      <c r="E74" s="12">
        <v>-12.313035034360837</v>
      </c>
      <c r="F74" s="12"/>
      <c r="G74" s="11">
        <v>163176.60795999996</v>
      </c>
      <c r="H74" s="11">
        <v>64049.74035</v>
      </c>
      <c r="I74" s="11">
        <v>54387.864780000004</v>
      </c>
      <c r="J74" s="12">
        <v>-15.084956655878145</v>
      </c>
      <c r="L74" s="176"/>
      <c r="N74"/>
      <c r="O74"/>
      <c r="P74"/>
      <c r="Q74"/>
      <c r="R74"/>
      <c r="S74"/>
      <c r="T74"/>
    </row>
    <row r="75" spans="1:20" ht="11.25" customHeight="1" x14ac:dyDescent="0.25">
      <c r="A75" s="9" t="s">
        <v>92</v>
      </c>
      <c r="B75" s="11">
        <v>5100.4317970000002</v>
      </c>
      <c r="C75" s="11">
        <v>1775.398897</v>
      </c>
      <c r="D75" s="11">
        <v>1860.1680299999998</v>
      </c>
      <c r="E75" s="12">
        <v>4.7746527917325636</v>
      </c>
      <c r="F75" s="12"/>
      <c r="G75" s="11">
        <v>31924.676210000001</v>
      </c>
      <c r="H75" s="11">
        <v>10665.815429999999</v>
      </c>
      <c r="I75" s="11">
        <v>11806.990649999998</v>
      </c>
      <c r="J75" s="12">
        <v>10.699371534127494</v>
      </c>
      <c r="L75" s="176"/>
      <c r="N75"/>
      <c r="O75"/>
      <c r="P75"/>
      <c r="Q75"/>
      <c r="R75"/>
      <c r="S75"/>
      <c r="T75"/>
    </row>
    <row r="76" spans="1:20" ht="11.25" customHeight="1" x14ac:dyDescent="0.25">
      <c r="A76" s="9" t="s">
        <v>209</v>
      </c>
      <c r="B76" s="11">
        <v>6054.0540000000001</v>
      </c>
      <c r="C76" s="11">
        <v>1689.405</v>
      </c>
      <c r="D76" s="11">
        <v>2358.4969999999994</v>
      </c>
      <c r="E76" s="12">
        <v>39.605186441380226</v>
      </c>
      <c r="F76" s="12"/>
      <c r="G76" s="11">
        <v>19474.641900000002</v>
      </c>
      <c r="H76" s="11">
        <v>5571.2123100000008</v>
      </c>
      <c r="I76" s="11">
        <v>7483.6297699999986</v>
      </c>
      <c r="J76" s="12">
        <v>34.326774023085051</v>
      </c>
      <c r="L76" s="176"/>
      <c r="N76"/>
      <c r="O76"/>
      <c r="P76"/>
      <c r="Q76"/>
      <c r="R76"/>
      <c r="S76"/>
      <c r="T76"/>
    </row>
    <row r="77" spans="1:20" ht="11.25" customHeight="1" x14ac:dyDescent="0.25">
      <c r="A77" s="9" t="s">
        <v>210</v>
      </c>
      <c r="B77" s="11">
        <v>62739.889189999994</v>
      </c>
      <c r="C77" s="11">
        <v>22759.387939999997</v>
      </c>
      <c r="D77" s="11">
        <v>28040.860699999997</v>
      </c>
      <c r="E77" s="12">
        <v>23.205688896043313</v>
      </c>
      <c r="F77" s="12"/>
      <c r="G77" s="11">
        <v>155174.06716000004</v>
      </c>
      <c r="H77" s="11">
        <v>55816.015010000025</v>
      </c>
      <c r="I77" s="11">
        <v>66972.052759999991</v>
      </c>
      <c r="J77" s="12">
        <v>19.987162730985446</v>
      </c>
      <c r="L77" s="176"/>
      <c r="N77"/>
      <c r="O77"/>
      <c r="P77"/>
      <c r="Q77"/>
      <c r="R77"/>
      <c r="S77"/>
      <c r="T77"/>
    </row>
    <row r="78" spans="1:20" ht="11.25" customHeight="1" x14ac:dyDescent="0.25">
      <c r="A78" s="9" t="s">
        <v>211</v>
      </c>
      <c r="B78" s="11">
        <v>465.95382000000012</v>
      </c>
      <c r="C78" s="11">
        <v>259.57265000000001</v>
      </c>
      <c r="D78" s="11">
        <v>175.23178000000001</v>
      </c>
      <c r="E78" s="12">
        <v>-32.492202086776089</v>
      </c>
      <c r="F78" s="12"/>
      <c r="G78" s="11">
        <v>3740.5428800000004</v>
      </c>
      <c r="H78" s="11">
        <v>2184.8694299999997</v>
      </c>
      <c r="I78" s="11">
        <v>2701.9004199999999</v>
      </c>
      <c r="J78" s="12">
        <v>23.664159647288415</v>
      </c>
      <c r="L78" s="176"/>
      <c r="N78"/>
      <c r="O78"/>
      <c r="P78"/>
      <c r="Q78"/>
      <c r="R78"/>
      <c r="S78"/>
      <c r="T78"/>
    </row>
    <row r="79" spans="1:20" ht="11.25" customHeight="1" x14ac:dyDescent="0.25">
      <c r="A79" s="9"/>
      <c r="B79" s="11"/>
      <c r="C79" s="11"/>
      <c r="D79" s="11"/>
      <c r="E79" s="12"/>
      <c r="F79" s="12"/>
      <c r="G79" s="11"/>
      <c r="H79" s="11"/>
      <c r="I79" s="11"/>
      <c r="J79" s="12"/>
      <c r="L79" s="176"/>
      <c r="N79"/>
      <c r="O79"/>
      <c r="P79"/>
      <c r="Q79"/>
      <c r="R79"/>
      <c r="S79"/>
      <c r="T79"/>
    </row>
    <row r="80" spans="1:20" s="20" customFormat="1" ht="11.25" customHeight="1" x14ac:dyDescent="0.25">
      <c r="A80" s="17" t="s">
        <v>282</v>
      </c>
      <c r="B80" s="18">
        <v>15541.164725299999</v>
      </c>
      <c r="C80" s="18">
        <v>5094.8129572999997</v>
      </c>
      <c r="D80" s="18">
        <v>4622.9171828999988</v>
      </c>
      <c r="E80" s="16">
        <v>-9.2622786813764151</v>
      </c>
      <c r="F80" s="16"/>
      <c r="G80" s="18">
        <v>82341.988170000011</v>
      </c>
      <c r="H80" s="18">
        <v>29775.586729999999</v>
      </c>
      <c r="I80" s="18">
        <v>27214.75866</v>
      </c>
      <c r="J80" s="16">
        <v>-8.6004285766764497</v>
      </c>
      <c r="L80" s="175"/>
      <c r="M80" s="173"/>
      <c r="N80"/>
      <c r="O80"/>
      <c r="P80"/>
      <c r="Q80"/>
      <c r="R80"/>
      <c r="S80"/>
      <c r="T80"/>
    </row>
    <row r="81" spans="1:20" ht="11.25" customHeight="1" x14ac:dyDescent="0.25">
      <c r="A81" s="9" t="s">
        <v>212</v>
      </c>
      <c r="B81" s="11">
        <v>14865.147902699999</v>
      </c>
      <c r="C81" s="11">
        <v>4669.3279546999993</v>
      </c>
      <c r="D81" s="11">
        <v>4350.3470288999988</v>
      </c>
      <c r="E81" s="12">
        <v>-6.8314097637739053</v>
      </c>
      <c r="F81" s="12"/>
      <c r="G81" s="11">
        <v>71242.874420000007</v>
      </c>
      <c r="H81" s="11">
        <v>24355.117679999999</v>
      </c>
      <c r="I81" s="11">
        <v>21810.89097</v>
      </c>
      <c r="J81" s="12">
        <v>-10.446374119100525</v>
      </c>
      <c r="L81" s="176"/>
      <c r="N81"/>
      <c r="O81"/>
      <c r="P81"/>
      <c r="Q81"/>
      <c r="R81"/>
      <c r="S81"/>
      <c r="T81"/>
    </row>
    <row r="82" spans="1:20" ht="11.25" customHeight="1" x14ac:dyDescent="0.25">
      <c r="A82" s="9" t="s">
        <v>213</v>
      </c>
      <c r="B82" s="11">
        <v>138.83530000000002</v>
      </c>
      <c r="C82" s="11">
        <v>66.529299999999992</v>
      </c>
      <c r="D82" s="11">
        <v>72.044780000000003</v>
      </c>
      <c r="E82" s="12">
        <v>8.2903021676163888</v>
      </c>
      <c r="F82" s="12"/>
      <c r="G82" s="11">
        <v>8478.4157200000009</v>
      </c>
      <c r="H82" s="11">
        <v>3971.6367399999995</v>
      </c>
      <c r="I82" s="11">
        <v>4197.10473</v>
      </c>
      <c r="J82" s="12">
        <v>5.6769539804388103</v>
      </c>
      <c r="L82" s="176"/>
      <c r="N82"/>
      <c r="O82"/>
      <c r="P82"/>
      <c r="Q82"/>
      <c r="R82"/>
      <c r="S82"/>
      <c r="T82"/>
    </row>
    <row r="83" spans="1:20" ht="11.25" customHeight="1" x14ac:dyDescent="0.25">
      <c r="A83" s="9" t="s">
        <v>292</v>
      </c>
      <c r="B83" s="11">
        <v>15.94342</v>
      </c>
      <c r="C83" s="11">
        <v>2.7810000000000001</v>
      </c>
      <c r="D83" s="11">
        <v>16.321999999999999</v>
      </c>
      <c r="E83" s="12">
        <v>486.91118302768791</v>
      </c>
      <c r="F83" s="12"/>
      <c r="G83" s="11">
        <v>246.87442999999999</v>
      </c>
      <c r="H83" s="11">
        <v>38.849330000000002</v>
      </c>
      <c r="I83" s="11">
        <v>255.13175000000001</v>
      </c>
      <c r="J83" s="12">
        <v>556.72110690197223</v>
      </c>
      <c r="L83" s="176"/>
      <c r="N83"/>
      <c r="O83"/>
      <c r="P83"/>
      <c r="Q83"/>
      <c r="R83"/>
      <c r="S83"/>
      <c r="T83"/>
    </row>
    <row r="84" spans="1:20" ht="11.25" customHeight="1" x14ac:dyDescent="0.25">
      <c r="A84" s="9" t="s">
        <v>0</v>
      </c>
      <c r="B84" s="11">
        <v>521.23810260000005</v>
      </c>
      <c r="C84" s="11">
        <v>356.17470260000005</v>
      </c>
      <c r="D84" s="11">
        <v>184.203374</v>
      </c>
      <c r="E84" s="12">
        <v>-48.282858761345402</v>
      </c>
      <c r="F84" s="12"/>
      <c r="G84" s="11">
        <v>2373.8235999999997</v>
      </c>
      <c r="H84" s="11">
        <v>1409.98298</v>
      </c>
      <c r="I84" s="11">
        <v>951.63120999999978</v>
      </c>
      <c r="J84" s="12">
        <v>-32.507610127322266</v>
      </c>
      <c r="L84"/>
      <c r="M84"/>
      <c r="N84"/>
      <c r="O84"/>
      <c r="P84"/>
      <c r="Q84"/>
      <c r="R84"/>
      <c r="S84"/>
      <c r="T84"/>
    </row>
    <row r="85" spans="1:20" ht="11.25" customHeight="1" x14ac:dyDescent="0.25">
      <c r="A85" s="9"/>
      <c r="B85" s="11"/>
      <c r="C85" s="11"/>
      <c r="D85" s="11"/>
      <c r="E85" s="12"/>
      <c r="F85" s="12"/>
      <c r="G85" s="11"/>
      <c r="H85" s="11"/>
      <c r="I85" s="11"/>
      <c r="J85" s="12"/>
      <c r="L85"/>
      <c r="M85"/>
      <c r="N85"/>
      <c r="O85"/>
    </row>
    <row r="86" spans="1:20" s="20" customFormat="1" ht="11.25" customHeight="1" x14ac:dyDescent="0.2">
      <c r="A86" s="17" t="s">
        <v>2</v>
      </c>
      <c r="B86" s="18">
        <v>98244.146150000015</v>
      </c>
      <c r="C86" s="18">
        <v>44261.66934</v>
      </c>
      <c r="D86" s="18">
        <v>32566.092425000003</v>
      </c>
      <c r="E86" s="16">
        <v>-26.423713993160476</v>
      </c>
      <c r="F86" s="16"/>
      <c r="G86" s="18">
        <v>181102.0454</v>
      </c>
      <c r="H86" s="18">
        <v>77146.228579999981</v>
      </c>
      <c r="I86" s="18">
        <v>64991.553750000006</v>
      </c>
      <c r="J86" s="16">
        <v>-15.755371394980997</v>
      </c>
      <c r="L86" s="175"/>
      <c r="M86" s="173"/>
      <c r="N86" s="173"/>
    </row>
    <row r="87" spans="1:20" ht="11.25" customHeight="1" x14ac:dyDescent="0.2">
      <c r="A87" s="9" t="s">
        <v>92</v>
      </c>
      <c r="B87" s="11">
        <v>60357.140879999992</v>
      </c>
      <c r="C87" s="11">
        <v>29140.352199999998</v>
      </c>
      <c r="D87" s="11">
        <v>14997.977710000001</v>
      </c>
      <c r="E87" s="12">
        <v>-48.531927112397767</v>
      </c>
      <c r="F87" s="12"/>
      <c r="G87" s="11">
        <v>83698.854159999988</v>
      </c>
      <c r="H87" s="11">
        <v>38971.457519999982</v>
      </c>
      <c r="I87" s="11">
        <v>22385.276450000001</v>
      </c>
      <c r="J87" s="12">
        <v>-42.559817172575663</v>
      </c>
      <c r="L87" s="176"/>
    </row>
    <row r="88" spans="1:20" ht="11.25" customHeight="1" x14ac:dyDescent="0.2">
      <c r="A88" s="9" t="s">
        <v>214</v>
      </c>
      <c r="B88" s="11">
        <v>24612.142010000003</v>
      </c>
      <c r="C88" s="11">
        <v>9134.21558</v>
      </c>
      <c r="D88" s="11">
        <v>10656.175300000001</v>
      </c>
      <c r="E88" s="12">
        <v>16.662183048672929</v>
      </c>
      <c r="F88" s="12"/>
      <c r="G88" s="11">
        <v>63227.642530000019</v>
      </c>
      <c r="H88" s="11">
        <v>23769.244920000001</v>
      </c>
      <c r="I88" s="11">
        <v>24199.898590000008</v>
      </c>
      <c r="J88" s="12">
        <v>1.8118104779914432</v>
      </c>
      <c r="L88" s="176"/>
    </row>
    <row r="89" spans="1:20" ht="11.25" customHeight="1" x14ac:dyDescent="0.2">
      <c r="A89" s="9" t="s">
        <v>293</v>
      </c>
      <c r="B89" s="11">
        <v>90.460000000000008</v>
      </c>
      <c r="C89" s="11">
        <v>6.7520000000000007</v>
      </c>
      <c r="D89" s="11">
        <v>26.21</v>
      </c>
      <c r="E89" s="12">
        <v>288.18127962085305</v>
      </c>
      <c r="F89" s="12"/>
      <c r="G89" s="11">
        <v>75.166069999999991</v>
      </c>
      <c r="H89" s="11">
        <v>10.154950000000001</v>
      </c>
      <c r="I89" s="11">
        <v>30.596540000000001</v>
      </c>
      <c r="J89" s="12">
        <v>201.29680599116682</v>
      </c>
      <c r="L89" s="176"/>
    </row>
    <row r="90" spans="1:20" ht="11.25" customHeight="1" x14ac:dyDescent="0.2">
      <c r="A90" s="9" t="s">
        <v>365</v>
      </c>
      <c r="B90" s="11">
        <v>13184.403259999999</v>
      </c>
      <c r="C90" s="11">
        <v>5980.3495600000006</v>
      </c>
      <c r="D90" s="11">
        <v>6885.7294149999998</v>
      </c>
      <c r="E90" s="12">
        <v>15.139246392145651</v>
      </c>
      <c r="F90" s="12"/>
      <c r="G90" s="11">
        <v>34100.382639999996</v>
      </c>
      <c r="H90" s="11">
        <v>14395.371190000002</v>
      </c>
      <c r="I90" s="11">
        <v>18375.782169999999</v>
      </c>
      <c r="J90" s="12">
        <v>27.650631077613738</v>
      </c>
      <c r="L90" s="317"/>
    </row>
    <row r="91" spans="1:20" s="20" customFormat="1" ht="11.25" customHeight="1" x14ac:dyDescent="0.2">
      <c r="A91" s="17"/>
      <c r="B91" s="18"/>
      <c r="C91" s="18"/>
      <c r="D91" s="18"/>
      <c r="E91" s="16"/>
      <c r="F91" s="16"/>
      <c r="G91" s="18"/>
      <c r="H91" s="18"/>
      <c r="I91" s="18"/>
      <c r="J91" s="12"/>
      <c r="L91" s="175"/>
      <c r="M91" s="173"/>
      <c r="N91" s="173"/>
    </row>
    <row r="92" spans="1:20" s="20" customFormat="1" ht="11.25" customHeight="1" x14ac:dyDescent="0.2">
      <c r="A92" s="17" t="s">
        <v>313</v>
      </c>
      <c r="B92" s="18">
        <v>2012.2110301</v>
      </c>
      <c r="C92" s="18">
        <v>1248.7774101</v>
      </c>
      <c r="D92" s="18">
        <v>816.57629000000009</v>
      </c>
      <c r="E92" s="16">
        <v>-34.609940619072376</v>
      </c>
      <c r="F92" s="16"/>
      <c r="G92" s="18">
        <v>7714.2365699999991</v>
      </c>
      <c r="H92" s="18">
        <v>4215.4206999999988</v>
      </c>
      <c r="I92" s="18">
        <v>3929.00189</v>
      </c>
      <c r="J92" s="16">
        <v>-6.7945486437450739</v>
      </c>
      <c r="L92" s="180"/>
      <c r="M92" s="173"/>
      <c r="N92" s="173"/>
    </row>
    <row r="93" spans="1:20" x14ac:dyDescent="0.2">
      <c r="A93" s="86"/>
      <c r="B93" s="92"/>
      <c r="C93" s="92"/>
      <c r="D93" s="92"/>
      <c r="E93" s="92"/>
      <c r="F93" s="92"/>
      <c r="G93" s="92"/>
      <c r="H93" s="92"/>
      <c r="I93" s="92"/>
      <c r="J93" s="86"/>
      <c r="L93" s="176"/>
    </row>
    <row r="94" spans="1:20" x14ac:dyDescent="0.2">
      <c r="A94" s="9" t="s">
        <v>411</v>
      </c>
      <c r="B94" s="9"/>
      <c r="C94" s="9"/>
      <c r="D94" s="9"/>
      <c r="E94" s="9"/>
      <c r="F94" s="9"/>
      <c r="G94" s="9"/>
      <c r="H94" s="9"/>
      <c r="I94" s="9"/>
      <c r="J94" s="9"/>
      <c r="L94" s="176"/>
    </row>
    <row r="95" spans="1:20" ht="20.100000000000001" customHeight="1" x14ac:dyDescent="0.25">
      <c r="A95" s="367" t="s">
        <v>156</v>
      </c>
      <c r="B95" s="367"/>
      <c r="C95" s="367"/>
      <c r="D95" s="367"/>
      <c r="E95" s="367"/>
      <c r="F95" s="367"/>
      <c r="G95" s="367"/>
      <c r="H95" s="367"/>
      <c r="I95" s="367"/>
      <c r="J95" s="367"/>
      <c r="L95" s="176"/>
    </row>
    <row r="96" spans="1:20" ht="20.100000000000001" customHeight="1" x14ac:dyDescent="0.25">
      <c r="A96" s="368" t="s">
        <v>153</v>
      </c>
      <c r="B96" s="368"/>
      <c r="C96" s="368"/>
      <c r="D96" s="368"/>
      <c r="E96" s="368"/>
      <c r="F96" s="368"/>
      <c r="G96" s="368"/>
      <c r="H96" s="368"/>
      <c r="I96" s="368"/>
      <c r="J96" s="368"/>
      <c r="L96" s="176"/>
    </row>
    <row r="97" spans="1:21" s="20" customFormat="1" x14ac:dyDescent="0.2">
      <c r="A97" s="17"/>
      <c r="B97" s="369" t="s">
        <v>100</v>
      </c>
      <c r="C97" s="369"/>
      <c r="D97" s="369"/>
      <c r="E97" s="369"/>
      <c r="F97" s="323"/>
      <c r="G97" s="369" t="s">
        <v>422</v>
      </c>
      <c r="H97" s="369"/>
      <c r="I97" s="369"/>
      <c r="J97" s="369"/>
      <c r="K97" s="93"/>
      <c r="L97" s="172"/>
      <c r="M97" s="172"/>
      <c r="N97" s="172"/>
      <c r="O97" s="93"/>
    </row>
    <row r="98" spans="1:21" s="20" customFormat="1" x14ac:dyDescent="0.2">
      <c r="A98" s="17" t="s">
        <v>257</v>
      </c>
      <c r="B98" s="373">
        <v>2018</v>
      </c>
      <c r="C98" s="370" t="s">
        <v>513</v>
      </c>
      <c r="D98" s="370"/>
      <c r="E98" s="370"/>
      <c r="F98" s="323"/>
      <c r="G98" s="373">
        <v>2018</v>
      </c>
      <c r="H98" s="370" t="s">
        <v>513</v>
      </c>
      <c r="I98" s="370"/>
      <c r="J98" s="370"/>
      <c r="K98" s="93"/>
      <c r="L98" s="172"/>
      <c r="M98" s="172"/>
      <c r="N98" s="172"/>
      <c r="O98" s="93"/>
    </row>
    <row r="99" spans="1:21" s="20" customFormat="1" x14ac:dyDescent="0.2">
      <c r="A99" s="125"/>
      <c r="B99" s="374"/>
      <c r="C99" s="258">
        <v>2018</v>
      </c>
      <c r="D99" s="258">
        <v>2019</v>
      </c>
      <c r="E99" s="324" t="s">
        <v>525</v>
      </c>
      <c r="F99" s="127"/>
      <c r="G99" s="374"/>
      <c r="H99" s="258">
        <v>2018</v>
      </c>
      <c r="I99" s="258">
        <v>2019</v>
      </c>
      <c r="J99" s="324" t="s">
        <v>525</v>
      </c>
      <c r="L99" s="173"/>
      <c r="M99" s="173"/>
      <c r="N99" s="173"/>
    </row>
    <row r="100" spans="1:21" x14ac:dyDescent="0.2">
      <c r="A100" s="9"/>
      <c r="B100" s="9"/>
      <c r="C100" s="9"/>
      <c r="D100" s="9"/>
      <c r="E100" s="9"/>
      <c r="F100" s="9"/>
      <c r="G100" s="9"/>
      <c r="H100" s="9"/>
      <c r="I100" s="9"/>
      <c r="J100" s="11"/>
      <c r="L100" s="176"/>
    </row>
    <row r="101" spans="1:21" s="21" customFormat="1" x14ac:dyDescent="0.2">
      <c r="A101" s="88" t="s">
        <v>288</v>
      </c>
      <c r="B101" s="88">
        <v>54608.752833900013</v>
      </c>
      <c r="C101" s="88">
        <v>48731.685521399995</v>
      </c>
      <c r="D101" s="88">
        <v>40788.137231299974</v>
      </c>
      <c r="E101" s="16">
        <v>-16.300581859849061</v>
      </c>
      <c r="F101" s="88"/>
      <c r="G101" s="88">
        <v>373528.85080000001</v>
      </c>
      <c r="H101" s="88">
        <v>290424.80670999998</v>
      </c>
      <c r="I101" s="88">
        <v>248332.84402999998</v>
      </c>
      <c r="J101" s="16">
        <v>-14.493239457340977</v>
      </c>
      <c r="L101" s="175"/>
      <c r="M101" s="203"/>
      <c r="N101" s="203"/>
    </row>
    <row r="102" spans="1:21" ht="11.25" customHeight="1" x14ac:dyDescent="0.2">
      <c r="A102" s="17"/>
      <c r="B102" s="18"/>
      <c r="C102" s="18"/>
      <c r="D102" s="18"/>
      <c r="E102" s="16"/>
      <c r="F102" s="16"/>
      <c r="G102" s="18"/>
      <c r="H102" s="18"/>
      <c r="I102" s="18"/>
      <c r="J102" s="12"/>
      <c r="K102" s="85"/>
      <c r="L102" s="178"/>
      <c r="M102" s="171"/>
      <c r="N102" s="171"/>
      <c r="O102" s="85"/>
      <c r="P102" s="85"/>
      <c r="Q102" s="85"/>
      <c r="R102" s="85"/>
      <c r="S102" s="85"/>
      <c r="T102" s="85"/>
      <c r="U102" s="85"/>
    </row>
    <row r="103" spans="1:21" s="20" customFormat="1" ht="11.25" customHeight="1" x14ac:dyDescent="0.2">
      <c r="A103" s="17" t="s">
        <v>298</v>
      </c>
      <c r="B103" s="18">
        <v>1933.1495712999999</v>
      </c>
      <c r="C103" s="18">
        <v>1093.6558909999999</v>
      </c>
      <c r="D103" s="18">
        <v>1426.9109145000002</v>
      </c>
      <c r="E103" s="16">
        <v>30.471652577602242</v>
      </c>
      <c r="F103" s="16"/>
      <c r="G103" s="18">
        <v>193456.32019</v>
      </c>
      <c r="H103" s="18">
        <v>136180.18624000001</v>
      </c>
      <c r="I103" s="18">
        <v>133656.337</v>
      </c>
      <c r="J103" s="16">
        <v>-1.8533160437540062</v>
      </c>
      <c r="L103" s="175"/>
      <c r="M103" s="173"/>
      <c r="N103" s="173"/>
    </row>
    <row r="104" spans="1:21" ht="11.25" customHeight="1" x14ac:dyDescent="0.2">
      <c r="A104" s="9" t="s">
        <v>500</v>
      </c>
      <c r="B104" s="11">
        <v>133.78476900000004</v>
      </c>
      <c r="C104" s="11">
        <v>104.64998699999998</v>
      </c>
      <c r="D104" s="11">
        <v>67.375514999999979</v>
      </c>
      <c r="E104" s="12">
        <v>-35.618228982675376</v>
      </c>
      <c r="F104" s="12"/>
      <c r="G104" s="11">
        <v>27276.861860000001</v>
      </c>
      <c r="H104" s="11">
        <v>22429.943950000001</v>
      </c>
      <c r="I104" s="11">
        <v>14943.543669999999</v>
      </c>
      <c r="J104" s="12">
        <v>-33.376812250126036</v>
      </c>
      <c r="L104" s="176"/>
    </row>
    <row r="105" spans="1:21" ht="11.25" customHeight="1" x14ac:dyDescent="0.2">
      <c r="A105" s="9" t="s">
        <v>507</v>
      </c>
      <c r="B105" s="11">
        <v>26.286560999999995</v>
      </c>
      <c r="C105" s="11">
        <v>16.794554000000002</v>
      </c>
      <c r="D105" s="11">
        <v>17.781823999999997</v>
      </c>
      <c r="E105" s="12">
        <v>5.8785127607437175</v>
      </c>
      <c r="F105" s="12"/>
      <c r="G105" s="11">
        <v>26010.285780000002</v>
      </c>
      <c r="H105" s="11">
        <v>19424.440129999995</v>
      </c>
      <c r="I105" s="11">
        <v>17594.619899999998</v>
      </c>
      <c r="J105" s="12">
        <v>-9.4201954741230338</v>
      </c>
      <c r="L105" s="176"/>
    </row>
    <row r="106" spans="1:21" ht="11.25" customHeight="1" x14ac:dyDescent="0.2">
      <c r="A106" s="9" t="s">
        <v>501</v>
      </c>
      <c r="B106" s="11">
        <v>27.190566000000008</v>
      </c>
      <c r="C106" s="11">
        <v>11.58413</v>
      </c>
      <c r="D106" s="11">
        <v>6.4220719999999991</v>
      </c>
      <c r="E106" s="12">
        <v>-44.561464693507411</v>
      </c>
      <c r="F106" s="12"/>
      <c r="G106" s="11">
        <v>19937.692160000002</v>
      </c>
      <c r="H106" s="11">
        <v>10978.57591</v>
      </c>
      <c r="I106" s="11">
        <v>13081.05416</v>
      </c>
      <c r="J106" s="12">
        <v>19.150737465730188</v>
      </c>
      <c r="L106" s="176"/>
    </row>
    <row r="107" spans="1:21" ht="11.25" customHeight="1" x14ac:dyDescent="0.2">
      <c r="A107" s="9" t="s">
        <v>502</v>
      </c>
      <c r="B107" s="11">
        <v>235.86096799999999</v>
      </c>
      <c r="C107" s="11">
        <v>172.35434899999998</v>
      </c>
      <c r="D107" s="11">
        <v>174.806726</v>
      </c>
      <c r="E107" s="12">
        <v>1.4228692308773816</v>
      </c>
      <c r="F107" s="12"/>
      <c r="G107" s="11">
        <v>15949.771490000001</v>
      </c>
      <c r="H107" s="11">
        <v>11537.92418</v>
      </c>
      <c r="I107" s="11">
        <v>11168.67964</v>
      </c>
      <c r="J107" s="12">
        <v>-3.2002683865790402</v>
      </c>
      <c r="L107" s="176"/>
    </row>
    <row r="108" spans="1:21" ht="11.25" customHeight="1" x14ac:dyDescent="0.2">
      <c r="A108" s="9" t="s">
        <v>503</v>
      </c>
      <c r="B108" s="11">
        <v>113.08018400000002</v>
      </c>
      <c r="C108" s="11">
        <v>101.50818900000002</v>
      </c>
      <c r="D108" s="11">
        <v>68.758148599999984</v>
      </c>
      <c r="E108" s="12">
        <v>-32.263446646654316</v>
      </c>
      <c r="F108" s="12"/>
      <c r="G108" s="11">
        <v>17002.421859999999</v>
      </c>
      <c r="H108" s="11">
        <v>16130.14299</v>
      </c>
      <c r="I108" s="11">
        <v>14449.667739999999</v>
      </c>
      <c r="J108" s="12">
        <v>-10.418229094694482</v>
      </c>
      <c r="L108" s="176"/>
    </row>
    <row r="109" spans="1:21" ht="11.25" customHeight="1" x14ac:dyDescent="0.2">
      <c r="A109" s="9" t="s">
        <v>504</v>
      </c>
      <c r="B109" s="11">
        <v>233.45097000000001</v>
      </c>
      <c r="C109" s="11">
        <v>62.264831000000008</v>
      </c>
      <c r="D109" s="11">
        <v>133.39142200000003</v>
      </c>
      <c r="E109" s="12">
        <v>114.2323681887132</v>
      </c>
      <c r="F109" s="12"/>
      <c r="G109" s="11">
        <v>16317.62039</v>
      </c>
      <c r="H109" s="11">
        <v>4400.823550000001</v>
      </c>
      <c r="I109" s="11">
        <v>8712.5473799999982</v>
      </c>
      <c r="J109" s="12">
        <v>97.975385311687774</v>
      </c>
      <c r="L109" s="176"/>
    </row>
    <row r="110" spans="1:21" ht="11.25" customHeight="1" x14ac:dyDescent="0.2">
      <c r="A110" s="9" t="s">
        <v>505</v>
      </c>
      <c r="B110" s="11">
        <v>178.23246899999998</v>
      </c>
      <c r="C110" s="11">
        <v>96.064549</v>
      </c>
      <c r="D110" s="11">
        <v>95.863265000000013</v>
      </c>
      <c r="E110" s="12">
        <v>-0.20952994845163175</v>
      </c>
      <c r="F110" s="12"/>
      <c r="G110" s="11">
        <v>11322.693730000001</v>
      </c>
      <c r="H110" s="11">
        <v>7462.0008699999989</v>
      </c>
      <c r="I110" s="11">
        <v>6541.5039099999995</v>
      </c>
      <c r="J110" s="12">
        <v>-12.335792718823413</v>
      </c>
      <c r="L110" s="176"/>
    </row>
    <row r="111" spans="1:21" ht="11.25" customHeight="1" x14ac:dyDescent="0.2">
      <c r="A111" s="9" t="s">
        <v>506</v>
      </c>
      <c r="B111" s="11">
        <v>135.17551599999999</v>
      </c>
      <c r="C111" s="11">
        <v>77.114345999999983</v>
      </c>
      <c r="D111" s="11">
        <v>47.661720000000003</v>
      </c>
      <c r="E111" s="12">
        <v>-38.193445873223112</v>
      </c>
      <c r="F111" s="12"/>
      <c r="G111" s="11">
        <v>11660.685519999999</v>
      </c>
      <c r="H111" s="11">
        <v>7274.3578599999992</v>
      </c>
      <c r="I111" s="11">
        <v>5528.3827899999997</v>
      </c>
      <c r="J111" s="12">
        <v>-24.0017758763383</v>
      </c>
      <c r="L111" s="176"/>
    </row>
    <row r="112" spans="1:21" ht="11.25" customHeight="1" x14ac:dyDescent="0.2">
      <c r="A112" s="9" t="s">
        <v>508</v>
      </c>
      <c r="B112" s="11">
        <v>850.08756829999982</v>
      </c>
      <c r="C112" s="11">
        <v>451.32095599999997</v>
      </c>
      <c r="D112" s="11">
        <v>814.85022190000007</v>
      </c>
      <c r="E112" s="12">
        <v>80.547836537862906</v>
      </c>
      <c r="F112" s="12"/>
      <c r="G112" s="11">
        <v>47978.287400000008</v>
      </c>
      <c r="H112" s="11">
        <v>36541.976800000004</v>
      </c>
      <c r="I112" s="11">
        <v>41636.337810000005</v>
      </c>
      <c r="J112" s="12">
        <v>13.941120476000094</v>
      </c>
      <c r="L112" s="176"/>
    </row>
    <row r="113" spans="1:21" ht="11.25" customHeight="1" x14ac:dyDescent="0.2">
      <c r="A113" s="9"/>
      <c r="B113" s="11"/>
      <c r="C113" s="11"/>
      <c r="D113" s="11"/>
      <c r="E113" s="12"/>
      <c r="F113" s="12"/>
      <c r="G113" s="11"/>
      <c r="H113" s="11"/>
      <c r="I113" s="11"/>
      <c r="J113" s="12"/>
      <c r="L113" s="176"/>
    </row>
    <row r="114" spans="1:21" ht="11.25" customHeight="1" x14ac:dyDescent="0.2">
      <c r="A114" s="9" t="s">
        <v>356</v>
      </c>
      <c r="B114" s="11">
        <v>27151.549300000002</v>
      </c>
      <c r="C114" s="11">
        <v>25110.282282000004</v>
      </c>
      <c r="D114" s="11">
        <v>20859.185786999999</v>
      </c>
      <c r="E114" s="12">
        <v>-16.929704123825601</v>
      </c>
      <c r="F114" s="16"/>
      <c r="G114" s="11">
        <v>86446.121199999994</v>
      </c>
      <c r="H114" s="11">
        <v>80391.839640000006</v>
      </c>
      <c r="I114" s="11">
        <v>61464.643999999993</v>
      </c>
      <c r="J114" s="12">
        <v>-23.543677722461936</v>
      </c>
      <c r="K114" s="85"/>
      <c r="L114" s="178"/>
      <c r="M114" s="171"/>
      <c r="N114" s="171"/>
      <c r="O114" s="85"/>
      <c r="P114" s="85"/>
      <c r="Q114" s="85"/>
      <c r="R114" s="85"/>
      <c r="S114" s="85"/>
      <c r="T114" s="85"/>
      <c r="U114" s="85"/>
    </row>
    <row r="115" spans="1:21" ht="11.25" customHeight="1" x14ac:dyDescent="0.2">
      <c r="A115" s="9" t="s">
        <v>296</v>
      </c>
      <c r="B115" s="11">
        <v>7393.8155865999997</v>
      </c>
      <c r="C115" s="11">
        <v>6368.4704665999989</v>
      </c>
      <c r="D115" s="11">
        <v>3669.0161569999991</v>
      </c>
      <c r="E115" s="12">
        <v>-42.387796626482363</v>
      </c>
      <c r="F115" s="16"/>
      <c r="G115" s="11">
        <v>31807.168139999998</v>
      </c>
      <c r="H115" s="11">
        <v>25434.675589999999</v>
      </c>
      <c r="I115" s="11">
        <v>10588.840489999999</v>
      </c>
      <c r="J115" s="12">
        <v>-58.368486153748506</v>
      </c>
      <c r="K115" s="85"/>
      <c r="L115" s="178"/>
      <c r="M115" s="171"/>
      <c r="N115" s="171"/>
      <c r="O115" s="85"/>
      <c r="P115" s="85"/>
      <c r="Q115" s="85"/>
      <c r="R115" s="85"/>
      <c r="S115" s="85"/>
      <c r="T115" s="85"/>
      <c r="U115" s="85"/>
    </row>
    <row r="116" spans="1:21" ht="11.25" customHeight="1" x14ac:dyDescent="0.2">
      <c r="A116" s="9" t="s">
        <v>495</v>
      </c>
      <c r="B116" s="11">
        <v>7307.6737510000003</v>
      </c>
      <c r="C116" s="11">
        <v>7172.4101609999998</v>
      </c>
      <c r="D116" s="11">
        <v>6673.8396289999991</v>
      </c>
      <c r="E116" s="12">
        <v>-6.9512272835563635</v>
      </c>
      <c r="F116" s="16"/>
      <c r="G116" s="11">
        <v>22624.721339999996</v>
      </c>
      <c r="H116" s="11">
        <v>21498.45362</v>
      </c>
      <c r="I116" s="11">
        <v>20302.093440000004</v>
      </c>
      <c r="J116" s="12">
        <v>-5.5648662045488777</v>
      </c>
      <c r="K116" s="85"/>
      <c r="L116" s="178"/>
      <c r="M116" s="171"/>
      <c r="N116" s="171"/>
      <c r="O116" s="85"/>
      <c r="P116" s="85"/>
      <c r="Q116" s="85"/>
      <c r="R116" s="85"/>
      <c r="S116" s="85"/>
      <c r="T116" s="85"/>
      <c r="U116" s="85"/>
    </row>
    <row r="117" spans="1:21" x14ac:dyDescent="0.2">
      <c r="A117" s="9" t="s">
        <v>496</v>
      </c>
      <c r="B117" s="11">
        <v>17.588490000000004</v>
      </c>
      <c r="C117" s="11">
        <v>6.6035457999999991</v>
      </c>
      <c r="D117" s="11">
        <v>5.680875799999999</v>
      </c>
      <c r="E117" s="12">
        <v>-13.972341949986927</v>
      </c>
      <c r="F117" s="12"/>
      <c r="G117" s="11">
        <v>15625.858040000005</v>
      </c>
      <c r="H117" s="11">
        <v>8925.2115099999992</v>
      </c>
      <c r="I117" s="11">
        <v>6943.0954399999991</v>
      </c>
      <c r="J117" s="12">
        <v>-22.208057117516987</v>
      </c>
      <c r="L117" s="176"/>
    </row>
    <row r="118" spans="1:21" ht="11.25" customHeight="1" x14ac:dyDescent="0.2">
      <c r="A118" s="9" t="s">
        <v>498</v>
      </c>
      <c r="B118" s="11">
        <v>6513.1733600000007</v>
      </c>
      <c r="C118" s="11">
        <v>6491.4283599999999</v>
      </c>
      <c r="D118" s="11">
        <v>5070.7461249999997</v>
      </c>
      <c r="E118" s="12">
        <v>-21.885510494950609</v>
      </c>
      <c r="F118" s="16"/>
      <c r="G118" s="11">
        <v>13267.234590000002</v>
      </c>
      <c r="H118" s="11">
        <v>13223.46192</v>
      </c>
      <c r="I118" s="11">
        <v>9732.6273600000022</v>
      </c>
      <c r="J118" s="12">
        <v>-26.398794666018873</v>
      </c>
      <c r="K118" s="85"/>
      <c r="L118" s="178"/>
      <c r="M118" s="171"/>
      <c r="N118" s="171"/>
      <c r="O118" s="85"/>
      <c r="P118" s="85"/>
      <c r="Q118" s="85"/>
      <c r="R118" s="85"/>
      <c r="S118" s="85"/>
      <c r="T118" s="85"/>
      <c r="U118" s="85"/>
    </row>
    <row r="119" spans="1:21" ht="11.25" customHeight="1" x14ac:dyDescent="0.2">
      <c r="A119" s="9" t="s">
        <v>357</v>
      </c>
      <c r="B119" s="11">
        <v>672.19290000000001</v>
      </c>
      <c r="C119" s="11">
        <v>201</v>
      </c>
      <c r="D119" s="11">
        <v>266.57499999999999</v>
      </c>
      <c r="E119" s="12">
        <v>32.624378109452721</v>
      </c>
      <c r="F119" s="12"/>
      <c r="G119" s="11">
        <v>2636.05053</v>
      </c>
      <c r="H119" s="11">
        <v>456.32851999999997</v>
      </c>
      <c r="I119" s="11">
        <v>623.1236899999999</v>
      </c>
      <c r="J119" s="12">
        <v>36.551555006905971</v>
      </c>
      <c r="K119" s="260"/>
      <c r="L119" s="260"/>
      <c r="M119" s="260"/>
      <c r="N119" s="260"/>
      <c r="O119" s="260"/>
      <c r="P119" s="85"/>
      <c r="Q119" s="85"/>
      <c r="R119" s="85"/>
      <c r="S119" s="85"/>
      <c r="T119" s="85"/>
      <c r="U119" s="85"/>
    </row>
    <row r="120" spans="1:21" ht="11.25" customHeight="1" x14ac:dyDescent="0.2">
      <c r="A120" s="9" t="s">
        <v>355</v>
      </c>
      <c r="B120" s="11">
        <v>572.54360499999996</v>
      </c>
      <c r="C120" s="11">
        <v>405.96943499999998</v>
      </c>
      <c r="D120" s="11">
        <v>340.4665</v>
      </c>
      <c r="E120" s="12">
        <v>-16.134942523443911</v>
      </c>
      <c r="F120" s="16"/>
      <c r="G120" s="11">
        <v>2005.1718199999998</v>
      </c>
      <c r="H120" s="11">
        <v>1269.2274899999998</v>
      </c>
      <c r="I120" s="11">
        <v>1067.2244800000001</v>
      </c>
      <c r="J120" s="12">
        <v>-15.91542978634979</v>
      </c>
      <c r="K120" s="85"/>
      <c r="L120" s="178"/>
      <c r="M120" s="171"/>
      <c r="N120" s="171"/>
      <c r="O120" s="85"/>
      <c r="P120" s="85"/>
      <c r="Q120" s="85"/>
      <c r="R120" s="85"/>
      <c r="S120" s="85"/>
      <c r="T120" s="85"/>
      <c r="U120" s="85"/>
    </row>
    <row r="121" spans="1:21" ht="11.25" customHeight="1" x14ac:dyDescent="0.2">
      <c r="A121" s="9" t="s">
        <v>348</v>
      </c>
      <c r="B121" s="11">
        <v>1284.412</v>
      </c>
      <c r="C121" s="11">
        <v>1187.912</v>
      </c>
      <c r="D121" s="11">
        <v>1313.84</v>
      </c>
      <c r="E121" s="12">
        <v>10.600785243351353</v>
      </c>
      <c r="F121" s="16"/>
      <c r="G121" s="11">
        <v>962.05360999999982</v>
      </c>
      <c r="H121" s="11">
        <v>890.45060999999987</v>
      </c>
      <c r="I121" s="11">
        <v>985.12374999999997</v>
      </c>
      <c r="J121" s="12">
        <v>10.632048418721411</v>
      </c>
      <c r="K121" s="85"/>
      <c r="L121" s="178"/>
      <c r="M121" s="171"/>
      <c r="N121" s="171"/>
      <c r="O121" s="85"/>
      <c r="P121" s="85"/>
      <c r="Q121" s="85"/>
      <c r="R121" s="85"/>
      <c r="S121" s="85"/>
      <c r="T121" s="85"/>
      <c r="U121" s="85"/>
    </row>
    <row r="122" spans="1:21" ht="11.25" customHeight="1" x14ac:dyDescent="0.2">
      <c r="A122" s="9" t="s">
        <v>297</v>
      </c>
      <c r="B122" s="11">
        <v>128.70443</v>
      </c>
      <c r="C122" s="11">
        <v>17.0184</v>
      </c>
      <c r="D122" s="11">
        <v>88.328530000000001</v>
      </c>
      <c r="E122" s="12">
        <v>419.0178277628919</v>
      </c>
      <c r="F122" s="16"/>
      <c r="G122" s="11">
        <v>298.61</v>
      </c>
      <c r="H122" s="11">
        <v>53.235430000000001</v>
      </c>
      <c r="I122" s="11">
        <v>202.57527999999999</v>
      </c>
      <c r="J122" s="12">
        <v>280.52717898587463</v>
      </c>
      <c r="K122" s="85"/>
      <c r="L122" s="178"/>
      <c r="M122" s="171"/>
      <c r="N122" s="171"/>
      <c r="O122" s="85"/>
      <c r="P122" s="85"/>
      <c r="Q122" s="85"/>
      <c r="R122" s="85"/>
      <c r="S122" s="85"/>
      <c r="T122" s="85"/>
      <c r="U122" s="85"/>
    </row>
    <row r="123" spans="1:21" ht="11.25" customHeight="1" x14ac:dyDescent="0.2">
      <c r="A123" s="9" t="s">
        <v>294</v>
      </c>
      <c r="B123" s="11">
        <v>300</v>
      </c>
      <c r="C123" s="11">
        <v>75</v>
      </c>
      <c r="D123" s="11">
        <v>248.72499999999999</v>
      </c>
      <c r="E123" s="12">
        <v>231.63333333333333</v>
      </c>
      <c r="F123" s="16"/>
      <c r="G123" s="11">
        <v>236.60599999999999</v>
      </c>
      <c r="H123" s="11">
        <v>57.5</v>
      </c>
      <c r="I123" s="11">
        <v>297.30599999999998</v>
      </c>
      <c r="J123" s="12">
        <v>417.05391304347825</v>
      </c>
      <c r="K123" s="85"/>
      <c r="L123" s="178"/>
      <c r="M123" s="171"/>
      <c r="N123" s="171"/>
      <c r="O123" s="85"/>
      <c r="P123" s="85"/>
      <c r="Q123" s="85"/>
      <c r="R123" s="85"/>
      <c r="S123" s="85"/>
      <c r="T123" s="85"/>
      <c r="U123" s="85"/>
    </row>
    <row r="124" spans="1:21" ht="11.25" customHeight="1" x14ac:dyDescent="0.2">
      <c r="A124" s="9" t="s">
        <v>314</v>
      </c>
      <c r="B124" s="11">
        <v>142.51400000000001</v>
      </c>
      <c r="C124" s="11">
        <v>142.51400000000001</v>
      </c>
      <c r="D124" s="11">
        <v>146.9144</v>
      </c>
      <c r="E124" s="12">
        <v>3.0876966473469167</v>
      </c>
      <c r="F124" s="16"/>
      <c r="G124" s="11">
        <v>209.45113000000001</v>
      </c>
      <c r="H124" s="11">
        <v>209.45113000000001</v>
      </c>
      <c r="I124" s="11">
        <v>199.24552000000003</v>
      </c>
      <c r="J124" s="12">
        <v>-4.8725495059396451</v>
      </c>
      <c r="K124" s="85"/>
      <c r="L124" s="178"/>
      <c r="M124" s="171"/>
      <c r="N124" s="171"/>
      <c r="O124" s="85"/>
      <c r="P124" s="85"/>
      <c r="Q124" s="85"/>
      <c r="R124" s="85"/>
      <c r="S124" s="85"/>
      <c r="T124" s="85"/>
      <c r="U124" s="85"/>
    </row>
    <row r="125" spans="1:21" ht="11.25" customHeight="1" x14ac:dyDescent="0.2">
      <c r="A125" s="9" t="s">
        <v>497</v>
      </c>
      <c r="B125" s="11">
        <v>4.0846899999999993</v>
      </c>
      <c r="C125" s="11">
        <v>4.0807000000000002</v>
      </c>
      <c r="D125" s="11">
        <v>4.2109399999999999</v>
      </c>
      <c r="E125" s="12">
        <v>3.1916092827210889</v>
      </c>
      <c r="F125" s="16"/>
      <c r="G125" s="11">
        <v>7.7005699999999999</v>
      </c>
      <c r="H125" s="11">
        <v>7.56433</v>
      </c>
      <c r="I125" s="11">
        <v>7.5471300000000001</v>
      </c>
      <c r="J125" s="12">
        <v>-0.22738299360285907</v>
      </c>
      <c r="K125" s="85"/>
      <c r="L125" s="178"/>
      <c r="M125" s="171"/>
      <c r="N125" s="171"/>
      <c r="O125" s="85"/>
      <c r="P125" s="85"/>
      <c r="Q125" s="85"/>
      <c r="R125" s="85"/>
      <c r="S125" s="85"/>
      <c r="T125" s="85"/>
      <c r="U125" s="85"/>
    </row>
    <row r="126" spans="1:21" ht="11.25" customHeight="1" x14ac:dyDescent="0.2">
      <c r="A126" s="9" t="s">
        <v>499</v>
      </c>
      <c r="B126" s="11">
        <v>44.600999999999999</v>
      </c>
      <c r="C126" s="11">
        <v>44.600999999999999</v>
      </c>
      <c r="D126" s="11">
        <v>1.081</v>
      </c>
      <c r="E126" s="12">
        <v>-97.576287527185485</v>
      </c>
      <c r="F126" s="16"/>
      <c r="G126" s="11">
        <v>33.948099999999997</v>
      </c>
      <c r="H126" s="11">
        <v>33.948099999999997</v>
      </c>
      <c r="I126" s="11">
        <v>0.36174000000000001</v>
      </c>
      <c r="J126" s="12">
        <v>-98.93443226572326</v>
      </c>
      <c r="K126" s="85"/>
      <c r="L126" s="178"/>
      <c r="M126" s="171"/>
      <c r="N126" s="171"/>
      <c r="O126" s="85"/>
      <c r="P126" s="85"/>
      <c r="Q126" s="85"/>
      <c r="R126" s="85"/>
      <c r="S126" s="85"/>
      <c r="T126" s="85"/>
      <c r="U126" s="85"/>
    </row>
    <row r="127" spans="1:21" ht="11.25" customHeight="1" x14ac:dyDescent="0.2">
      <c r="A127" s="9" t="s">
        <v>78</v>
      </c>
      <c r="B127" s="11">
        <v>11.3</v>
      </c>
      <c r="C127" s="11">
        <v>11.3</v>
      </c>
      <c r="D127" s="11">
        <v>0</v>
      </c>
      <c r="E127" s="12" t="s">
        <v>528</v>
      </c>
      <c r="F127" s="16"/>
      <c r="G127" s="11">
        <v>3.4743600000000003</v>
      </c>
      <c r="H127" s="11">
        <v>3.4743600000000003</v>
      </c>
      <c r="I127" s="11">
        <v>0</v>
      </c>
      <c r="J127" s="12" t="s">
        <v>528</v>
      </c>
      <c r="K127" s="85"/>
      <c r="L127" s="178"/>
      <c r="M127" s="171"/>
      <c r="N127" s="171"/>
      <c r="O127" s="85"/>
      <c r="P127" s="85"/>
      <c r="Q127" s="85"/>
      <c r="R127" s="85"/>
      <c r="S127" s="85"/>
      <c r="T127" s="85"/>
      <c r="U127" s="85"/>
    </row>
    <row r="128" spans="1:21" x14ac:dyDescent="0.2">
      <c r="A128" s="9"/>
      <c r="B128" s="11"/>
      <c r="C128" s="11"/>
      <c r="D128" s="11"/>
      <c r="E128" s="12"/>
      <c r="F128" s="12"/>
      <c r="G128" s="11"/>
      <c r="H128" s="11"/>
      <c r="I128" s="11"/>
      <c r="J128" s="12"/>
      <c r="L128" s="176"/>
    </row>
    <row r="129" spans="1:20" x14ac:dyDescent="0.2">
      <c r="A129" s="17" t="s">
        <v>509</v>
      </c>
      <c r="B129" s="18">
        <v>1131.4501499999999</v>
      </c>
      <c r="C129" s="18">
        <v>399.43928000000005</v>
      </c>
      <c r="D129" s="18">
        <v>672.61637300000007</v>
      </c>
      <c r="E129" s="16">
        <v>68.390142551829172</v>
      </c>
      <c r="F129" s="16"/>
      <c r="G129" s="18">
        <v>3908.3611800000008</v>
      </c>
      <c r="H129" s="18">
        <v>1789.7982199999999</v>
      </c>
      <c r="I129" s="18">
        <v>2262.6987100000006</v>
      </c>
      <c r="J129" s="16">
        <v>26.422000240898711</v>
      </c>
      <c r="L129" s="176"/>
    </row>
    <row r="130" spans="1:20" x14ac:dyDescent="0.2">
      <c r="A130" s="86"/>
      <c r="B130" s="92"/>
      <c r="C130" s="92"/>
      <c r="D130" s="92"/>
      <c r="E130" s="92"/>
      <c r="F130" s="92"/>
      <c r="G130" s="92"/>
      <c r="H130" s="92"/>
      <c r="I130" s="92"/>
      <c r="J130" s="86"/>
      <c r="L130" s="176"/>
    </row>
    <row r="131" spans="1:20" x14ac:dyDescent="0.2">
      <c r="A131" s="9" t="s">
        <v>411</v>
      </c>
      <c r="B131" s="9"/>
      <c r="C131" s="9"/>
      <c r="D131" s="9"/>
      <c r="E131" s="9"/>
      <c r="F131" s="9"/>
      <c r="G131" s="9"/>
      <c r="H131" s="9"/>
      <c r="I131" s="9"/>
      <c r="J131" s="9"/>
      <c r="L131" s="176"/>
    </row>
    <row r="132" spans="1:20" ht="20.100000000000001" customHeight="1" x14ac:dyDescent="0.25">
      <c r="A132" s="367" t="s">
        <v>158</v>
      </c>
      <c r="B132" s="367"/>
      <c r="C132" s="367"/>
      <c r="D132" s="367"/>
      <c r="E132" s="367"/>
      <c r="F132" s="367"/>
      <c r="G132" s="367"/>
      <c r="H132" s="367"/>
      <c r="I132" s="367"/>
      <c r="J132" s="367"/>
      <c r="L132" s="176"/>
    </row>
    <row r="133" spans="1:20" ht="20.100000000000001" customHeight="1" x14ac:dyDescent="0.25">
      <c r="A133" s="368" t="s">
        <v>154</v>
      </c>
      <c r="B133" s="368"/>
      <c r="C133" s="368"/>
      <c r="D133" s="368"/>
      <c r="E133" s="368"/>
      <c r="F133" s="368"/>
      <c r="G133" s="368"/>
      <c r="H133" s="368"/>
      <c r="I133" s="368"/>
      <c r="J133" s="368"/>
      <c r="L133" s="176"/>
    </row>
    <row r="134" spans="1:20" s="20" customFormat="1" x14ac:dyDescent="0.2">
      <c r="A134" s="17"/>
      <c r="B134" s="369" t="s">
        <v>299</v>
      </c>
      <c r="C134" s="369"/>
      <c r="D134" s="369"/>
      <c r="E134" s="369"/>
      <c r="F134" s="323"/>
      <c r="G134" s="369" t="s">
        <v>422</v>
      </c>
      <c r="H134" s="369"/>
      <c r="I134" s="369"/>
      <c r="J134" s="369"/>
      <c r="K134" s="93"/>
      <c r="L134" s="172"/>
      <c r="M134" s="172"/>
      <c r="N134" s="172"/>
      <c r="O134" s="93"/>
    </row>
    <row r="135" spans="1:20" s="20" customFormat="1" x14ac:dyDescent="0.2">
      <c r="A135" s="17" t="s">
        <v>257</v>
      </c>
      <c r="B135" s="373">
        <v>2018</v>
      </c>
      <c r="C135" s="370" t="s">
        <v>513</v>
      </c>
      <c r="D135" s="370"/>
      <c r="E135" s="370"/>
      <c r="F135" s="323"/>
      <c r="G135" s="373">
        <v>2018</v>
      </c>
      <c r="H135" s="370" t="s">
        <v>513</v>
      </c>
      <c r="I135" s="370"/>
      <c r="J135" s="370"/>
      <c r="K135" s="93"/>
      <c r="L135" s="172"/>
      <c r="M135" s="172"/>
      <c r="N135" s="172"/>
      <c r="O135" s="93"/>
    </row>
    <row r="136" spans="1:20" s="20" customFormat="1" x14ac:dyDescent="0.2">
      <c r="A136" s="125"/>
      <c r="B136" s="374"/>
      <c r="C136" s="258">
        <v>2018</v>
      </c>
      <c r="D136" s="258">
        <v>2019</v>
      </c>
      <c r="E136" s="324" t="s">
        <v>525</v>
      </c>
      <c r="F136" s="127"/>
      <c r="G136" s="374"/>
      <c r="H136" s="258">
        <v>2018</v>
      </c>
      <c r="I136" s="258">
        <v>2019</v>
      </c>
      <c r="J136" s="324" t="s">
        <v>525</v>
      </c>
      <c r="L136" s="173"/>
      <c r="M136" s="173"/>
      <c r="N136" s="173"/>
    </row>
    <row r="137" spans="1:20" ht="11.25" customHeight="1" x14ac:dyDescent="0.2">
      <c r="A137" s="9"/>
      <c r="B137" s="11"/>
      <c r="C137" s="11"/>
      <c r="D137" s="11"/>
      <c r="E137" s="12"/>
      <c r="F137" s="12"/>
      <c r="G137" s="11"/>
      <c r="H137" s="11"/>
      <c r="I137" s="11"/>
      <c r="J137" s="12"/>
      <c r="L137" s="176"/>
    </row>
    <row r="138" spans="1:20" s="21" customFormat="1" x14ac:dyDescent="0.2">
      <c r="A138" s="88" t="s">
        <v>289</v>
      </c>
      <c r="B138" s="88">
        <v>139811.02588100001</v>
      </c>
      <c r="C138" s="88">
        <v>52290.1659</v>
      </c>
      <c r="D138" s="88">
        <v>35531.040299099994</v>
      </c>
      <c r="E138" s="16">
        <v>-32.050243697735141</v>
      </c>
      <c r="F138" s="88"/>
      <c r="G138" s="88">
        <v>36344.247380000001</v>
      </c>
      <c r="H138" s="88">
        <v>7782.8606899999995</v>
      </c>
      <c r="I138" s="88">
        <v>6418.8336100000006</v>
      </c>
      <c r="J138" s="16">
        <v>-17.52603746014114</v>
      </c>
      <c r="L138" s="204"/>
      <c r="M138" s="203"/>
      <c r="N138" s="203"/>
    </row>
    <row r="139" spans="1:20" ht="11.25" customHeight="1" x14ac:dyDescent="0.2">
      <c r="A139" s="17"/>
      <c r="B139" s="18"/>
      <c r="C139" s="18"/>
      <c r="D139" s="18"/>
      <c r="E139" s="16"/>
      <c r="F139" s="16"/>
      <c r="G139" s="18"/>
      <c r="H139" s="18"/>
      <c r="I139" s="18"/>
      <c r="J139" s="12"/>
      <c r="K139" s="85"/>
      <c r="L139" s="178"/>
      <c r="M139" s="171"/>
      <c r="N139" s="171"/>
      <c r="O139" s="85"/>
      <c r="P139" s="85"/>
      <c r="Q139" s="85"/>
      <c r="R139" s="85"/>
      <c r="S139" s="85"/>
      <c r="T139" s="85"/>
    </row>
    <row r="140" spans="1:20" s="20" customFormat="1" ht="11.25" customHeight="1" x14ac:dyDescent="0.2">
      <c r="A140" s="212" t="s">
        <v>300</v>
      </c>
      <c r="B140" s="18">
        <v>137775.5675</v>
      </c>
      <c r="C140" s="18">
        <v>50517.330999999998</v>
      </c>
      <c r="D140" s="18">
        <v>35324.923299999995</v>
      </c>
      <c r="E140" s="16">
        <v>-30.073654722574332</v>
      </c>
      <c r="F140" s="16"/>
      <c r="G140" s="18">
        <v>28570.196680000005</v>
      </c>
      <c r="H140" s="18">
        <v>5823.1672699999999</v>
      </c>
      <c r="I140" s="18">
        <v>4285.2348700000011</v>
      </c>
      <c r="J140" s="16">
        <v>-26.410582569440749</v>
      </c>
      <c r="K140" s="261"/>
      <c r="L140" s="261"/>
      <c r="M140" s="259"/>
      <c r="N140" s="259"/>
      <c r="O140" s="259"/>
      <c r="P140" s="93"/>
      <c r="Q140" s="93"/>
      <c r="R140" s="93"/>
      <c r="S140" s="93"/>
      <c r="T140" s="93"/>
    </row>
    <row r="141" spans="1:20" ht="11.25" customHeight="1" x14ac:dyDescent="0.2">
      <c r="A141" s="213" t="s">
        <v>117</v>
      </c>
      <c r="B141" s="11">
        <v>98873.669500000004</v>
      </c>
      <c r="C141" s="11">
        <v>16190.630999999999</v>
      </c>
      <c r="D141" s="11">
        <v>7651.0020000000004</v>
      </c>
      <c r="E141" s="12">
        <v>-52.744263024708545</v>
      </c>
      <c r="F141" s="16"/>
      <c r="G141" s="11">
        <v>24059.799550000003</v>
      </c>
      <c r="H141" s="11">
        <v>1604.84106</v>
      </c>
      <c r="I141" s="11">
        <v>2229.7367000000004</v>
      </c>
      <c r="J141" s="12">
        <v>38.938163758098284</v>
      </c>
      <c r="K141" s="85"/>
      <c r="L141" s="178"/>
      <c r="M141" s="171"/>
      <c r="N141" s="171"/>
      <c r="O141" s="85"/>
      <c r="P141" s="85"/>
      <c r="Q141" s="85"/>
      <c r="R141" s="85"/>
      <c r="S141" s="85"/>
      <c r="T141" s="85"/>
    </row>
    <row r="142" spans="1:20" ht="11.25" customHeight="1" x14ac:dyDescent="0.2">
      <c r="A142" s="213" t="s">
        <v>118</v>
      </c>
      <c r="B142" s="11">
        <v>35491.4</v>
      </c>
      <c r="C142" s="11">
        <v>34216</v>
      </c>
      <c r="D142" s="11">
        <v>27428.933299999997</v>
      </c>
      <c r="E142" s="12">
        <v>-19.835944295066639</v>
      </c>
      <c r="F142" s="16"/>
      <c r="G142" s="11">
        <v>4326.1122300000006</v>
      </c>
      <c r="H142" s="11">
        <v>4211.6552099999999</v>
      </c>
      <c r="I142" s="11">
        <v>2038.6870100000003</v>
      </c>
      <c r="J142" s="12">
        <v>-51.594161716765974</v>
      </c>
      <c r="L142" s="176"/>
    </row>
    <row r="143" spans="1:20" ht="11.25" customHeight="1" x14ac:dyDescent="0.2">
      <c r="A143" s="213" t="s">
        <v>327</v>
      </c>
      <c r="B143" s="11">
        <v>453.63299999999998</v>
      </c>
      <c r="C143" s="11">
        <v>0</v>
      </c>
      <c r="D143" s="11">
        <v>48.988</v>
      </c>
      <c r="E143" s="12" t="s">
        <v>528</v>
      </c>
      <c r="F143" s="16"/>
      <c r="G143" s="11">
        <v>107.32209000000002</v>
      </c>
      <c r="H143" s="11">
        <v>0</v>
      </c>
      <c r="I143" s="11">
        <v>9.7311599999999991</v>
      </c>
      <c r="J143" s="12" t="s">
        <v>528</v>
      </c>
      <c r="L143" s="176"/>
    </row>
    <row r="144" spans="1:20" ht="11.25" customHeight="1" x14ac:dyDescent="0.2">
      <c r="A144" s="213" t="s">
        <v>328</v>
      </c>
      <c r="B144" s="11">
        <v>2956.8649999999998</v>
      </c>
      <c r="C144" s="11">
        <v>110.7</v>
      </c>
      <c r="D144" s="11">
        <v>196</v>
      </c>
      <c r="E144" s="12">
        <v>77.055103884372187</v>
      </c>
      <c r="F144" s="16"/>
      <c r="G144" s="11">
        <v>76.962810000000005</v>
      </c>
      <c r="H144" s="11">
        <v>6.6710000000000003</v>
      </c>
      <c r="I144" s="11">
        <v>7.08</v>
      </c>
      <c r="J144" s="12">
        <v>6.131014840353771</v>
      </c>
      <c r="L144" s="176"/>
    </row>
    <row r="145" spans="1:14" ht="11.25" customHeight="1" x14ac:dyDescent="0.2">
      <c r="A145" s="213"/>
      <c r="B145" s="11"/>
      <c r="C145" s="11"/>
      <c r="D145" s="11"/>
      <c r="E145" s="12"/>
      <c r="F145" s="16"/>
      <c r="G145" s="11"/>
      <c r="H145" s="11"/>
      <c r="I145" s="11"/>
      <c r="J145" s="12"/>
      <c r="L145" s="176"/>
    </row>
    <row r="146" spans="1:14" s="20" customFormat="1" ht="11.25" customHeight="1" x14ac:dyDescent="0.2">
      <c r="A146" s="212" t="s">
        <v>301</v>
      </c>
      <c r="B146" s="18">
        <v>1603.2090000000001</v>
      </c>
      <c r="C146" s="18">
        <v>1603.2090000000001</v>
      </c>
      <c r="D146" s="18">
        <v>0</v>
      </c>
      <c r="E146" s="16" t="s">
        <v>528</v>
      </c>
      <c r="F146" s="16"/>
      <c r="G146" s="18">
        <v>82.451160000000002</v>
      </c>
      <c r="H146" s="18">
        <v>82.451160000000002</v>
      </c>
      <c r="I146" s="18">
        <v>0</v>
      </c>
      <c r="J146" s="16" t="s">
        <v>528</v>
      </c>
      <c r="L146" s="175"/>
      <c r="M146" s="173"/>
      <c r="N146" s="173"/>
    </row>
    <row r="147" spans="1:14" ht="11.25" customHeight="1" x14ac:dyDescent="0.2">
      <c r="A147" s="213" t="s">
        <v>117</v>
      </c>
      <c r="B147" s="11">
        <v>0</v>
      </c>
      <c r="C147" s="11">
        <v>0</v>
      </c>
      <c r="D147" s="11">
        <v>0</v>
      </c>
      <c r="E147" s="12" t="s">
        <v>528</v>
      </c>
      <c r="F147" s="16"/>
      <c r="G147" s="11">
        <v>0</v>
      </c>
      <c r="H147" s="11">
        <v>0</v>
      </c>
      <c r="I147" s="11">
        <v>0</v>
      </c>
      <c r="J147" s="12" t="s">
        <v>528</v>
      </c>
      <c r="L147" s="176"/>
    </row>
    <row r="148" spans="1:14" ht="11.25" customHeight="1" x14ac:dyDescent="0.2">
      <c r="A148" s="213" t="s">
        <v>118</v>
      </c>
      <c r="B148" s="11">
        <v>1603.2090000000001</v>
      </c>
      <c r="C148" s="11">
        <v>1603.2090000000001</v>
      </c>
      <c r="D148" s="11">
        <v>0</v>
      </c>
      <c r="E148" s="12" t="s">
        <v>528</v>
      </c>
      <c r="F148" s="16"/>
      <c r="G148" s="11">
        <v>82.451160000000002</v>
      </c>
      <c r="H148" s="11">
        <v>82.451160000000002</v>
      </c>
      <c r="I148" s="11">
        <v>0</v>
      </c>
      <c r="J148" s="12" t="s">
        <v>528</v>
      </c>
      <c r="L148" s="176"/>
    </row>
    <row r="149" spans="1:14" ht="11.25" customHeight="1" x14ac:dyDescent="0.2">
      <c r="A149" s="213" t="s">
        <v>361</v>
      </c>
      <c r="B149" s="11">
        <v>0</v>
      </c>
      <c r="C149" s="11">
        <v>0</v>
      </c>
      <c r="D149" s="11">
        <v>0</v>
      </c>
      <c r="E149" s="12" t="s">
        <v>528</v>
      </c>
      <c r="F149" s="16"/>
      <c r="G149" s="11">
        <v>0</v>
      </c>
      <c r="H149" s="11">
        <v>0</v>
      </c>
      <c r="I149" s="11">
        <v>0</v>
      </c>
      <c r="J149" s="12" t="s">
        <v>528</v>
      </c>
      <c r="L149" s="176"/>
    </row>
    <row r="150" spans="1:14" ht="11.25" customHeight="1" x14ac:dyDescent="0.2">
      <c r="A150" s="213"/>
      <c r="B150" s="11"/>
      <c r="C150" s="11"/>
      <c r="D150" s="11"/>
      <c r="E150" s="12"/>
      <c r="F150" s="16"/>
      <c r="G150" s="11"/>
      <c r="H150" s="11"/>
      <c r="I150" s="11"/>
      <c r="J150" s="12"/>
      <c r="L150" s="176"/>
    </row>
    <row r="151" spans="1:14" s="20" customFormat="1" ht="11.25" customHeight="1" x14ac:dyDescent="0.2">
      <c r="A151" s="212" t="s">
        <v>358</v>
      </c>
      <c r="B151" s="18">
        <v>281.82418100000001</v>
      </c>
      <c r="C151" s="18">
        <v>77.960700000000003</v>
      </c>
      <c r="D151" s="18">
        <v>99.166999099999998</v>
      </c>
      <c r="E151" s="16">
        <v>27.201268203081796</v>
      </c>
      <c r="F151" s="18"/>
      <c r="G151" s="18">
        <v>6955.4565199999997</v>
      </c>
      <c r="H151" s="18">
        <v>1462.9753000000001</v>
      </c>
      <c r="I151" s="18">
        <v>1643.34142</v>
      </c>
      <c r="J151" s="16">
        <v>12.328719425406561</v>
      </c>
      <c r="L151" s="175"/>
      <c r="M151" s="173"/>
      <c r="N151" s="173"/>
    </row>
    <row r="152" spans="1:14" ht="11.25" customHeight="1" x14ac:dyDescent="0.2">
      <c r="A152" s="213" t="s">
        <v>302</v>
      </c>
      <c r="B152" s="11">
        <v>0</v>
      </c>
      <c r="C152" s="11">
        <v>0</v>
      </c>
      <c r="D152" s="11">
        <v>0</v>
      </c>
      <c r="E152" s="12" t="s">
        <v>528</v>
      </c>
      <c r="F152" s="16"/>
      <c r="G152" s="11">
        <v>0</v>
      </c>
      <c r="H152" s="11">
        <v>0</v>
      </c>
      <c r="I152" s="11">
        <v>0</v>
      </c>
      <c r="J152" s="12" t="s">
        <v>528</v>
      </c>
      <c r="L152" s="176"/>
    </row>
    <row r="153" spans="1:14" ht="11.25" customHeight="1" x14ac:dyDescent="0.2">
      <c r="A153" s="213" t="s">
        <v>338</v>
      </c>
      <c r="B153" s="11">
        <v>1.7264000000000002</v>
      </c>
      <c r="C153" s="11">
        <v>0.71799999999999997</v>
      </c>
      <c r="D153" s="11">
        <v>0.19600000000000001</v>
      </c>
      <c r="E153" s="12">
        <v>-72.701949860724227</v>
      </c>
      <c r="F153" s="16"/>
      <c r="G153" s="11">
        <v>29.271660000000001</v>
      </c>
      <c r="H153" s="11">
        <v>11.314459999999999</v>
      </c>
      <c r="I153" s="11">
        <v>3.5841999999999996</v>
      </c>
      <c r="J153" s="12">
        <v>-68.321952616386469</v>
      </c>
      <c r="L153" s="176"/>
    </row>
    <row r="154" spans="1:14" ht="11.25" customHeight="1" x14ac:dyDescent="0.2">
      <c r="A154" s="213" t="s">
        <v>392</v>
      </c>
      <c r="B154" s="11">
        <v>158.05778100000001</v>
      </c>
      <c r="C154" s="11">
        <v>30.747699999999998</v>
      </c>
      <c r="D154" s="11">
        <v>43.551999100000003</v>
      </c>
      <c r="E154" s="12">
        <v>41.643111842511814</v>
      </c>
      <c r="F154" s="16"/>
      <c r="G154" s="11">
        <v>3530.8780700000002</v>
      </c>
      <c r="H154" s="11">
        <v>572.40528000000006</v>
      </c>
      <c r="I154" s="11">
        <v>879.38051999999993</v>
      </c>
      <c r="J154" s="12">
        <v>53.629002164340591</v>
      </c>
      <c r="L154" s="176"/>
    </row>
    <row r="155" spans="1:14" ht="11.25" customHeight="1" x14ac:dyDescent="0.2">
      <c r="A155" s="213" t="s">
        <v>339</v>
      </c>
      <c r="B155" s="11">
        <v>9.7000000000000003E-2</v>
      </c>
      <c r="C155" s="11">
        <v>9.7000000000000003E-2</v>
      </c>
      <c r="D155" s="11">
        <v>0</v>
      </c>
      <c r="E155" s="12" t="s">
        <v>528</v>
      </c>
      <c r="F155" s="16"/>
      <c r="G155" s="11">
        <v>1.9557</v>
      </c>
      <c r="H155" s="11">
        <v>1.9557</v>
      </c>
      <c r="I155" s="11">
        <v>0</v>
      </c>
      <c r="J155" s="12" t="s">
        <v>528</v>
      </c>
      <c r="L155" s="176"/>
    </row>
    <row r="156" spans="1:14" ht="11.25" customHeight="1" x14ac:dyDescent="0.2">
      <c r="A156" s="213" t="s">
        <v>303</v>
      </c>
      <c r="B156" s="11">
        <v>121.943</v>
      </c>
      <c r="C156" s="11">
        <v>46.398000000000003</v>
      </c>
      <c r="D156" s="11">
        <v>55.418999999999997</v>
      </c>
      <c r="E156" s="12">
        <v>19.442648390016785</v>
      </c>
      <c r="F156" s="16"/>
      <c r="G156" s="11">
        <v>3393.3510900000001</v>
      </c>
      <c r="H156" s="11">
        <v>877.29985999999997</v>
      </c>
      <c r="I156" s="11">
        <v>760.37670000000003</v>
      </c>
      <c r="J156" s="12">
        <v>-13.327616397887027</v>
      </c>
      <c r="L156" s="176"/>
    </row>
    <row r="157" spans="1:14" ht="11.25" customHeight="1" x14ac:dyDescent="0.2">
      <c r="A157" s="213"/>
      <c r="B157" s="11"/>
      <c r="C157" s="11"/>
      <c r="D157" s="11"/>
      <c r="E157" s="12"/>
      <c r="F157" s="16"/>
      <c r="G157" s="11"/>
      <c r="H157" s="11"/>
      <c r="I157" s="11"/>
      <c r="J157" s="12"/>
      <c r="L157" s="176"/>
    </row>
    <row r="158" spans="1:14" s="20" customFormat="1" ht="11.25" customHeight="1" x14ac:dyDescent="0.2">
      <c r="A158" s="212" t="s">
        <v>329</v>
      </c>
      <c r="B158" s="18">
        <v>146.28120000000001</v>
      </c>
      <c r="C158" s="18">
        <v>88.580199999999991</v>
      </c>
      <c r="D158" s="18">
        <v>106.95</v>
      </c>
      <c r="E158" s="16">
        <v>20.738043038963582</v>
      </c>
      <c r="F158" s="16"/>
      <c r="G158" s="18">
        <v>661.73483999999996</v>
      </c>
      <c r="H158" s="18">
        <v>360.51634000000001</v>
      </c>
      <c r="I158" s="18">
        <v>490.25731999999999</v>
      </c>
      <c r="J158" s="16">
        <v>35.98754497507656</v>
      </c>
      <c r="L158" s="175"/>
      <c r="M158" s="173"/>
      <c r="N158" s="173"/>
    </row>
    <row r="159" spans="1:14" s="20" customFormat="1" ht="11.25" customHeight="1" x14ac:dyDescent="0.2">
      <c r="A159" s="212" t="s">
        <v>359</v>
      </c>
      <c r="B159" s="18">
        <v>4.1440000000000001</v>
      </c>
      <c r="C159" s="18">
        <v>3.085</v>
      </c>
      <c r="D159" s="18">
        <v>0</v>
      </c>
      <c r="E159" s="16" t="s">
        <v>528</v>
      </c>
      <c r="F159" s="16"/>
      <c r="G159" s="18">
        <v>74.408180000000002</v>
      </c>
      <c r="H159" s="18">
        <v>53.750620000000005</v>
      </c>
      <c r="I159" s="18">
        <v>0</v>
      </c>
      <c r="J159" s="16" t="s">
        <v>528</v>
      </c>
      <c r="L159" s="175"/>
      <c r="M159" s="173"/>
      <c r="N159" s="173"/>
    </row>
    <row r="160" spans="1:14" x14ac:dyDescent="0.2">
      <c r="A160" s="85"/>
      <c r="B160" s="92"/>
      <c r="C160" s="92"/>
      <c r="D160" s="92"/>
      <c r="E160" s="92"/>
      <c r="F160" s="92"/>
      <c r="G160" s="92"/>
      <c r="H160" s="92"/>
      <c r="I160" s="92"/>
      <c r="J160" s="86"/>
      <c r="L160" s="176"/>
    </row>
    <row r="161" spans="1:15" x14ac:dyDescent="0.2">
      <c r="A161" s="9" t="s">
        <v>412</v>
      </c>
      <c r="B161" s="9"/>
      <c r="C161" s="9"/>
      <c r="D161" s="9"/>
      <c r="E161" s="9"/>
      <c r="F161" s="9"/>
      <c r="G161" s="9"/>
      <c r="H161" s="9"/>
      <c r="I161" s="9"/>
      <c r="J161" s="9"/>
      <c r="L161" s="176"/>
    </row>
    <row r="162" spans="1:15" ht="20.100000000000001" customHeight="1" x14ac:dyDescent="0.25">
      <c r="A162" s="367" t="s">
        <v>161</v>
      </c>
      <c r="B162" s="367"/>
      <c r="C162" s="367"/>
      <c r="D162" s="367"/>
      <c r="E162" s="367"/>
      <c r="F162" s="367"/>
      <c r="G162" s="367"/>
      <c r="H162" s="367"/>
      <c r="I162" s="367"/>
      <c r="J162" s="367"/>
      <c r="L162" s="176"/>
    </row>
    <row r="163" spans="1:15" ht="19.5" customHeight="1" x14ac:dyDescent="0.25">
      <c r="A163" s="368" t="s">
        <v>155</v>
      </c>
      <c r="B163" s="368"/>
      <c r="C163" s="368"/>
      <c r="D163" s="368"/>
      <c r="E163" s="368"/>
      <c r="F163" s="368"/>
      <c r="G163" s="368"/>
      <c r="H163" s="368"/>
      <c r="I163" s="368"/>
      <c r="J163" s="368"/>
      <c r="L163" s="176"/>
    </row>
    <row r="164" spans="1:15" s="20" customFormat="1" x14ac:dyDescent="0.2">
      <c r="A164" s="17"/>
      <c r="B164" s="369" t="s">
        <v>100</v>
      </c>
      <c r="C164" s="369"/>
      <c r="D164" s="369"/>
      <c r="E164" s="369"/>
      <c r="F164" s="323"/>
      <c r="G164" s="369" t="s">
        <v>422</v>
      </c>
      <c r="H164" s="369"/>
      <c r="I164" s="369"/>
      <c r="J164" s="369"/>
      <c r="K164" s="93"/>
      <c r="L164" s="172"/>
      <c r="M164" s="172"/>
      <c r="N164" s="172"/>
      <c r="O164" s="93"/>
    </row>
    <row r="165" spans="1:15" s="20" customFormat="1" x14ac:dyDescent="0.2">
      <c r="A165" s="17" t="s">
        <v>257</v>
      </c>
      <c r="B165" s="373">
        <v>2018</v>
      </c>
      <c r="C165" s="370" t="s">
        <v>513</v>
      </c>
      <c r="D165" s="370"/>
      <c r="E165" s="370"/>
      <c r="F165" s="323"/>
      <c r="G165" s="373">
        <v>2018</v>
      </c>
      <c r="H165" s="370" t="s">
        <v>513</v>
      </c>
      <c r="I165" s="370"/>
      <c r="J165" s="370"/>
      <c r="K165" s="93"/>
      <c r="L165" s="172"/>
      <c r="M165" s="172"/>
      <c r="N165" s="172"/>
      <c r="O165" s="93"/>
    </row>
    <row r="166" spans="1:15" s="20" customFormat="1" x14ac:dyDescent="0.2">
      <c r="A166" s="125"/>
      <c r="B166" s="374"/>
      <c r="C166" s="258">
        <v>2018</v>
      </c>
      <c r="D166" s="258">
        <v>2019</v>
      </c>
      <c r="E166" s="324" t="s">
        <v>525</v>
      </c>
      <c r="F166" s="127"/>
      <c r="G166" s="374"/>
      <c r="H166" s="258">
        <v>2018</v>
      </c>
      <c r="I166" s="258">
        <v>2019</v>
      </c>
      <c r="J166" s="324" t="s">
        <v>525</v>
      </c>
      <c r="L166" s="173"/>
      <c r="M166" s="173"/>
      <c r="N166" s="173"/>
    </row>
    <row r="167" spans="1:15" x14ac:dyDescent="0.2">
      <c r="A167" s="9"/>
      <c r="B167" s="9"/>
      <c r="C167" s="9"/>
      <c r="D167" s="9"/>
      <c r="E167" s="9"/>
      <c r="F167" s="9"/>
      <c r="G167" s="9"/>
      <c r="H167" s="9"/>
      <c r="I167" s="9"/>
      <c r="J167" s="9"/>
      <c r="L167" s="176"/>
    </row>
    <row r="168" spans="1:15" s="21" customFormat="1" x14ac:dyDescent="0.2">
      <c r="A168" s="88" t="s">
        <v>290</v>
      </c>
      <c r="B168" s="88">
        <v>172173.97903730001</v>
      </c>
      <c r="C168" s="88">
        <v>87993.630791499992</v>
      </c>
      <c r="D168" s="88">
        <v>132804.2267874</v>
      </c>
      <c r="E168" s="16">
        <v>50.924817617854927</v>
      </c>
      <c r="F168" s="88"/>
      <c r="G168" s="88">
        <v>212254.23055999997</v>
      </c>
      <c r="H168" s="88">
        <v>111060.57153000002</v>
      </c>
      <c r="I168" s="88">
        <v>129376.23511000004</v>
      </c>
      <c r="J168" s="16">
        <v>16.491598528333284</v>
      </c>
      <c r="L168" s="175"/>
      <c r="M168" s="203"/>
      <c r="N168" s="203"/>
    </row>
    <row r="169" spans="1:15" ht="11.25" customHeight="1" x14ac:dyDescent="0.2">
      <c r="A169" s="17"/>
      <c r="B169" s="11"/>
      <c r="C169" s="11"/>
      <c r="D169" s="11"/>
      <c r="E169" s="12"/>
      <c r="F169" s="12"/>
      <c r="G169" s="11"/>
      <c r="H169" s="11"/>
      <c r="I169" s="11"/>
      <c r="J169" s="12"/>
      <c r="L169" s="176"/>
    </row>
    <row r="170" spans="1:15" s="20" customFormat="1" ht="11.25" customHeight="1" x14ac:dyDescent="0.2">
      <c r="A170" s="17" t="s">
        <v>254</v>
      </c>
      <c r="B170" s="18">
        <v>32389.991300000002</v>
      </c>
      <c r="C170" s="18">
        <v>28126.484299999996</v>
      </c>
      <c r="D170" s="18">
        <v>46350.175079999994</v>
      </c>
      <c r="E170" s="16">
        <v>64.791925594483217</v>
      </c>
      <c r="F170" s="16"/>
      <c r="G170" s="18">
        <v>35472.683150000004</v>
      </c>
      <c r="H170" s="18">
        <v>28964.008589999998</v>
      </c>
      <c r="I170" s="18">
        <v>33392.356569999996</v>
      </c>
      <c r="J170" s="16">
        <v>15.289140542269109</v>
      </c>
      <c r="L170" s="175"/>
      <c r="M170" s="173"/>
      <c r="N170" s="173"/>
    </row>
    <row r="171" spans="1:15" ht="11.25" customHeight="1" x14ac:dyDescent="0.2">
      <c r="A171" s="17"/>
      <c r="B171" s="18"/>
      <c r="C171" s="18"/>
      <c r="D171" s="18"/>
      <c r="E171" s="16"/>
      <c r="F171" s="16"/>
      <c r="G171" s="18"/>
      <c r="H171" s="18"/>
      <c r="I171" s="18"/>
      <c r="J171" s="12"/>
      <c r="L171" s="176"/>
    </row>
    <row r="172" spans="1:15" ht="11.25" customHeight="1" x14ac:dyDescent="0.2">
      <c r="A172" s="10" t="s">
        <v>115</v>
      </c>
      <c r="B172" s="11">
        <v>46.885800000000003</v>
      </c>
      <c r="C172" s="11">
        <v>46.885800000000003</v>
      </c>
      <c r="D172" s="11">
        <v>0.12</v>
      </c>
      <c r="E172" s="12">
        <v>-99.74405896881359</v>
      </c>
      <c r="F172" s="12"/>
      <c r="G172" s="11">
        <v>67.157020000000003</v>
      </c>
      <c r="H172" s="11">
        <v>67.157020000000003</v>
      </c>
      <c r="I172" s="11">
        <v>0.1</v>
      </c>
      <c r="J172" s="12">
        <v>-99.851095239187202</v>
      </c>
      <c r="L172" s="176"/>
    </row>
    <row r="173" spans="1:15" ht="11.25" customHeight="1" x14ac:dyDescent="0.2">
      <c r="A173" s="10" t="s">
        <v>106</v>
      </c>
      <c r="B173" s="11">
        <v>13113.697000000002</v>
      </c>
      <c r="C173" s="11">
        <v>9301.6570000000011</v>
      </c>
      <c r="D173" s="11">
        <v>8978.51908</v>
      </c>
      <c r="E173" s="12">
        <v>-3.4739823237945728</v>
      </c>
      <c r="F173" s="12"/>
      <c r="G173" s="11">
        <v>22587.993290000002</v>
      </c>
      <c r="H173" s="11">
        <v>17035.405270000003</v>
      </c>
      <c r="I173" s="11">
        <v>13216.35563</v>
      </c>
      <c r="J173" s="12">
        <v>-22.41830810286325</v>
      </c>
      <c r="L173" s="176"/>
    </row>
    <row r="174" spans="1:15" ht="11.25" customHeight="1" x14ac:dyDescent="0.2">
      <c r="A174" s="10" t="s">
        <v>321</v>
      </c>
      <c r="B174" s="11">
        <v>0.01</v>
      </c>
      <c r="C174" s="11">
        <v>0</v>
      </c>
      <c r="D174" s="11">
        <v>0.48</v>
      </c>
      <c r="E174" s="12" t="s">
        <v>528</v>
      </c>
      <c r="F174" s="12"/>
      <c r="G174" s="11">
        <v>0.02</v>
      </c>
      <c r="H174" s="11">
        <v>0</v>
      </c>
      <c r="I174" s="11">
        <v>0.42</v>
      </c>
      <c r="J174" s="12" t="s">
        <v>528</v>
      </c>
      <c r="L174" s="176"/>
    </row>
    <row r="175" spans="1:15" ht="11.25" customHeight="1" x14ac:dyDescent="0.2">
      <c r="A175" s="10" t="s">
        <v>107</v>
      </c>
      <c r="B175" s="11">
        <v>18271.141</v>
      </c>
      <c r="C175" s="11">
        <v>18122.581999999999</v>
      </c>
      <c r="D175" s="11">
        <v>33924.076999999997</v>
      </c>
      <c r="E175" s="12">
        <v>87.19229412232761</v>
      </c>
      <c r="F175" s="12"/>
      <c r="G175" s="11">
        <v>10802.389080000001</v>
      </c>
      <c r="H175" s="11">
        <v>10678.200339999999</v>
      </c>
      <c r="I175" s="11">
        <v>18150.667430000001</v>
      </c>
      <c r="J175" s="12">
        <v>69.978712255552267</v>
      </c>
      <c r="L175" s="176"/>
    </row>
    <row r="176" spans="1:15" ht="11.25" customHeight="1" x14ac:dyDescent="0.2">
      <c r="A176" s="10" t="s">
        <v>108</v>
      </c>
      <c r="B176" s="11">
        <v>0</v>
      </c>
      <c r="C176" s="11">
        <v>0</v>
      </c>
      <c r="D176" s="11">
        <v>0</v>
      </c>
      <c r="E176" s="12" t="s">
        <v>528</v>
      </c>
      <c r="F176" s="12"/>
      <c r="G176" s="11">
        <v>0</v>
      </c>
      <c r="H176" s="11">
        <v>0</v>
      </c>
      <c r="I176" s="11">
        <v>0</v>
      </c>
      <c r="J176" s="12" t="s">
        <v>528</v>
      </c>
      <c r="L176" s="176"/>
    </row>
    <row r="177" spans="1:14" ht="11.25" customHeight="1" x14ac:dyDescent="0.2">
      <c r="A177" s="10" t="s">
        <v>109</v>
      </c>
      <c r="B177" s="11">
        <v>3.266</v>
      </c>
      <c r="C177" s="11">
        <v>0.153</v>
      </c>
      <c r="D177" s="11">
        <v>11.923999999999999</v>
      </c>
      <c r="E177" s="12">
        <v>7693.4640522875807</v>
      </c>
      <c r="F177" s="12"/>
      <c r="G177" s="11">
        <v>18.178840000000001</v>
      </c>
      <c r="H177" s="11">
        <v>0.94799999999999995</v>
      </c>
      <c r="I177" s="11">
        <v>52.686489999999999</v>
      </c>
      <c r="J177" s="12">
        <v>5457.6466244725743</v>
      </c>
      <c r="L177" s="176"/>
    </row>
    <row r="178" spans="1:14" ht="11.25" customHeight="1" x14ac:dyDescent="0.2">
      <c r="A178" s="10" t="s">
        <v>393</v>
      </c>
      <c r="B178" s="11">
        <v>0.24</v>
      </c>
      <c r="C178" s="11">
        <v>0.24</v>
      </c>
      <c r="D178" s="11">
        <v>0</v>
      </c>
      <c r="E178" s="12" t="s">
        <v>528</v>
      </c>
      <c r="F178" s="12"/>
      <c r="G178" s="11">
        <v>1.6782999999999999</v>
      </c>
      <c r="H178" s="11">
        <v>1.6782999999999999</v>
      </c>
      <c r="I178" s="11">
        <v>0</v>
      </c>
      <c r="J178" s="12" t="s">
        <v>528</v>
      </c>
      <c r="L178" s="176"/>
    </row>
    <row r="179" spans="1:14" ht="11.25" customHeight="1" x14ac:dyDescent="0.2">
      <c r="A179" s="10" t="s">
        <v>110</v>
      </c>
      <c r="B179" s="11">
        <v>7.8090000000000002</v>
      </c>
      <c r="C179" s="11">
        <v>5.734</v>
      </c>
      <c r="D179" s="11">
        <v>0.77</v>
      </c>
      <c r="E179" s="12">
        <v>-86.571328915242418</v>
      </c>
      <c r="F179" s="12"/>
      <c r="G179" s="11">
        <v>24.792549999999999</v>
      </c>
      <c r="H179" s="11">
        <v>19.545000000000002</v>
      </c>
      <c r="I179" s="11">
        <v>3.03</v>
      </c>
      <c r="J179" s="12">
        <v>-84.497313891020724</v>
      </c>
      <c r="L179" s="176"/>
    </row>
    <row r="180" spans="1:14" ht="11.25" customHeight="1" x14ac:dyDescent="0.2">
      <c r="A180" s="10" t="s">
        <v>111</v>
      </c>
      <c r="B180" s="11">
        <v>0.158</v>
      </c>
      <c r="C180" s="11">
        <v>0.112</v>
      </c>
      <c r="D180" s="11">
        <v>5.5E-2</v>
      </c>
      <c r="E180" s="12">
        <v>-50.892857142857146</v>
      </c>
      <c r="F180" s="12"/>
      <c r="G180" s="11">
        <v>0.51049999999999995</v>
      </c>
      <c r="H180" s="11">
        <v>0.39200000000000002</v>
      </c>
      <c r="I180" s="11">
        <v>0.19875000000000001</v>
      </c>
      <c r="J180" s="12">
        <v>-49.298469387755105</v>
      </c>
      <c r="L180" s="176"/>
    </row>
    <row r="181" spans="1:14" ht="11.25" customHeight="1" x14ac:dyDescent="0.2">
      <c r="A181" s="10" t="s">
        <v>112</v>
      </c>
      <c r="B181" s="11">
        <v>343.21600000000001</v>
      </c>
      <c r="C181" s="11">
        <v>200.648</v>
      </c>
      <c r="D181" s="11">
        <v>97.71</v>
      </c>
      <c r="E181" s="12">
        <v>-51.302778996052787</v>
      </c>
      <c r="F181" s="12"/>
      <c r="G181" s="11">
        <v>1510.3682099999999</v>
      </c>
      <c r="H181" s="11">
        <v>852.75153</v>
      </c>
      <c r="I181" s="11">
        <v>402.94630999999998</v>
      </c>
      <c r="J181" s="12">
        <v>-52.747512513991033</v>
      </c>
      <c r="L181" s="176"/>
    </row>
    <row r="182" spans="1:14" ht="11.25" customHeight="1" x14ac:dyDescent="0.2">
      <c r="A182" s="10" t="s">
        <v>116</v>
      </c>
      <c r="B182" s="11">
        <v>225.2</v>
      </c>
      <c r="C182" s="11">
        <v>197.2</v>
      </c>
      <c r="D182" s="11">
        <v>734.5</v>
      </c>
      <c r="E182" s="12">
        <v>272.46450304259639</v>
      </c>
      <c r="F182" s="12"/>
      <c r="G182" s="11">
        <v>83.8</v>
      </c>
      <c r="H182" s="11">
        <v>69.099999999999994</v>
      </c>
      <c r="I182" s="11">
        <v>278.07</v>
      </c>
      <c r="J182" s="12">
        <v>302.4167872648336</v>
      </c>
      <c r="L182" s="176"/>
    </row>
    <row r="183" spans="1:14" ht="11.25" customHeight="1" x14ac:dyDescent="0.2">
      <c r="A183" s="10" t="s">
        <v>340</v>
      </c>
      <c r="B183" s="11">
        <v>3.286</v>
      </c>
      <c r="C183" s="11">
        <v>1.7589999999999999</v>
      </c>
      <c r="D183" s="11">
        <v>0.42699999999999999</v>
      </c>
      <c r="E183" s="12">
        <v>-75.724843661171121</v>
      </c>
      <c r="F183" s="12"/>
      <c r="G183" s="11">
        <v>15.03825</v>
      </c>
      <c r="H183" s="11">
        <v>7.6239999999999997</v>
      </c>
      <c r="I183" s="11">
        <v>2.3940000000000001</v>
      </c>
      <c r="J183" s="12">
        <v>-68.599160545645333</v>
      </c>
      <c r="L183" s="176"/>
    </row>
    <row r="184" spans="1:14" x14ac:dyDescent="0.2">
      <c r="A184" s="211" t="s">
        <v>113</v>
      </c>
      <c r="B184" s="11">
        <v>11.622</v>
      </c>
      <c r="C184" s="11">
        <v>6.1040000000000001</v>
      </c>
      <c r="D184" s="11">
        <v>0.78</v>
      </c>
      <c r="E184" s="12">
        <v>-87.22149410222805</v>
      </c>
      <c r="F184" s="12"/>
      <c r="G184" s="11">
        <v>28.103000000000002</v>
      </c>
      <c r="H184" s="11">
        <v>13.083</v>
      </c>
      <c r="I184" s="11">
        <v>2.2250000000000001</v>
      </c>
      <c r="J184" s="12">
        <v>-82.993197278911566</v>
      </c>
      <c r="L184" s="176"/>
    </row>
    <row r="185" spans="1:14" ht="11.25" customHeight="1" x14ac:dyDescent="0.2">
      <c r="A185" s="10" t="s">
        <v>114</v>
      </c>
      <c r="B185" s="11">
        <v>49.48</v>
      </c>
      <c r="C185" s="11">
        <v>49.19</v>
      </c>
      <c r="D185" s="11">
        <v>0.245</v>
      </c>
      <c r="E185" s="12">
        <v>-99.501931286846926</v>
      </c>
      <c r="F185" s="12"/>
      <c r="G185" s="11">
        <v>26.788330000000002</v>
      </c>
      <c r="H185" s="11">
        <v>26.234999999999999</v>
      </c>
      <c r="I185" s="11">
        <v>0.49</v>
      </c>
      <c r="J185" s="12">
        <v>-98.132266056794364</v>
      </c>
      <c r="L185" s="176"/>
    </row>
    <row r="186" spans="1:14" ht="11.25" customHeight="1" x14ac:dyDescent="0.2">
      <c r="A186" s="10" t="s">
        <v>315</v>
      </c>
      <c r="B186" s="11">
        <v>268.69849999999997</v>
      </c>
      <c r="C186" s="11">
        <v>174.42950000000002</v>
      </c>
      <c r="D186" s="11">
        <v>2578.1689999999999</v>
      </c>
      <c r="E186" s="12">
        <v>1378.0578973166807</v>
      </c>
      <c r="F186" s="12"/>
      <c r="G186" s="11">
        <v>147.54252</v>
      </c>
      <c r="H186" s="11">
        <v>92.929020000000008</v>
      </c>
      <c r="I186" s="11">
        <v>1182.6806599999998</v>
      </c>
      <c r="J186" s="12">
        <v>1172.670969735826</v>
      </c>
      <c r="L186" s="176"/>
    </row>
    <row r="187" spans="1:14" ht="11.25" customHeight="1" x14ac:dyDescent="0.2">
      <c r="A187" s="10" t="s">
        <v>120</v>
      </c>
      <c r="B187" s="11">
        <v>45.282000000000004</v>
      </c>
      <c r="C187" s="11">
        <v>19.79</v>
      </c>
      <c r="D187" s="11">
        <v>22.399000000000001</v>
      </c>
      <c r="E187" s="12">
        <v>13.183425972713493</v>
      </c>
      <c r="F187" s="12"/>
      <c r="G187" s="11">
        <v>158.32326000000003</v>
      </c>
      <c r="H187" s="11">
        <v>98.96011</v>
      </c>
      <c r="I187" s="11">
        <v>100.09230000000001</v>
      </c>
      <c r="J187" s="12">
        <v>1.144087248892518</v>
      </c>
      <c r="L187" s="176"/>
    </row>
    <row r="188" spans="1:14" ht="11.25" customHeight="1" x14ac:dyDescent="0.2">
      <c r="A188" s="10"/>
      <c r="B188" s="11"/>
      <c r="C188" s="11"/>
      <c r="D188" s="11"/>
      <c r="E188" s="12"/>
      <c r="F188" s="11"/>
      <c r="G188" s="11"/>
      <c r="H188" s="11"/>
      <c r="I188" s="11"/>
      <c r="J188" s="12"/>
      <c r="L188" s="176"/>
    </row>
    <row r="189" spans="1:14" s="20" customFormat="1" ht="11.25" customHeight="1" x14ac:dyDescent="0.2">
      <c r="A189" s="91" t="s">
        <v>255</v>
      </c>
      <c r="B189" s="18">
        <v>139783.98773730002</v>
      </c>
      <c r="C189" s="18">
        <v>59867.146491499996</v>
      </c>
      <c r="D189" s="18">
        <v>86454.051707400009</v>
      </c>
      <c r="E189" s="16">
        <v>44.409842082042189</v>
      </c>
      <c r="F189" s="16"/>
      <c r="G189" s="18">
        <v>176781.54740999997</v>
      </c>
      <c r="H189" s="18">
        <v>82096.562940000018</v>
      </c>
      <c r="I189" s="18">
        <v>95983.878540000034</v>
      </c>
      <c r="J189" s="16">
        <v>16.91583070310692</v>
      </c>
      <c r="L189" s="175"/>
      <c r="M189" s="173"/>
      <c r="N189" s="173"/>
    </row>
    <row r="190" spans="1:14" ht="11.25" customHeight="1" x14ac:dyDescent="0.2">
      <c r="A190" s="17"/>
      <c r="B190" s="18"/>
      <c r="C190" s="18"/>
      <c r="D190" s="18"/>
      <c r="E190" s="12"/>
      <c r="F190" s="16"/>
      <c r="G190" s="18"/>
      <c r="H190" s="18"/>
      <c r="I190" s="18"/>
      <c r="J190" s="12"/>
      <c r="L190" s="176"/>
    </row>
    <row r="191" spans="1:14" ht="11.25" customHeight="1" x14ac:dyDescent="0.2">
      <c r="A191" s="9" t="s">
        <v>215</v>
      </c>
      <c r="B191" s="11">
        <v>17512.34461</v>
      </c>
      <c r="C191" s="11">
        <v>8522.4680320000025</v>
      </c>
      <c r="D191" s="11">
        <v>6803.4404759999998</v>
      </c>
      <c r="E191" s="12">
        <v>-20.170536862625127</v>
      </c>
      <c r="G191" s="11">
        <v>54456.247259999989</v>
      </c>
      <c r="H191" s="11">
        <v>28250.988249999999</v>
      </c>
      <c r="I191" s="11">
        <v>23490.178639999995</v>
      </c>
      <c r="J191" s="12">
        <v>-16.851833882306764</v>
      </c>
      <c r="L191" s="176"/>
    </row>
    <row r="192" spans="1:14" ht="11.25" customHeight="1" x14ac:dyDescent="0.2">
      <c r="A192" s="9" t="s">
        <v>104</v>
      </c>
      <c r="B192" s="11">
        <v>4826.8736700000009</v>
      </c>
      <c r="C192" s="11">
        <v>2974.6344400000003</v>
      </c>
      <c r="D192" s="11">
        <v>1658.4671699999997</v>
      </c>
      <c r="E192" s="12">
        <v>-44.246353511593192</v>
      </c>
      <c r="G192" s="11">
        <v>11577.167440000001</v>
      </c>
      <c r="H192" s="11">
        <v>7164.2588200000009</v>
      </c>
      <c r="I192" s="11">
        <v>4170.8424100000011</v>
      </c>
      <c r="J192" s="12">
        <v>-41.782639142565195</v>
      </c>
      <c r="L192" s="176"/>
    </row>
    <row r="193" spans="1:15" ht="11.25" customHeight="1" x14ac:dyDescent="0.2">
      <c r="A193" s="9" t="s">
        <v>1</v>
      </c>
      <c r="B193" s="11">
        <v>1721.6349200000002</v>
      </c>
      <c r="C193" s="11">
        <v>901.21327000000019</v>
      </c>
      <c r="D193" s="11">
        <v>854.23910000000001</v>
      </c>
      <c r="E193" s="12">
        <v>-5.2123256019077644</v>
      </c>
      <c r="G193" s="11">
        <v>8932.636489999999</v>
      </c>
      <c r="H193" s="11">
        <v>4286.0178299999998</v>
      </c>
      <c r="I193" s="11">
        <v>3782.1460000000002</v>
      </c>
      <c r="J193" s="12">
        <v>-11.756176711938679</v>
      </c>
      <c r="L193" s="176"/>
    </row>
    <row r="194" spans="1:15" ht="11.25" customHeight="1" x14ac:dyDescent="0.2">
      <c r="A194" s="9" t="s">
        <v>121</v>
      </c>
      <c r="B194" s="11">
        <v>115723.13453730001</v>
      </c>
      <c r="C194" s="11">
        <v>47468.83074949999</v>
      </c>
      <c r="D194" s="11">
        <v>77137.904961400011</v>
      </c>
      <c r="E194" s="12">
        <v>62.50222249725951</v>
      </c>
      <c r="G194" s="11">
        <v>101815.49621999997</v>
      </c>
      <c r="H194" s="11">
        <v>42395.298040000023</v>
      </c>
      <c r="I194" s="11">
        <v>64540.711490000031</v>
      </c>
      <c r="J194" s="12">
        <v>52.235541377974926</v>
      </c>
      <c r="L194" s="176"/>
    </row>
    <row r="195" spans="1:15" x14ac:dyDescent="0.2">
      <c r="A195" s="86"/>
      <c r="B195" s="92"/>
      <c r="C195" s="92"/>
      <c r="D195" s="92"/>
      <c r="E195" s="92"/>
      <c r="F195" s="92"/>
      <c r="G195" s="92"/>
      <c r="H195" s="92"/>
      <c r="I195" s="92"/>
      <c r="J195" s="86"/>
      <c r="L195" s="176"/>
    </row>
    <row r="196" spans="1:15" x14ac:dyDescent="0.2">
      <c r="A196" s="9" t="s">
        <v>411</v>
      </c>
      <c r="B196" s="9"/>
      <c r="C196" s="9"/>
      <c r="D196" s="9"/>
      <c r="E196" s="9"/>
      <c r="F196" s="9"/>
      <c r="G196" s="9"/>
      <c r="H196" s="9"/>
      <c r="I196" s="9"/>
      <c r="J196" s="9"/>
      <c r="L196" s="176"/>
    </row>
    <row r="197" spans="1:15" ht="20.100000000000001" customHeight="1" x14ac:dyDescent="0.25">
      <c r="A197" s="367" t="s">
        <v>162</v>
      </c>
      <c r="B197" s="367"/>
      <c r="C197" s="367"/>
      <c r="D197" s="367"/>
      <c r="E197" s="367"/>
      <c r="F197" s="367"/>
      <c r="G197" s="367"/>
      <c r="H197" s="367"/>
      <c r="I197" s="367"/>
      <c r="J197" s="367"/>
      <c r="L197" s="176"/>
    </row>
    <row r="198" spans="1:15" ht="20.100000000000001" customHeight="1" x14ac:dyDescent="0.25">
      <c r="A198" s="368" t="s">
        <v>157</v>
      </c>
      <c r="B198" s="368"/>
      <c r="C198" s="368"/>
      <c r="D198" s="368"/>
      <c r="E198" s="368"/>
      <c r="F198" s="368"/>
      <c r="G198" s="368"/>
      <c r="H198" s="368"/>
      <c r="I198" s="368"/>
      <c r="J198" s="368"/>
      <c r="L198" s="176"/>
    </row>
    <row r="199" spans="1:15" s="20" customFormat="1" x14ac:dyDescent="0.2">
      <c r="A199" s="17"/>
      <c r="B199" s="369" t="s">
        <v>124</v>
      </c>
      <c r="C199" s="369"/>
      <c r="D199" s="369"/>
      <c r="E199" s="369"/>
      <c r="F199" s="323"/>
      <c r="G199" s="369" t="s">
        <v>422</v>
      </c>
      <c r="H199" s="369"/>
      <c r="I199" s="369"/>
      <c r="J199" s="369"/>
      <c r="K199" s="93"/>
      <c r="L199" s="172"/>
      <c r="M199" s="172"/>
      <c r="N199" s="172"/>
      <c r="O199" s="93"/>
    </row>
    <row r="200" spans="1:15" s="20" customFormat="1" x14ac:dyDescent="0.2">
      <c r="A200" s="17" t="s">
        <v>257</v>
      </c>
      <c r="B200" s="373">
        <v>2018</v>
      </c>
      <c r="C200" s="370" t="s">
        <v>513</v>
      </c>
      <c r="D200" s="370"/>
      <c r="E200" s="370"/>
      <c r="F200" s="323"/>
      <c r="G200" s="373">
        <v>2018</v>
      </c>
      <c r="H200" s="370" t="s">
        <v>513</v>
      </c>
      <c r="I200" s="370"/>
      <c r="J200" s="370"/>
      <c r="K200" s="93"/>
      <c r="L200" s="172"/>
      <c r="M200" s="172"/>
      <c r="N200" s="172"/>
      <c r="O200" s="93"/>
    </row>
    <row r="201" spans="1:15" s="20" customFormat="1" x14ac:dyDescent="0.2">
      <c r="A201" s="125"/>
      <c r="B201" s="374"/>
      <c r="C201" s="258">
        <v>2018</v>
      </c>
      <c r="D201" s="258">
        <v>2019</v>
      </c>
      <c r="E201" s="324" t="s">
        <v>525</v>
      </c>
      <c r="F201" s="127"/>
      <c r="G201" s="374"/>
      <c r="H201" s="258">
        <v>2018</v>
      </c>
      <c r="I201" s="258">
        <v>2019</v>
      </c>
      <c r="J201" s="324" t="s">
        <v>525</v>
      </c>
      <c r="L201" s="173"/>
      <c r="M201" s="173"/>
      <c r="N201" s="173"/>
    </row>
    <row r="202" spans="1:15" ht="11.25" customHeight="1" x14ac:dyDescent="0.2">
      <c r="A202" s="9"/>
      <c r="B202" s="9"/>
      <c r="C202" s="9"/>
      <c r="D202" s="9"/>
      <c r="E202" s="9"/>
      <c r="F202" s="9"/>
      <c r="G202" s="9"/>
      <c r="H202" s="9"/>
      <c r="I202" s="9"/>
      <c r="J202" s="9"/>
      <c r="L202" s="176"/>
    </row>
    <row r="203" spans="1:15" s="21" customFormat="1" x14ac:dyDescent="0.2">
      <c r="A203" s="88" t="s">
        <v>291</v>
      </c>
      <c r="B203" s="88">
        <v>860366.21501229983</v>
      </c>
      <c r="C203" s="88">
        <v>416057.19630260003</v>
      </c>
      <c r="D203" s="88">
        <v>439137.97348669992</v>
      </c>
      <c r="E203" s="16">
        <v>5.5475010140944931</v>
      </c>
      <c r="F203" s="88"/>
      <c r="G203" s="88">
        <v>2025551.0591500006</v>
      </c>
      <c r="H203" s="88">
        <v>961331.17178999993</v>
      </c>
      <c r="I203" s="88">
        <v>965439.27272999997</v>
      </c>
      <c r="J203" s="16">
        <v>0.42733462313000814</v>
      </c>
      <c r="L203" s="175"/>
      <c r="M203" s="203"/>
      <c r="N203" s="203"/>
    </row>
    <row r="204" spans="1:15" s="21" customFormat="1" x14ac:dyDescent="0.2">
      <c r="A204" s="88"/>
      <c r="B204" s="88"/>
      <c r="C204" s="88"/>
      <c r="D204" s="88"/>
      <c r="E204" s="16"/>
      <c r="F204" s="88"/>
      <c r="G204" s="88"/>
      <c r="H204" s="88"/>
      <c r="I204" s="88"/>
      <c r="J204" s="16"/>
      <c r="L204" s="175"/>
      <c r="M204" s="203"/>
      <c r="N204" s="203"/>
    </row>
    <row r="205" spans="1:15" s="21" customFormat="1" x14ac:dyDescent="0.2">
      <c r="A205" s="88" t="s">
        <v>377</v>
      </c>
      <c r="B205" s="88">
        <v>846189.42562129989</v>
      </c>
      <c r="C205" s="88">
        <v>409870.51106450002</v>
      </c>
      <c r="D205" s="88">
        <v>434315.8006375999</v>
      </c>
      <c r="E205" s="16">
        <v>5.9641493869884528</v>
      </c>
      <c r="F205" s="88"/>
      <c r="G205" s="88">
        <v>1990487.2596600007</v>
      </c>
      <c r="H205" s="88">
        <v>943309.66297999991</v>
      </c>
      <c r="I205" s="88">
        <v>953688.59456</v>
      </c>
      <c r="J205" s="16">
        <v>1.1002677050092018</v>
      </c>
      <c r="L205" s="175"/>
      <c r="M205" s="203"/>
      <c r="N205" s="203"/>
    </row>
    <row r="206" spans="1:15" s="21" customFormat="1" x14ac:dyDescent="0.2">
      <c r="A206" s="88"/>
      <c r="B206" s="88"/>
      <c r="C206" s="88"/>
      <c r="D206" s="88"/>
      <c r="E206" s="16"/>
      <c r="F206" s="88"/>
      <c r="G206" s="88"/>
      <c r="H206" s="88"/>
      <c r="I206" s="88"/>
      <c r="J206" s="16"/>
      <c r="L206" s="175"/>
      <c r="M206" s="203"/>
      <c r="N206" s="203"/>
    </row>
    <row r="207" spans="1:15" s="20" customFormat="1" ht="11.25" customHeight="1" x14ac:dyDescent="0.2">
      <c r="A207" s="210" t="s">
        <v>494</v>
      </c>
      <c r="B207" s="18">
        <v>526687.84802129993</v>
      </c>
      <c r="C207" s="18">
        <v>247986.04146450001</v>
      </c>
      <c r="D207" s="18">
        <v>245788.60143759992</v>
      </c>
      <c r="E207" s="16">
        <v>-0.8861144014086193</v>
      </c>
      <c r="F207" s="16"/>
      <c r="G207" s="18">
        <v>1662610.4753900007</v>
      </c>
      <c r="H207" s="18">
        <v>780316.1813099999</v>
      </c>
      <c r="I207" s="18">
        <v>767884.51719000004</v>
      </c>
      <c r="J207" s="16">
        <v>-1.5931572890273173</v>
      </c>
      <c r="L207" s="175"/>
      <c r="M207" s="173"/>
      <c r="N207" s="173"/>
    </row>
    <row r="208" spans="1:15" ht="11.25" customHeight="1" x14ac:dyDescent="0.2">
      <c r="A208" s="9"/>
      <c r="B208" s="11"/>
      <c r="C208" s="11"/>
      <c r="D208" s="318"/>
      <c r="E208" s="16"/>
      <c r="F208" s="12"/>
      <c r="G208" s="11"/>
      <c r="H208" s="11"/>
      <c r="I208" s="11"/>
      <c r="J208" s="16"/>
      <c r="L208" s="176"/>
    </row>
    <row r="209" spans="1:19" s="20" customFormat="1" ht="13.2" x14ac:dyDescent="0.25">
      <c r="A209" s="210" t="s">
        <v>493</v>
      </c>
      <c r="B209" s="18">
        <v>456634.09728129994</v>
      </c>
      <c r="C209" s="18">
        <v>214191.41834450001</v>
      </c>
      <c r="D209" s="18">
        <v>215682.43001499993</v>
      </c>
      <c r="E209" s="16">
        <v>0.6961117686338838</v>
      </c>
      <c r="F209" s="16"/>
      <c r="G209" s="18">
        <v>1508084.5643300007</v>
      </c>
      <c r="H209" s="18">
        <v>708613.91333999997</v>
      </c>
      <c r="I209" s="18">
        <v>702044.10472000006</v>
      </c>
      <c r="J209" s="16">
        <v>-0.92713514317459556</v>
      </c>
      <c r="L209" s="205"/>
      <c r="M209" s="205"/>
      <c r="N209" s="206"/>
      <c r="O209" s="115"/>
      <c r="P209" s="115"/>
      <c r="Q209" s="115"/>
    </row>
    <row r="210" spans="1:19" s="20" customFormat="1" ht="11.25" customHeight="1" x14ac:dyDescent="0.25">
      <c r="A210" s="17"/>
      <c r="B210" s="18"/>
      <c r="C210" s="18"/>
      <c r="D210" s="18"/>
      <c r="E210" s="16"/>
      <c r="F210" s="16"/>
      <c r="G210" s="18"/>
      <c r="H210" s="18"/>
      <c r="I210" s="18"/>
      <c r="J210" s="12"/>
      <c r="L210" s="262"/>
      <c r="M210" s="262"/>
      <c r="N210" s="263"/>
      <c r="O210" s="264"/>
      <c r="P210" s="264"/>
      <c r="Q210" s="264"/>
    </row>
    <row r="211" spans="1:19" s="20" customFormat="1" ht="15" customHeight="1" x14ac:dyDescent="0.25">
      <c r="A211" s="211" t="s">
        <v>344</v>
      </c>
      <c r="B211" s="11">
        <v>32823.567029799997</v>
      </c>
      <c r="C211" s="11">
        <v>14486.3029618</v>
      </c>
      <c r="D211" s="11">
        <v>15803.800787999999</v>
      </c>
      <c r="E211" s="12">
        <v>9.0947830490236754</v>
      </c>
      <c r="F211" s="16"/>
      <c r="G211" s="11">
        <v>107233.97551999998</v>
      </c>
      <c r="H211" s="11">
        <v>48765.135240000025</v>
      </c>
      <c r="I211" s="11">
        <v>50877.961669999997</v>
      </c>
      <c r="J211" s="12">
        <v>4.3326577884006667</v>
      </c>
      <c r="L211" s="262"/>
      <c r="M211" s="262"/>
      <c r="N211" s="263"/>
      <c r="O211" s="264"/>
      <c r="P211" s="264"/>
      <c r="Q211" s="264"/>
    </row>
    <row r="212" spans="1:19" s="20" customFormat="1" ht="11.25" customHeight="1" x14ac:dyDescent="0.25">
      <c r="A212" s="211" t="s">
        <v>394</v>
      </c>
      <c r="B212" s="11">
        <v>1.2509999999999999</v>
      </c>
      <c r="C212" s="11">
        <v>0.40500000000000003</v>
      </c>
      <c r="D212" s="11">
        <v>1.9755</v>
      </c>
      <c r="E212" s="12">
        <v>387.77777777777771</v>
      </c>
      <c r="F212" s="18"/>
      <c r="G212" s="11">
        <v>7.6619999999999999</v>
      </c>
      <c r="H212" s="11">
        <v>1.71</v>
      </c>
      <c r="I212" s="11">
        <v>14.653439999999998</v>
      </c>
      <c r="J212" s="12">
        <v>756.92631578947362</v>
      </c>
      <c r="L212" s="262"/>
      <c r="M212" s="262"/>
      <c r="N212" s="263"/>
      <c r="O212" s="264"/>
      <c r="P212" s="264"/>
      <c r="Q212" s="264"/>
    </row>
    <row r="213" spans="1:19" s="20" customFormat="1" ht="11.25" customHeight="1" x14ac:dyDescent="0.25">
      <c r="A213" s="211" t="s">
        <v>395</v>
      </c>
      <c r="B213" s="11">
        <v>55.664999999999999</v>
      </c>
      <c r="C213" s="11">
        <v>27.477</v>
      </c>
      <c r="D213" s="11">
        <v>419.77499999999998</v>
      </c>
      <c r="E213" s="12">
        <v>1427.732285183972</v>
      </c>
      <c r="F213" s="16"/>
      <c r="G213" s="11">
        <v>201.10204999999999</v>
      </c>
      <c r="H213" s="11">
        <v>99.56653</v>
      </c>
      <c r="I213" s="11">
        <v>416.56187</v>
      </c>
      <c r="J213" s="12">
        <v>318.37540185441833</v>
      </c>
      <c r="L213" s="262"/>
      <c r="M213" s="262"/>
      <c r="N213" s="263"/>
      <c r="O213" s="264"/>
      <c r="P213" s="264"/>
      <c r="Q213" s="264"/>
    </row>
    <row r="214" spans="1:19" s="20" customFormat="1" ht="11.25" customHeight="1" x14ac:dyDescent="0.25">
      <c r="A214" s="211" t="s">
        <v>396</v>
      </c>
      <c r="B214" s="11">
        <v>111.69</v>
      </c>
      <c r="C214" s="11">
        <v>30.843</v>
      </c>
      <c r="D214" s="11">
        <v>86.930999999999997</v>
      </c>
      <c r="E214" s="12">
        <v>181.85001459002041</v>
      </c>
      <c r="F214" s="16"/>
      <c r="G214" s="11">
        <v>420.05930999999998</v>
      </c>
      <c r="H214" s="11">
        <v>106.25659</v>
      </c>
      <c r="I214" s="11">
        <v>342.16246000000001</v>
      </c>
      <c r="J214" s="12">
        <v>222.01528394615337</v>
      </c>
      <c r="L214" s="262"/>
      <c r="M214" s="262"/>
      <c r="N214" s="263"/>
      <c r="O214" s="264"/>
      <c r="P214" s="264"/>
      <c r="Q214" s="264"/>
    </row>
    <row r="215" spans="1:19" s="20" customFormat="1" ht="11.25" customHeight="1" x14ac:dyDescent="0.25">
      <c r="A215" s="211" t="s">
        <v>397</v>
      </c>
      <c r="B215" s="11">
        <v>2146.8732999999997</v>
      </c>
      <c r="C215" s="11">
        <v>973.94730000000004</v>
      </c>
      <c r="D215" s="11">
        <v>844.73990000000003</v>
      </c>
      <c r="E215" s="12">
        <v>-13.266364617469549</v>
      </c>
      <c r="F215" s="16"/>
      <c r="G215" s="11">
        <v>7159.1634599999988</v>
      </c>
      <c r="H215" s="11">
        <v>3373.5870899999995</v>
      </c>
      <c r="I215" s="11">
        <v>2451.7017500000002</v>
      </c>
      <c r="J215" s="12">
        <v>-27.326561176756201</v>
      </c>
      <c r="L215" s="262"/>
      <c r="M215" s="262"/>
      <c r="N215" s="263"/>
      <c r="O215" s="264"/>
      <c r="P215" s="264"/>
      <c r="Q215" s="264"/>
    </row>
    <row r="216" spans="1:19" s="20" customFormat="1" ht="11.25" customHeight="1" x14ac:dyDescent="0.25">
      <c r="A216" s="211" t="s">
        <v>398</v>
      </c>
      <c r="B216" s="11">
        <v>42630.023979399994</v>
      </c>
      <c r="C216" s="11">
        <v>19566.535696399998</v>
      </c>
      <c r="D216" s="11">
        <v>20060.972141999999</v>
      </c>
      <c r="E216" s="12">
        <v>2.5269493449010128</v>
      </c>
      <c r="F216" s="16"/>
      <c r="G216" s="11">
        <v>124420.76038000002</v>
      </c>
      <c r="H216" s="11">
        <v>58938.245810000022</v>
      </c>
      <c r="I216" s="11">
        <v>57911.884490000019</v>
      </c>
      <c r="J216" s="12">
        <v>-1.7414181672605196</v>
      </c>
      <c r="L216" s="262"/>
      <c r="M216" s="262"/>
      <c r="N216" s="263"/>
      <c r="O216" s="264"/>
      <c r="P216" s="264"/>
      <c r="Q216" s="264"/>
    </row>
    <row r="217" spans="1:19" s="20" customFormat="1" ht="11.25" customHeight="1" x14ac:dyDescent="0.25">
      <c r="A217" s="211" t="s">
        <v>345</v>
      </c>
      <c r="B217" s="11">
        <v>3407.39131</v>
      </c>
      <c r="C217" s="11">
        <v>1460.5550499999999</v>
      </c>
      <c r="D217" s="11">
        <v>1915.32725</v>
      </c>
      <c r="E217" s="12">
        <v>31.13694345173775</v>
      </c>
      <c r="F217" s="16"/>
      <c r="G217" s="11">
        <v>10435.35245</v>
      </c>
      <c r="H217" s="11">
        <v>4517.7548800000004</v>
      </c>
      <c r="I217" s="11">
        <v>5782.0904399999999</v>
      </c>
      <c r="J217" s="12">
        <v>27.985926496304273</v>
      </c>
      <c r="L217" s="262"/>
      <c r="M217" s="262"/>
      <c r="N217" s="263"/>
      <c r="O217" s="264"/>
      <c r="P217" s="264"/>
      <c r="Q217" s="264"/>
    </row>
    <row r="218" spans="1:19" s="20" customFormat="1" ht="11.25" customHeight="1" x14ac:dyDescent="0.25">
      <c r="A218" s="211" t="s">
        <v>304</v>
      </c>
      <c r="B218" s="11">
        <v>46815.660899400005</v>
      </c>
      <c r="C218" s="11">
        <v>22498.309974</v>
      </c>
      <c r="D218" s="11">
        <v>20261.6836353</v>
      </c>
      <c r="E218" s="12">
        <v>-9.941308219527329</v>
      </c>
      <c r="F218" s="16"/>
      <c r="G218" s="11">
        <v>129511.87507000001</v>
      </c>
      <c r="H218" s="11">
        <v>62660.106540000015</v>
      </c>
      <c r="I218" s="11">
        <v>55436.564149999984</v>
      </c>
      <c r="J218" s="12">
        <v>-11.52813614414903</v>
      </c>
      <c r="L218" s="262"/>
      <c r="M218" s="262"/>
      <c r="N218" s="263"/>
      <c r="O218" s="264"/>
      <c r="P218" s="264"/>
      <c r="Q218" s="264"/>
    </row>
    <row r="219" spans="1:19" s="20" customFormat="1" ht="11.25" customHeight="1" x14ac:dyDescent="0.25">
      <c r="A219" s="211" t="s">
        <v>399</v>
      </c>
      <c r="B219" s="11">
        <v>154.64175</v>
      </c>
      <c r="C219" s="11">
        <v>77.344499999999996</v>
      </c>
      <c r="D219" s="11">
        <v>62.277000000000001</v>
      </c>
      <c r="E219" s="12">
        <v>-19.481023214320331</v>
      </c>
      <c r="F219" s="16"/>
      <c r="G219" s="11">
        <v>928.66187999999943</v>
      </c>
      <c r="H219" s="11">
        <v>479.78598000000005</v>
      </c>
      <c r="I219" s="11">
        <v>445.27934999999991</v>
      </c>
      <c r="J219" s="12">
        <v>-7.1920880222469492</v>
      </c>
      <c r="L219" s="262"/>
      <c r="M219" s="262"/>
      <c r="N219" s="263"/>
      <c r="O219" s="264"/>
      <c r="P219" s="264"/>
      <c r="Q219" s="264"/>
    </row>
    <row r="220" spans="1:19" s="20" customFormat="1" ht="11.25" customHeight="1" x14ac:dyDescent="0.25">
      <c r="A220" s="211" t="s">
        <v>400</v>
      </c>
      <c r="B220" s="11">
        <v>77875.586816300012</v>
      </c>
      <c r="C220" s="11">
        <v>36998.052042399991</v>
      </c>
      <c r="D220" s="11">
        <v>38939.95131639998</v>
      </c>
      <c r="E220" s="12">
        <v>5.2486527446757378</v>
      </c>
      <c r="F220" s="16"/>
      <c r="G220" s="11">
        <v>271345.83947000006</v>
      </c>
      <c r="H220" s="11">
        <v>130404.28115000014</v>
      </c>
      <c r="I220" s="11">
        <v>134875.40514000002</v>
      </c>
      <c r="J220" s="12">
        <v>3.4286634998254897</v>
      </c>
      <c r="L220" s="262"/>
      <c r="M220" s="262"/>
      <c r="N220" s="263"/>
      <c r="O220" s="264"/>
      <c r="P220" s="264"/>
      <c r="Q220" s="264"/>
    </row>
    <row r="221" spans="1:19" s="20" customFormat="1" ht="11.25" customHeight="1" x14ac:dyDescent="0.2">
      <c r="A221" s="211" t="s">
        <v>401</v>
      </c>
      <c r="B221" s="11">
        <v>29220.115764200007</v>
      </c>
      <c r="C221" s="11">
        <v>14249.174852200002</v>
      </c>
      <c r="D221" s="11">
        <v>14578.540759999998</v>
      </c>
      <c r="E221" s="12">
        <v>2.3114735499869568</v>
      </c>
      <c r="F221" s="16"/>
      <c r="G221" s="11">
        <v>104936.95189999999</v>
      </c>
      <c r="H221" s="11">
        <v>51109.916370000006</v>
      </c>
      <c r="I221" s="11">
        <v>51304.348640000055</v>
      </c>
      <c r="J221" s="12">
        <v>0.38041985549827473</v>
      </c>
      <c r="L221" s="175"/>
      <c r="M221" s="267"/>
      <c r="N221" s="180"/>
      <c r="O221" s="181"/>
      <c r="P221" s="181"/>
      <c r="Q221" s="181"/>
    </row>
    <row r="222" spans="1:19" ht="11.25" customHeight="1" x14ac:dyDescent="0.25">
      <c r="A222" s="211" t="s">
        <v>402</v>
      </c>
      <c r="B222" s="11">
        <v>5009.3279690000008</v>
      </c>
      <c r="C222" s="11">
        <v>2675.5675889999998</v>
      </c>
      <c r="D222" s="11">
        <v>2830.3042500000001</v>
      </c>
      <c r="E222" s="12">
        <v>5.7833209535115344</v>
      </c>
      <c r="F222" s="12"/>
      <c r="G222" s="11">
        <v>17480.906250000004</v>
      </c>
      <c r="H222" s="11">
        <v>9472.3513300000031</v>
      </c>
      <c r="I222" s="11">
        <v>8942.5105200000035</v>
      </c>
      <c r="J222" s="12">
        <v>-5.5935510787267191</v>
      </c>
      <c r="L222" s="263"/>
      <c r="M222" s="266"/>
      <c r="N222" s="263"/>
      <c r="O222" s="264"/>
      <c r="P222" s="264"/>
      <c r="Q222" s="264"/>
    </row>
    <row r="223" spans="1:19" ht="11.25" customHeight="1" x14ac:dyDescent="0.2">
      <c r="A223" s="211" t="s">
        <v>305</v>
      </c>
      <c r="B223" s="11">
        <v>33726.9372649</v>
      </c>
      <c r="C223" s="11">
        <v>15646.616106899999</v>
      </c>
      <c r="D223" s="11">
        <v>16033.473474000002</v>
      </c>
      <c r="E223" s="12">
        <v>2.4724666628038676</v>
      </c>
      <c r="F223" s="12"/>
      <c r="G223" s="11">
        <v>93095.850009999966</v>
      </c>
      <c r="H223" s="11">
        <v>44142.273859999979</v>
      </c>
      <c r="I223" s="11">
        <v>44860.556470000025</v>
      </c>
      <c r="J223" s="12">
        <v>1.6271989346949454</v>
      </c>
      <c r="L223" s="176"/>
    </row>
    <row r="224" spans="1:19" ht="11.25" customHeight="1" x14ac:dyDescent="0.25">
      <c r="A224" s="211" t="s">
        <v>342</v>
      </c>
      <c r="B224" s="11">
        <v>8953.5953482000004</v>
      </c>
      <c r="C224" s="11">
        <v>4502.8022713</v>
      </c>
      <c r="D224" s="11">
        <v>3763.4770200000003</v>
      </c>
      <c r="E224" s="12">
        <v>-16.419225334683645</v>
      </c>
      <c r="F224" s="12"/>
      <c r="G224" s="11">
        <v>38544.652919999971</v>
      </c>
      <c r="H224" s="11">
        <v>19777.463299999999</v>
      </c>
      <c r="I224" s="11">
        <v>16623.858219999995</v>
      </c>
      <c r="J224" s="12">
        <v>-15.945447766296724</v>
      </c>
      <c r="L224" s="176"/>
      <c r="M224" s="177"/>
      <c r="N224" s="263"/>
      <c r="O224" s="264"/>
      <c r="P224" s="264"/>
      <c r="Q224" s="264"/>
      <c r="R224" s="264"/>
      <c r="S224" s="264"/>
    </row>
    <row r="225" spans="1:19" ht="11.25" customHeight="1" x14ac:dyDescent="0.2">
      <c r="A225" s="211" t="s">
        <v>306</v>
      </c>
      <c r="B225" s="11">
        <v>6527.1036107999998</v>
      </c>
      <c r="C225" s="11">
        <v>3120.1802808000007</v>
      </c>
      <c r="D225" s="11">
        <v>3561.4278100000001</v>
      </c>
      <c r="E225" s="12">
        <v>14.141731870918221</v>
      </c>
      <c r="F225" s="12"/>
      <c r="G225" s="11">
        <v>29436.132429999998</v>
      </c>
      <c r="H225" s="11">
        <v>14010.223469999999</v>
      </c>
      <c r="I225" s="11">
        <v>15630.836060000003</v>
      </c>
      <c r="J225" s="12">
        <v>11.567357176494795</v>
      </c>
      <c r="L225" s="176"/>
      <c r="N225" s="182"/>
      <c r="O225" s="183"/>
      <c r="P225" s="183"/>
      <c r="Q225" s="183"/>
      <c r="R225" s="183"/>
      <c r="S225" s="183"/>
    </row>
    <row r="226" spans="1:19" ht="11.25" customHeight="1" x14ac:dyDescent="0.2">
      <c r="A226" s="211" t="s">
        <v>307</v>
      </c>
      <c r="B226" s="11">
        <v>3385.4282199999993</v>
      </c>
      <c r="C226" s="11">
        <v>1900.1779799999999</v>
      </c>
      <c r="D226" s="11">
        <v>1812.4699000000001</v>
      </c>
      <c r="E226" s="12">
        <v>-4.6157823595029726</v>
      </c>
      <c r="F226" s="12"/>
      <c r="G226" s="11">
        <v>11954.60543</v>
      </c>
      <c r="H226" s="11">
        <v>6053.6074800000024</v>
      </c>
      <c r="I226" s="11">
        <v>8948.0689399999992</v>
      </c>
      <c r="J226" s="12">
        <v>47.813827863183434</v>
      </c>
      <c r="L226" s="176"/>
      <c r="N226" s="177"/>
      <c r="O226" s="13"/>
      <c r="P226" s="13"/>
      <c r="Q226" s="13"/>
    </row>
    <row r="227" spans="1:19" ht="11.25" customHeight="1" x14ac:dyDescent="0.2">
      <c r="A227" s="211" t="s">
        <v>343</v>
      </c>
      <c r="B227" s="11">
        <v>155435.19708159994</v>
      </c>
      <c r="C227" s="11">
        <v>72118.018391999998</v>
      </c>
      <c r="D227" s="11">
        <v>69957.29700169999</v>
      </c>
      <c r="E227" s="12">
        <v>-2.9960909055422604</v>
      </c>
      <c r="F227" s="12"/>
      <c r="G227" s="11">
        <v>537262.50862000044</v>
      </c>
      <c r="H227" s="11">
        <v>243625.06021999981</v>
      </c>
      <c r="I227" s="11">
        <v>233520.48514999996</v>
      </c>
      <c r="J227" s="12">
        <v>-4.1475926412804682</v>
      </c>
      <c r="L227" s="176"/>
    </row>
    <row r="228" spans="1:19" ht="11.25" customHeight="1" x14ac:dyDescent="0.2">
      <c r="A228" s="211" t="s">
        <v>360</v>
      </c>
      <c r="B228" s="11">
        <v>8354.0409377000015</v>
      </c>
      <c r="C228" s="11">
        <v>3859.1083476999997</v>
      </c>
      <c r="D228" s="11">
        <v>4748.0062675999998</v>
      </c>
      <c r="E228" s="12">
        <v>23.033764274324568</v>
      </c>
      <c r="F228" s="12"/>
      <c r="G228" s="11">
        <v>23708.505180000015</v>
      </c>
      <c r="H228" s="11">
        <v>11076.587500000001</v>
      </c>
      <c r="I228" s="11">
        <v>13659.175960000008</v>
      </c>
      <c r="J228" s="12">
        <v>23.315741061947165</v>
      </c>
      <c r="L228" s="176"/>
    </row>
    <row r="229" spans="1:19" ht="11.25" customHeight="1" x14ac:dyDescent="0.2">
      <c r="A229" s="9"/>
      <c r="B229" s="11"/>
      <c r="C229" s="11"/>
      <c r="D229" s="11"/>
      <c r="E229" s="12"/>
      <c r="F229" s="12"/>
      <c r="G229" s="11"/>
      <c r="H229" s="11"/>
      <c r="I229" s="11"/>
      <c r="J229" s="12"/>
      <c r="L229" s="176"/>
      <c r="M229" s="177"/>
      <c r="N229" s="177"/>
      <c r="O229" s="13"/>
      <c r="P229" s="13"/>
      <c r="Q229" s="13"/>
    </row>
    <row r="230" spans="1:19" s="20" customFormat="1" ht="11.25" customHeight="1" x14ac:dyDescent="0.2">
      <c r="A230" s="17" t="s">
        <v>492</v>
      </c>
      <c r="B230" s="18">
        <v>70053.750740000003</v>
      </c>
      <c r="C230" s="18">
        <v>33794.623119999997</v>
      </c>
      <c r="D230" s="18">
        <v>30106.171422599997</v>
      </c>
      <c r="E230" s="16">
        <v>-10.914315227907181</v>
      </c>
      <c r="F230" s="16"/>
      <c r="G230" s="18">
        <v>154525.91105999995</v>
      </c>
      <c r="H230" s="18">
        <v>71702.267969999986</v>
      </c>
      <c r="I230" s="18">
        <v>65840.412469999981</v>
      </c>
      <c r="J230" s="16">
        <v>-8.1752720882588932</v>
      </c>
      <c r="L230" s="175"/>
      <c r="M230" s="173"/>
      <c r="N230" s="173"/>
    </row>
    <row r="231" spans="1:19" ht="11.25" customHeight="1" x14ac:dyDescent="0.2">
      <c r="A231" s="9" t="s">
        <v>489</v>
      </c>
      <c r="B231" s="11">
        <v>20147.090700000001</v>
      </c>
      <c r="C231" s="11">
        <v>10274.4933</v>
      </c>
      <c r="D231" s="11">
        <v>9107.171859600001</v>
      </c>
      <c r="E231" s="12">
        <v>-11.361352879562432</v>
      </c>
      <c r="F231" s="12"/>
      <c r="G231" s="11">
        <v>39730.706669999985</v>
      </c>
      <c r="H231" s="11">
        <v>20607.944859999996</v>
      </c>
      <c r="I231" s="11">
        <v>17114.164490000006</v>
      </c>
      <c r="J231" s="12">
        <v>-16.953560356139221</v>
      </c>
      <c r="L231" s="316"/>
      <c r="M231" s="177"/>
      <c r="N231" s="177"/>
    </row>
    <row r="232" spans="1:19" ht="11.25" customHeight="1" x14ac:dyDescent="0.2">
      <c r="A232" s="9" t="s">
        <v>490</v>
      </c>
      <c r="B232" s="11">
        <v>44162.874949999998</v>
      </c>
      <c r="C232" s="11">
        <v>21357.843199999999</v>
      </c>
      <c r="D232" s="11">
        <v>18669.412259999997</v>
      </c>
      <c r="E232" s="12">
        <v>-12.587558185650522</v>
      </c>
      <c r="F232" s="12"/>
      <c r="G232" s="11">
        <v>90967.733159999974</v>
      </c>
      <c r="H232" s="11">
        <v>41660.319759999991</v>
      </c>
      <c r="I232" s="11">
        <v>39594.721359999989</v>
      </c>
      <c r="J232" s="12">
        <v>-4.9581914202763215</v>
      </c>
      <c r="L232" s="176"/>
      <c r="M232" s="177"/>
      <c r="N232" s="177"/>
    </row>
    <row r="233" spans="1:19" ht="11.25" customHeight="1" x14ac:dyDescent="0.2">
      <c r="A233" s="9" t="s">
        <v>487</v>
      </c>
      <c r="B233" s="11">
        <v>1131.3434999999999</v>
      </c>
      <c r="C233" s="11">
        <v>550.62299999999993</v>
      </c>
      <c r="D233" s="11">
        <v>564.57479999999998</v>
      </c>
      <c r="E233" s="12">
        <v>2.5338207811878704</v>
      </c>
      <c r="F233" s="12"/>
      <c r="G233" s="11">
        <v>4645.2486099999996</v>
      </c>
      <c r="H233" s="11">
        <v>2319.0116599999997</v>
      </c>
      <c r="I233" s="11">
        <v>2057.431</v>
      </c>
      <c r="J233" s="12">
        <v>-11.279833754695289</v>
      </c>
      <c r="L233" s="176"/>
      <c r="M233" s="177"/>
      <c r="N233" s="177"/>
    </row>
    <row r="234" spans="1:19" ht="11.25" customHeight="1" x14ac:dyDescent="0.2">
      <c r="A234" s="9" t="s">
        <v>54</v>
      </c>
      <c r="B234" s="11">
        <v>4612.4415900000004</v>
      </c>
      <c r="C234" s="11">
        <v>1611.6636199999998</v>
      </c>
      <c r="D234" s="11">
        <v>1765.0125029999999</v>
      </c>
      <c r="E234" s="12">
        <v>9.5149435091176287</v>
      </c>
      <c r="F234" s="12"/>
      <c r="G234" s="11">
        <v>19182.22262</v>
      </c>
      <c r="H234" s="11">
        <v>7114.9916900000035</v>
      </c>
      <c r="I234" s="11">
        <v>7074.0956199999982</v>
      </c>
      <c r="J234" s="12">
        <v>-0.57478731925272086</v>
      </c>
      <c r="L234" s="316"/>
    </row>
    <row r="235" spans="1:19" ht="11.25" customHeight="1" x14ac:dyDescent="0.2">
      <c r="A235" s="9"/>
      <c r="B235" s="11"/>
      <c r="C235" s="11"/>
      <c r="D235" s="11"/>
      <c r="E235" s="12"/>
      <c r="F235" s="12"/>
      <c r="G235" s="11"/>
      <c r="H235" s="11"/>
      <c r="I235" s="11"/>
      <c r="J235" s="12"/>
      <c r="L235" s="316"/>
    </row>
    <row r="236" spans="1:19" s="20" customFormat="1" ht="11.25" customHeight="1" x14ac:dyDescent="0.2">
      <c r="A236" s="17" t="s">
        <v>484</v>
      </c>
      <c r="B236" s="18">
        <v>319501.57759999996</v>
      </c>
      <c r="C236" s="18">
        <v>161884.46960000001</v>
      </c>
      <c r="D236" s="18">
        <v>188527.1992</v>
      </c>
      <c r="E236" s="16">
        <v>16.457866320241507</v>
      </c>
      <c r="F236" s="16"/>
      <c r="G236" s="18">
        <v>327876.78427</v>
      </c>
      <c r="H236" s="18">
        <v>162993.48166999998</v>
      </c>
      <c r="I236" s="18">
        <v>185804.07736999996</v>
      </c>
      <c r="J236" s="16">
        <v>13.994790139020893</v>
      </c>
      <c r="L236" s="316"/>
      <c r="M236" s="180"/>
      <c r="N236" s="180"/>
    </row>
    <row r="237" spans="1:19" ht="11.25" customHeight="1" x14ac:dyDescent="0.2">
      <c r="A237" s="9"/>
      <c r="B237" s="11"/>
      <c r="C237" s="11"/>
      <c r="D237" s="11"/>
      <c r="E237" s="12"/>
      <c r="F237" s="12"/>
      <c r="G237" s="11"/>
      <c r="H237" s="11"/>
      <c r="I237" s="11"/>
      <c r="J237" s="12"/>
      <c r="L237" s="316"/>
      <c r="M237" s="177"/>
      <c r="N237" s="177"/>
    </row>
    <row r="238" spans="1:19" ht="11.25" customHeight="1" x14ac:dyDescent="0.2">
      <c r="A238" s="17" t="s">
        <v>488</v>
      </c>
      <c r="B238" s="18">
        <v>14176.789390999998</v>
      </c>
      <c r="C238" s="18">
        <v>6186.6852380999999</v>
      </c>
      <c r="D238" s="18">
        <v>4822.1728491000003</v>
      </c>
      <c r="E238" s="16">
        <v>-22.055629735238583</v>
      </c>
      <c r="F238" s="12"/>
      <c r="G238" s="18">
        <v>35063.799490000005</v>
      </c>
      <c r="H238" s="18">
        <v>18021.508809999999</v>
      </c>
      <c r="I238" s="18">
        <v>11750.678169999999</v>
      </c>
      <c r="J238" s="16">
        <v>-34.796368639901914</v>
      </c>
      <c r="L238" s="316"/>
      <c r="M238" s="177"/>
      <c r="N238" s="177"/>
    </row>
    <row r="239" spans="1:19" ht="11.25" customHeight="1" x14ac:dyDescent="0.2">
      <c r="A239" s="9" t="s">
        <v>485</v>
      </c>
      <c r="B239" s="11">
        <v>5532.3846416999995</v>
      </c>
      <c r="C239" s="11">
        <v>2438.9317387999999</v>
      </c>
      <c r="D239" s="11">
        <v>2211.1811791</v>
      </c>
      <c r="E239" s="12">
        <v>-9.3381276760151337</v>
      </c>
      <c r="F239" s="12"/>
      <c r="G239" s="11">
        <v>14033.51734</v>
      </c>
      <c r="H239" s="11">
        <v>5950.2334399999991</v>
      </c>
      <c r="I239" s="11">
        <v>5402.0975499999995</v>
      </c>
      <c r="J239" s="12">
        <v>-9.2120064788584131</v>
      </c>
      <c r="L239" s="316"/>
    </row>
    <row r="240" spans="1:19" ht="11.25" customHeight="1" x14ac:dyDescent="0.2">
      <c r="A240" s="9" t="s">
        <v>55</v>
      </c>
      <c r="B240" s="11">
        <v>514.11469999999997</v>
      </c>
      <c r="C240" s="11">
        <v>279.87189999999998</v>
      </c>
      <c r="D240" s="11">
        <v>163.92390999999998</v>
      </c>
      <c r="E240" s="12">
        <v>-41.428950173275702</v>
      </c>
      <c r="F240" s="12"/>
      <c r="G240" s="11">
        <v>2806.5805900000014</v>
      </c>
      <c r="H240" s="11">
        <v>1532.9043100000001</v>
      </c>
      <c r="I240" s="11">
        <v>1161.1289400000001</v>
      </c>
      <c r="J240" s="12">
        <v>-24.253005720885483</v>
      </c>
      <c r="L240" s="176"/>
    </row>
    <row r="241" spans="1:16" ht="11.25" customHeight="1" x14ac:dyDescent="0.2">
      <c r="A241" s="9" t="s">
        <v>0</v>
      </c>
      <c r="B241" s="11">
        <v>8130.2900492999997</v>
      </c>
      <c r="C241" s="11">
        <v>3467.8815992999998</v>
      </c>
      <c r="D241" s="11">
        <v>2447.0677600000004</v>
      </c>
      <c r="E241" s="12">
        <v>-29.436236793841317</v>
      </c>
      <c r="F241" s="12"/>
      <c r="G241" s="11">
        <v>18223.701560000001</v>
      </c>
      <c r="H241" s="11">
        <v>10538.371059999999</v>
      </c>
      <c r="I241" s="11">
        <v>5187.451680000001</v>
      </c>
      <c r="J241" s="12">
        <v>-50.775583337639645</v>
      </c>
      <c r="L241" s="175"/>
    </row>
    <row r="242" spans="1:16" x14ac:dyDescent="0.2">
      <c r="A242" s="86"/>
      <c r="B242" s="92"/>
      <c r="C242" s="92"/>
      <c r="D242" s="92"/>
      <c r="E242" s="92"/>
      <c r="F242" s="92"/>
      <c r="G242" s="92"/>
      <c r="H242" s="92"/>
      <c r="I242" s="92"/>
      <c r="J242" s="86"/>
      <c r="L242" s="176"/>
    </row>
    <row r="243" spans="1:16" ht="21.6" customHeight="1" x14ac:dyDescent="0.2">
      <c r="A243" s="376" t="s">
        <v>491</v>
      </c>
      <c r="B243" s="376"/>
      <c r="C243" s="376"/>
      <c r="D243" s="376"/>
      <c r="E243" s="376"/>
      <c r="F243" s="376"/>
      <c r="G243" s="376"/>
      <c r="H243" s="376"/>
      <c r="I243" s="376"/>
      <c r="J243" s="376"/>
      <c r="L243" s="176"/>
    </row>
    <row r="244" spans="1:16" ht="20.100000000000001" customHeight="1" x14ac:dyDescent="0.25">
      <c r="A244" s="367" t="s">
        <v>197</v>
      </c>
      <c r="B244" s="367"/>
      <c r="C244" s="367"/>
      <c r="D244" s="367"/>
      <c r="E244" s="367"/>
      <c r="F244" s="367"/>
      <c r="G244" s="367"/>
      <c r="H244" s="367"/>
      <c r="I244" s="367"/>
      <c r="J244" s="367"/>
      <c r="L244" s="176"/>
      <c r="M244"/>
    </row>
    <row r="245" spans="1:16" ht="20.100000000000001" customHeight="1" x14ac:dyDescent="0.25">
      <c r="A245" s="368" t="s">
        <v>159</v>
      </c>
      <c r="B245" s="368"/>
      <c r="C245" s="368"/>
      <c r="D245" s="368"/>
      <c r="E245" s="368"/>
      <c r="F245" s="368"/>
      <c r="G245" s="368"/>
      <c r="H245" s="368"/>
      <c r="I245" s="368"/>
      <c r="J245" s="368"/>
      <c r="L245" s="248"/>
      <c r="M245" s="248"/>
      <c r="N245" s="248"/>
    </row>
    <row r="246" spans="1:16" s="20" customFormat="1" x14ac:dyDescent="0.2">
      <c r="A246" s="17"/>
      <c r="B246" s="369" t="s">
        <v>100</v>
      </c>
      <c r="C246" s="369"/>
      <c r="D246" s="369"/>
      <c r="E246" s="369"/>
      <c r="F246" s="323"/>
      <c r="G246" s="369" t="s">
        <v>422</v>
      </c>
      <c r="H246" s="369"/>
      <c r="I246" s="369"/>
      <c r="J246" s="369"/>
      <c r="K246" s="93"/>
    </row>
    <row r="247" spans="1:16" s="20" customFormat="1" x14ac:dyDescent="0.2">
      <c r="A247" s="17" t="s">
        <v>257</v>
      </c>
      <c r="B247" s="373">
        <v>2018</v>
      </c>
      <c r="C247" s="370" t="s">
        <v>513</v>
      </c>
      <c r="D247" s="370"/>
      <c r="E247" s="370"/>
      <c r="F247" s="323"/>
      <c r="G247" s="373">
        <v>2018</v>
      </c>
      <c r="H247" s="370" t="s">
        <v>513</v>
      </c>
      <c r="I247" s="370"/>
      <c r="J247" s="370"/>
      <c r="K247" s="93"/>
    </row>
    <row r="248" spans="1:16" s="20" customFormat="1" x14ac:dyDescent="0.2">
      <c r="A248" s="125"/>
      <c r="B248" s="374"/>
      <c r="C248" s="258">
        <v>2018</v>
      </c>
      <c r="D248" s="258">
        <v>2019</v>
      </c>
      <c r="E248" s="324" t="s">
        <v>525</v>
      </c>
      <c r="F248" s="127"/>
      <c r="G248" s="374"/>
      <c r="H248" s="258">
        <v>2018</v>
      </c>
      <c r="I248" s="258">
        <v>2019</v>
      </c>
      <c r="J248" s="324" t="s">
        <v>525</v>
      </c>
    </row>
    <row r="249" spans="1:16" x14ac:dyDescent="0.2">
      <c r="A249" s="9"/>
      <c r="B249" s="9"/>
      <c r="C249" s="9"/>
      <c r="D249" s="9"/>
      <c r="E249" s="9"/>
      <c r="F249" s="9"/>
      <c r="G249" s="9"/>
      <c r="H249" s="9"/>
      <c r="I249" s="9"/>
      <c r="J249" s="9"/>
    </row>
    <row r="250" spans="1:16" s="20" customFormat="1" ht="11.25" customHeight="1" x14ac:dyDescent="0.2">
      <c r="A250" s="17" t="s">
        <v>254</v>
      </c>
      <c r="B250" s="18"/>
      <c r="C250" s="18"/>
      <c r="D250" s="18"/>
      <c r="E250" s="12" t="s">
        <v>528</v>
      </c>
      <c r="F250" s="16"/>
      <c r="G250" s="18">
        <v>106400</v>
      </c>
      <c r="H250" s="18">
        <v>64101</v>
      </c>
      <c r="I250" s="18">
        <v>46881</v>
      </c>
      <c r="J250" s="16">
        <v>-26.86385547807366</v>
      </c>
      <c r="L250" s="173"/>
      <c r="M250" s="173"/>
      <c r="N250" s="173"/>
    </row>
    <row r="251" spans="1:16" ht="11.25" customHeight="1" x14ac:dyDescent="0.2">
      <c r="A251" s="17"/>
      <c r="B251" s="11"/>
      <c r="C251" s="11"/>
      <c r="D251" s="11"/>
      <c r="E251" s="12"/>
      <c r="F251" s="12"/>
      <c r="G251" s="11"/>
      <c r="H251" s="11"/>
      <c r="I251" s="11"/>
      <c r="J251" s="12"/>
    </row>
    <row r="252" spans="1:16" ht="11.25" customHeight="1" x14ac:dyDescent="0.2">
      <c r="A252" s="9" t="s">
        <v>439</v>
      </c>
      <c r="B252" s="11">
        <v>538</v>
      </c>
      <c r="C252" s="11">
        <v>99</v>
      </c>
      <c r="D252" s="11">
        <v>135</v>
      </c>
      <c r="E252" s="12">
        <v>36.363636363636346</v>
      </c>
      <c r="F252" s="12"/>
      <c r="G252" s="11">
        <v>505.423</v>
      </c>
      <c r="H252" s="11">
        <v>176.07300000000001</v>
      </c>
      <c r="I252" s="11">
        <v>80.05</v>
      </c>
      <c r="J252" s="12">
        <v>-54.535902722166377</v>
      </c>
    </row>
    <row r="253" spans="1:16" ht="11.25" customHeight="1" x14ac:dyDescent="0.2">
      <c r="A253" s="9" t="s">
        <v>56</v>
      </c>
      <c r="B253" s="11">
        <v>81</v>
      </c>
      <c r="C253" s="11">
        <v>56</v>
      </c>
      <c r="D253" s="11">
        <v>539</v>
      </c>
      <c r="E253" s="12">
        <v>862.5</v>
      </c>
      <c r="F253" s="12"/>
      <c r="G253" s="11">
        <v>6394.93343</v>
      </c>
      <c r="H253" s="11">
        <v>5235.68343</v>
      </c>
      <c r="I253" s="11">
        <v>4351.4421300000004</v>
      </c>
      <c r="J253" s="12">
        <v>-16.888746461128179</v>
      </c>
    </row>
    <row r="254" spans="1:16" ht="11.25" customHeight="1" x14ac:dyDescent="0.2">
      <c r="A254" s="9" t="s">
        <v>57</v>
      </c>
      <c r="B254" s="11">
        <v>14</v>
      </c>
      <c r="C254" s="11">
        <v>14</v>
      </c>
      <c r="D254" s="11">
        <v>0</v>
      </c>
      <c r="E254" s="12" t="s">
        <v>528</v>
      </c>
      <c r="F254" s="12"/>
      <c r="G254" s="11">
        <v>18.5</v>
      </c>
      <c r="H254" s="11">
        <v>18.5</v>
      </c>
      <c r="I254" s="11">
        <v>0</v>
      </c>
      <c r="J254" s="12" t="s">
        <v>528</v>
      </c>
    </row>
    <row r="255" spans="1:16" ht="11.25" customHeight="1" x14ac:dyDescent="0.25">
      <c r="A255" s="9" t="s">
        <v>58</v>
      </c>
      <c r="B255" s="11">
        <v>3568.366</v>
      </c>
      <c r="C255" s="11">
        <v>2784.9140000000002</v>
      </c>
      <c r="D255" s="11">
        <v>2569.0550000000003</v>
      </c>
      <c r="E255" s="12">
        <v>-7.7510113418224051</v>
      </c>
      <c r="F255" s="12"/>
      <c r="G255" s="11">
        <v>16429.330399999995</v>
      </c>
      <c r="H255" s="11">
        <v>13575.498869999998</v>
      </c>
      <c r="I255" s="11">
        <v>12626.904780000001</v>
      </c>
      <c r="J255" s="12">
        <v>-6.9875449814685027</v>
      </c>
      <c r="M255" s="248"/>
      <c r="N255" s="248"/>
      <c r="O255" s="248"/>
      <c r="P255" s="13"/>
    </row>
    <row r="256" spans="1:16" ht="11.25" customHeight="1" x14ac:dyDescent="0.2">
      <c r="A256" s="9" t="s">
        <v>59</v>
      </c>
      <c r="B256" s="11">
        <v>8431.7116200000019</v>
      </c>
      <c r="C256" s="11">
        <v>4779.768070000001</v>
      </c>
      <c r="D256" s="11">
        <v>2125.5785000000001</v>
      </c>
      <c r="E256" s="12">
        <v>-55.529672802722416</v>
      </c>
      <c r="F256" s="12"/>
      <c r="G256" s="11">
        <v>29045.076669999999</v>
      </c>
      <c r="H256" s="11">
        <v>16688.30269</v>
      </c>
      <c r="I256" s="11">
        <v>6262.4265699999996</v>
      </c>
      <c r="J256" s="12">
        <v>-62.474155183243511</v>
      </c>
      <c r="M256" s="177"/>
      <c r="N256" s="177"/>
      <c r="O256" s="13"/>
      <c r="P256" s="13"/>
    </row>
    <row r="257" spans="1:20" ht="11.25" customHeight="1" x14ac:dyDescent="0.2">
      <c r="A257" s="9" t="s">
        <v>60</v>
      </c>
      <c r="B257" s="11"/>
      <c r="C257" s="11"/>
      <c r="D257" s="11"/>
      <c r="E257" s="12"/>
      <c r="F257" s="12"/>
      <c r="G257" s="11">
        <v>54006.736500000006</v>
      </c>
      <c r="H257" s="11">
        <v>28406.942009999999</v>
      </c>
      <c r="I257" s="11">
        <v>23560.176519999997</v>
      </c>
      <c r="J257" s="12">
        <v>-17.061905108595681</v>
      </c>
    </row>
    <row r="258" spans="1:20" ht="11.25" customHeight="1" x14ac:dyDescent="0.2">
      <c r="A258" s="9"/>
      <c r="B258" s="11"/>
      <c r="C258" s="11"/>
      <c r="D258" s="11"/>
      <c r="E258" s="12"/>
      <c r="F258" s="12"/>
      <c r="G258" s="11"/>
      <c r="H258" s="11"/>
      <c r="I258" s="11"/>
      <c r="J258" s="12"/>
    </row>
    <row r="259" spans="1:20" s="20" customFormat="1" ht="11.25" customHeight="1" x14ac:dyDescent="0.2">
      <c r="A259" s="17" t="s">
        <v>255</v>
      </c>
      <c r="B259" s="18"/>
      <c r="C259" s="18"/>
      <c r="D259" s="18"/>
      <c r="E259" s="12"/>
      <c r="F259" s="16"/>
      <c r="G259" s="18">
        <v>1274348</v>
      </c>
      <c r="H259" s="18">
        <v>639621</v>
      </c>
      <c r="I259" s="18">
        <v>652180</v>
      </c>
      <c r="J259" s="16">
        <v>1.9635065140137584</v>
      </c>
      <c r="L259" s="173"/>
      <c r="M259" s="173"/>
    </row>
    <row r="260" spans="1:20" ht="11.25" customHeight="1" x14ac:dyDescent="0.2">
      <c r="A260" s="17"/>
      <c r="B260" s="11"/>
      <c r="C260" s="11"/>
      <c r="D260" s="11"/>
      <c r="E260" s="12"/>
      <c r="F260" s="12"/>
      <c r="G260" s="11"/>
      <c r="H260" s="11"/>
      <c r="I260" s="11"/>
      <c r="J260" s="12"/>
    </row>
    <row r="261" spans="1:20" s="20" customFormat="1" ht="11.25" customHeight="1" x14ac:dyDescent="0.2">
      <c r="A261" s="17" t="s">
        <v>61</v>
      </c>
      <c r="B261" s="18">
        <v>80922.712673800008</v>
      </c>
      <c r="C261" s="18">
        <v>41043.992030000001</v>
      </c>
      <c r="D261" s="18">
        <v>42030.082504000005</v>
      </c>
      <c r="E261" s="16">
        <v>2.4025208690208473</v>
      </c>
      <c r="F261" s="16"/>
      <c r="G261" s="18">
        <v>200406.84968000001</v>
      </c>
      <c r="H261" s="18">
        <v>102558.52866000001</v>
      </c>
      <c r="I261" s="18">
        <v>92689.010539999988</v>
      </c>
      <c r="J261" s="16">
        <v>-9.6233031508469224</v>
      </c>
      <c r="L261" s="293"/>
      <c r="M261" s="293"/>
      <c r="N261" s="293"/>
    </row>
    <row r="262" spans="1:20" ht="11.25" customHeight="1" x14ac:dyDescent="0.2">
      <c r="A262" s="9" t="s">
        <v>62</v>
      </c>
      <c r="B262" s="11">
        <v>447.59853000000004</v>
      </c>
      <c r="C262" s="11">
        <v>179.005</v>
      </c>
      <c r="D262" s="11">
        <v>830.42665</v>
      </c>
      <c r="E262" s="12">
        <v>363.91254434233684</v>
      </c>
      <c r="F262" s="12"/>
      <c r="G262" s="11">
        <v>516.17255</v>
      </c>
      <c r="H262" s="11">
        <v>225.05530000000002</v>
      </c>
      <c r="I262" s="11">
        <v>571.00355000000002</v>
      </c>
      <c r="J262" s="12">
        <v>153.71699755571186</v>
      </c>
      <c r="L262" s="293"/>
      <c r="M262" s="293"/>
      <c r="N262" s="293"/>
    </row>
    <row r="263" spans="1:20" ht="11.25" customHeight="1" x14ac:dyDescent="0.2">
      <c r="A263" s="9" t="s">
        <v>63</v>
      </c>
      <c r="B263" s="11">
        <v>1326.1635318000001</v>
      </c>
      <c r="C263" s="11">
        <v>1254.5847799999999</v>
      </c>
      <c r="D263" s="11">
        <v>440.16631999999998</v>
      </c>
      <c r="E263" s="12">
        <v>-64.915378616341897</v>
      </c>
      <c r="F263" s="12"/>
      <c r="G263" s="11">
        <v>3422.4072799999999</v>
      </c>
      <c r="H263" s="11">
        <v>3224.3798099999999</v>
      </c>
      <c r="I263" s="11">
        <v>1368.55114</v>
      </c>
      <c r="J263" s="12">
        <v>-57.556143486706674</v>
      </c>
      <c r="L263" s="293"/>
      <c r="M263" s="293"/>
      <c r="N263" s="293"/>
      <c r="O263" s="13"/>
      <c r="P263" s="13"/>
    </row>
    <row r="264" spans="1:20" ht="11.25" customHeight="1" x14ac:dyDescent="0.2">
      <c r="A264" s="9" t="s">
        <v>64</v>
      </c>
      <c r="B264" s="11">
        <v>4041.2771999999995</v>
      </c>
      <c r="C264" s="11">
        <v>1927.7168000000001</v>
      </c>
      <c r="D264" s="11">
        <v>2490.5192000000002</v>
      </c>
      <c r="E264" s="12">
        <v>29.195284286571535</v>
      </c>
      <c r="F264" s="12"/>
      <c r="G264" s="11">
        <v>15187.171259999999</v>
      </c>
      <c r="H264" s="11">
        <v>8137.0972199999997</v>
      </c>
      <c r="I264" s="11">
        <v>7860.5904399999999</v>
      </c>
      <c r="J264" s="12">
        <v>-3.3981009753746036</v>
      </c>
      <c r="L264" s="293"/>
      <c r="M264" s="293"/>
      <c r="N264" s="293"/>
      <c r="O264" s="13"/>
      <c r="P264" s="13"/>
    </row>
    <row r="265" spans="1:20" ht="11.25" customHeight="1" x14ac:dyDescent="0.2">
      <c r="A265" s="9" t="s">
        <v>65</v>
      </c>
      <c r="B265" s="11">
        <v>502.10743999999994</v>
      </c>
      <c r="C265" s="11">
        <v>223.94183999999998</v>
      </c>
      <c r="D265" s="11">
        <v>427.64203999999995</v>
      </c>
      <c r="E265" s="12">
        <v>90.961206713314482</v>
      </c>
      <c r="F265" s="12"/>
      <c r="G265" s="11">
        <v>1624.2255499999999</v>
      </c>
      <c r="H265" s="11">
        <v>735.08399999999995</v>
      </c>
      <c r="I265" s="11">
        <v>1434.86862</v>
      </c>
      <c r="J265" s="12">
        <v>95.197912075354651</v>
      </c>
      <c r="L265" s="293"/>
      <c r="M265" s="293"/>
      <c r="N265" s="293"/>
    </row>
    <row r="266" spans="1:20" ht="11.25" customHeight="1" x14ac:dyDescent="0.2">
      <c r="A266" s="9" t="s">
        <v>66</v>
      </c>
      <c r="B266" s="11">
        <v>7337.1330999999991</v>
      </c>
      <c r="C266" s="11">
        <v>3414.6518000000001</v>
      </c>
      <c r="D266" s="11">
        <v>4601.7387600000011</v>
      </c>
      <c r="E266" s="12">
        <v>34.764509810341451</v>
      </c>
      <c r="F266" s="12"/>
      <c r="G266" s="11">
        <v>32107.720509999999</v>
      </c>
      <c r="H266" s="11">
        <v>14401.185150000001</v>
      </c>
      <c r="I266" s="11">
        <v>19804.677889999999</v>
      </c>
      <c r="J266" s="12">
        <v>37.521167068670024</v>
      </c>
      <c r="L266" s="293"/>
      <c r="M266" s="293"/>
      <c r="N266" s="293"/>
    </row>
    <row r="267" spans="1:20" ht="11.25" customHeight="1" x14ac:dyDescent="0.2">
      <c r="A267" s="9" t="s">
        <v>99</v>
      </c>
      <c r="B267" s="11">
        <v>28275.335393999998</v>
      </c>
      <c r="C267" s="11">
        <v>14930.194230000001</v>
      </c>
      <c r="D267" s="11">
        <v>14945.328925999998</v>
      </c>
      <c r="E267" s="12">
        <v>0.10136971942125683</v>
      </c>
      <c r="F267" s="12"/>
      <c r="G267" s="11">
        <v>48436.669850000006</v>
      </c>
      <c r="H267" s="11">
        <v>25655.948049999995</v>
      </c>
      <c r="I267" s="11">
        <v>24521.985919999999</v>
      </c>
      <c r="J267" s="12">
        <v>-4.4198800519476293</v>
      </c>
      <c r="L267" s="293"/>
      <c r="M267" s="293"/>
      <c r="N267" s="293"/>
    </row>
    <row r="268" spans="1:20" ht="11.25" customHeight="1" x14ac:dyDescent="0.2">
      <c r="A268" s="9" t="s">
        <v>67</v>
      </c>
      <c r="B268" s="11">
        <v>6326.4368000000004</v>
      </c>
      <c r="C268" s="11">
        <v>3101.4462399999998</v>
      </c>
      <c r="D268" s="11">
        <v>3213.5488400000004</v>
      </c>
      <c r="E268" s="12">
        <v>3.614526621618964</v>
      </c>
      <c r="F268" s="12"/>
      <c r="G268" s="11">
        <v>10205.908809999997</v>
      </c>
      <c r="H268" s="11">
        <v>4776.5778200000004</v>
      </c>
      <c r="I268" s="11">
        <v>5361.8147800000006</v>
      </c>
      <c r="J268" s="12">
        <v>12.25222286863108</v>
      </c>
      <c r="L268" s="293"/>
      <c r="M268" s="293"/>
      <c r="N268" s="293"/>
    </row>
    <row r="269" spans="1:20" ht="11.25" customHeight="1" x14ac:dyDescent="0.2">
      <c r="A269" s="9" t="s">
        <v>341</v>
      </c>
      <c r="B269" s="11">
        <v>32666.660678</v>
      </c>
      <c r="C269" s="11">
        <v>16012.45134</v>
      </c>
      <c r="D269" s="11">
        <v>15080.711768000001</v>
      </c>
      <c r="E269" s="12">
        <v>-5.8188440496456622</v>
      </c>
      <c r="F269" s="12"/>
      <c r="G269" s="11">
        <v>88906.573870000022</v>
      </c>
      <c r="H269" s="11">
        <v>45403.201310000004</v>
      </c>
      <c r="I269" s="11">
        <v>31765.518199999999</v>
      </c>
      <c r="J269" s="12">
        <v>-30.036831581292759</v>
      </c>
      <c r="L269" s="293"/>
      <c r="M269" s="293"/>
      <c r="N269" s="293"/>
    </row>
    <row r="270" spans="1:20" ht="11.25" customHeight="1" x14ac:dyDescent="0.2">
      <c r="A270" s="9"/>
      <c r="B270" s="11"/>
      <c r="C270" s="11"/>
      <c r="D270" s="11"/>
      <c r="E270" s="12"/>
      <c r="F270" s="12"/>
      <c r="G270" s="11"/>
      <c r="H270" s="11"/>
      <c r="I270" s="11"/>
      <c r="J270" s="12"/>
      <c r="L270" s="293"/>
      <c r="M270" s="293"/>
      <c r="N270" s="293"/>
    </row>
    <row r="271" spans="1:20" s="20" customFormat="1" ht="11.25" customHeight="1" x14ac:dyDescent="0.2">
      <c r="A271" s="17" t="s">
        <v>68</v>
      </c>
      <c r="B271" s="18">
        <v>402758.81499049999</v>
      </c>
      <c r="C271" s="18">
        <v>195652.48354800002</v>
      </c>
      <c r="D271" s="18">
        <v>218760.79177659997</v>
      </c>
      <c r="E271" s="16">
        <v>11.81089440294825</v>
      </c>
      <c r="F271" s="16"/>
      <c r="G271" s="18">
        <v>1025561.1944300001</v>
      </c>
      <c r="H271" s="18">
        <v>512585.73045999999</v>
      </c>
      <c r="I271" s="18">
        <v>535929.39853000012</v>
      </c>
      <c r="J271" s="16">
        <v>4.5541002573464624</v>
      </c>
      <c r="L271" s="293"/>
      <c r="M271" s="293"/>
      <c r="N271" s="293"/>
      <c r="O271" s="181"/>
      <c r="P271" s="19"/>
      <c r="Q271" s="19"/>
      <c r="R271" s="181"/>
      <c r="S271" s="181"/>
      <c r="T271" s="181"/>
    </row>
    <row r="272" spans="1:20" s="20" customFormat="1" ht="11.25" customHeight="1" x14ac:dyDescent="0.2">
      <c r="A272" s="17" t="s">
        <v>453</v>
      </c>
      <c r="B272" s="18">
        <v>198985.96140899998</v>
      </c>
      <c r="C272" s="18">
        <v>97547.120756999997</v>
      </c>
      <c r="D272" s="18">
        <v>110252.07225100001</v>
      </c>
      <c r="E272" s="16">
        <v>13.024424909115837</v>
      </c>
      <c r="F272" s="16"/>
      <c r="G272" s="18">
        <v>499055.78369000001</v>
      </c>
      <c r="H272" s="18">
        <v>247194.94927999997</v>
      </c>
      <c r="I272" s="18">
        <v>269085.43196000002</v>
      </c>
      <c r="J272" s="16">
        <v>8.855554186588364</v>
      </c>
      <c r="L272" s="293"/>
      <c r="M272" s="293"/>
      <c r="N272" s="293"/>
    </row>
    <row r="273" spans="1:21" ht="11.25" customHeight="1" x14ac:dyDescent="0.25">
      <c r="A273" s="9" t="s">
        <v>454</v>
      </c>
      <c r="B273" s="11">
        <v>193342.45140899997</v>
      </c>
      <c r="C273" s="11">
        <v>95004.570756999994</v>
      </c>
      <c r="D273" s="11">
        <v>107479.945741</v>
      </c>
      <c r="E273" s="12">
        <v>13.131341876075808</v>
      </c>
      <c r="F273" s="12"/>
      <c r="G273" s="11">
        <v>483285.92684000003</v>
      </c>
      <c r="H273" s="11">
        <v>239903.11497999998</v>
      </c>
      <c r="I273" s="11">
        <v>262074.64706000002</v>
      </c>
      <c r="J273" s="12">
        <v>9.2418691945072879</v>
      </c>
      <c r="L273" s="293"/>
      <c r="M273" s="293"/>
      <c r="N273" s="293"/>
      <c r="O273" s="248"/>
    </row>
    <row r="274" spans="1:21" ht="11.25" customHeight="1" x14ac:dyDescent="0.25">
      <c r="A274" s="9" t="s">
        <v>455</v>
      </c>
      <c r="B274" s="11">
        <v>149156.06618199998</v>
      </c>
      <c r="C274" s="11">
        <v>71595.440369999997</v>
      </c>
      <c r="D274" s="11">
        <v>83076.958711000014</v>
      </c>
      <c r="E274" s="12">
        <v>16.036661387463184</v>
      </c>
      <c r="F274" s="12"/>
      <c r="G274" s="11">
        <v>435831.42135000002</v>
      </c>
      <c r="H274" s="11">
        <v>215031.99265999999</v>
      </c>
      <c r="I274" s="11">
        <v>232067.40089000002</v>
      </c>
      <c r="J274" s="12">
        <v>7.9222668307481712</v>
      </c>
      <c r="L274" s="293"/>
      <c r="M274" s="293"/>
      <c r="N274" s="293"/>
      <c r="O274" s="248"/>
    </row>
    <row r="275" spans="1:21" ht="11.25" customHeight="1" x14ac:dyDescent="0.25">
      <c r="A275" s="9" t="s">
        <v>463</v>
      </c>
      <c r="B275" s="11">
        <v>44186.385226999999</v>
      </c>
      <c r="C275" s="11">
        <v>23409.130387000001</v>
      </c>
      <c r="D275" s="11">
        <v>24402.987029999997</v>
      </c>
      <c r="E275" s="12">
        <v>4.2455940334798612</v>
      </c>
      <c r="F275" s="12"/>
      <c r="G275" s="11">
        <v>47454.50549000001</v>
      </c>
      <c r="H275" s="11">
        <v>24871.122320000002</v>
      </c>
      <c r="I275" s="11">
        <v>30007.246170000006</v>
      </c>
      <c r="J275" s="12">
        <v>20.650953277929943</v>
      </c>
      <c r="L275" s="293"/>
      <c r="M275" s="293"/>
      <c r="N275" s="293"/>
      <c r="O275" s="248"/>
    </row>
    <row r="276" spans="1:21" ht="11.25" customHeight="1" x14ac:dyDescent="0.25">
      <c r="A276" s="9" t="s">
        <v>456</v>
      </c>
      <c r="B276" s="11">
        <v>5643.51</v>
      </c>
      <c r="C276" s="11">
        <v>2542.5500000000002</v>
      </c>
      <c r="D276" s="11">
        <v>2772.1265099999996</v>
      </c>
      <c r="E276" s="12">
        <v>9.0293803465025064</v>
      </c>
      <c r="F276" s="12"/>
      <c r="G276" s="11">
        <v>15769.85685</v>
      </c>
      <c r="H276" s="11">
        <v>7291.8343000000004</v>
      </c>
      <c r="I276" s="11">
        <v>7010.7848999999997</v>
      </c>
      <c r="J276" s="12">
        <v>-3.8543031621001091</v>
      </c>
      <c r="L276" s="293"/>
      <c r="M276" s="293"/>
      <c r="N276" s="293"/>
      <c r="O276" s="248"/>
    </row>
    <row r="277" spans="1:21" s="20" customFormat="1" ht="11.25" customHeight="1" x14ac:dyDescent="0.25">
      <c r="A277" s="17" t="s">
        <v>452</v>
      </c>
      <c r="B277" s="18">
        <v>154444.4996565</v>
      </c>
      <c r="C277" s="18">
        <v>72265.292813000007</v>
      </c>
      <c r="D277" s="18">
        <v>80977.382699199981</v>
      </c>
      <c r="E277" s="16">
        <v>12.055704124446208</v>
      </c>
      <c r="F277" s="16"/>
      <c r="G277" s="18">
        <v>400881.78028000001</v>
      </c>
      <c r="H277" s="18">
        <v>191080.45910000001</v>
      </c>
      <c r="I277" s="18">
        <v>196163.92608000003</v>
      </c>
      <c r="J277" s="16">
        <v>2.660380346553211</v>
      </c>
      <c r="L277" s="293"/>
      <c r="M277" s="293"/>
      <c r="N277" s="293"/>
      <c r="O277" s="22"/>
    </row>
    <row r="278" spans="1:21" ht="11.25" customHeight="1" x14ac:dyDescent="0.2">
      <c r="A278" s="9" t="s">
        <v>449</v>
      </c>
      <c r="B278" s="11">
        <v>128029.84829149999</v>
      </c>
      <c r="C278" s="11">
        <v>61040.244543000008</v>
      </c>
      <c r="D278" s="11">
        <v>70095.685839199985</v>
      </c>
      <c r="E278" s="12">
        <v>14.835198259765889</v>
      </c>
      <c r="F278" s="12"/>
      <c r="G278" s="11">
        <v>356802.24018000002</v>
      </c>
      <c r="H278" s="11">
        <v>175370.08997</v>
      </c>
      <c r="I278" s="11">
        <v>183163.54469000004</v>
      </c>
      <c r="J278" s="12">
        <v>4.4440045171518392</v>
      </c>
      <c r="L278" s="293"/>
      <c r="M278" s="293"/>
      <c r="N278" s="293"/>
    </row>
    <row r="279" spans="1:21" ht="11.25" customHeight="1" x14ac:dyDescent="0.2">
      <c r="A279" s="9" t="s">
        <v>461</v>
      </c>
      <c r="B279" s="11">
        <v>2068.2293138999999</v>
      </c>
      <c r="C279" s="11">
        <v>482.17968999999999</v>
      </c>
      <c r="D279" s="11">
        <v>791.81991999999991</v>
      </c>
      <c r="E279" s="12">
        <v>64.216771552530531</v>
      </c>
      <c r="F279" s="12"/>
      <c r="G279" s="11">
        <v>4170.6342299999997</v>
      </c>
      <c r="H279" s="11">
        <v>712.84627</v>
      </c>
      <c r="I279" s="11">
        <v>868.96168000000011</v>
      </c>
      <c r="J279" s="12">
        <v>21.900291348932782</v>
      </c>
      <c r="L279" s="293"/>
      <c r="M279" s="293"/>
      <c r="N279" s="293"/>
    </row>
    <row r="280" spans="1:21" ht="11.25" customHeight="1" x14ac:dyDescent="0.2">
      <c r="A280" s="9" t="s">
        <v>462</v>
      </c>
      <c r="B280" s="11">
        <v>125961.6189776</v>
      </c>
      <c r="C280" s="11">
        <v>60558.064853000011</v>
      </c>
      <c r="D280" s="11">
        <v>69303.86591919999</v>
      </c>
      <c r="E280" s="12">
        <v>14.442008818197436</v>
      </c>
      <c r="F280" s="12"/>
      <c r="G280" s="11">
        <v>352631.60595</v>
      </c>
      <c r="H280" s="11">
        <v>174657.24369999999</v>
      </c>
      <c r="I280" s="11">
        <v>182294.58301000003</v>
      </c>
      <c r="J280" s="12">
        <v>4.3727584085308848</v>
      </c>
      <c r="L280" s="293"/>
      <c r="M280" s="293"/>
      <c r="N280" s="293"/>
    </row>
    <row r="281" spans="1:21" ht="11.25" customHeight="1" x14ac:dyDescent="0.2">
      <c r="A281" s="9" t="s">
        <v>451</v>
      </c>
      <c r="B281" s="11">
        <v>26414.651364999998</v>
      </c>
      <c r="C281" s="11">
        <v>11225.048270000003</v>
      </c>
      <c r="D281" s="11">
        <v>10881.696859999998</v>
      </c>
      <c r="E281" s="12">
        <v>-3.0587967351342655</v>
      </c>
      <c r="F281" s="12"/>
      <c r="G281" s="11">
        <v>44079.540099999998</v>
      </c>
      <c r="H281" s="11">
        <v>15710.369129999999</v>
      </c>
      <c r="I281" s="11">
        <v>13000.38139</v>
      </c>
      <c r="J281" s="12">
        <v>-17.249675787853363</v>
      </c>
      <c r="L281" s="293"/>
      <c r="M281" s="293"/>
      <c r="N281" s="293"/>
    </row>
    <row r="282" spans="1:21" s="20" customFormat="1" ht="11.25" customHeight="1" x14ac:dyDescent="0.2">
      <c r="A282" s="17" t="s">
        <v>434</v>
      </c>
      <c r="B282" s="18">
        <v>11277.041357000002</v>
      </c>
      <c r="C282" s="18">
        <v>5622.5998799999998</v>
      </c>
      <c r="D282" s="18">
        <v>8911.0639703999987</v>
      </c>
      <c r="E282" s="16">
        <v>58.486539333828603</v>
      </c>
      <c r="F282" s="16"/>
      <c r="G282" s="18">
        <v>47347.878740000015</v>
      </c>
      <c r="H282" s="18">
        <v>23809.791360000007</v>
      </c>
      <c r="I282" s="18">
        <v>35031.008309999997</v>
      </c>
      <c r="J282" s="16">
        <v>47.128581600473098</v>
      </c>
      <c r="L282" s="293"/>
      <c r="M282" s="293"/>
      <c r="N282" s="293"/>
    </row>
    <row r="283" spans="1:21" ht="11.25" customHeight="1" x14ac:dyDescent="0.2">
      <c r="A283" s="9" t="s">
        <v>460</v>
      </c>
      <c r="B283" s="11">
        <v>10618.793767000001</v>
      </c>
      <c r="C283" s="11">
        <v>5285.0843800000002</v>
      </c>
      <c r="D283" s="11">
        <v>8567.1870103999991</v>
      </c>
      <c r="E283" s="12">
        <v>62.101234236112589</v>
      </c>
      <c r="F283" s="12"/>
      <c r="G283" s="11">
        <v>45437.004720000012</v>
      </c>
      <c r="H283" s="11">
        <v>22852.710500000005</v>
      </c>
      <c r="I283" s="11">
        <v>34047.881289999998</v>
      </c>
      <c r="J283" s="12">
        <v>48.988371816988575</v>
      </c>
      <c r="L283" s="293"/>
      <c r="M283" s="293"/>
      <c r="N283" s="293"/>
    </row>
    <row r="284" spans="1:21" ht="11.25" customHeight="1" x14ac:dyDescent="0.2">
      <c r="A284" s="9" t="s">
        <v>69</v>
      </c>
      <c r="B284" s="11">
        <v>9537.9649270000009</v>
      </c>
      <c r="C284" s="11">
        <v>4737.7621600000002</v>
      </c>
      <c r="D284" s="11">
        <v>7825.2362603999991</v>
      </c>
      <c r="E284" s="12">
        <v>65.167351085433097</v>
      </c>
      <c r="F284" s="12"/>
      <c r="G284" s="11">
        <v>40701.329160000008</v>
      </c>
      <c r="H284" s="11">
        <v>20550.539750000004</v>
      </c>
      <c r="I284" s="11">
        <v>30825.931219999999</v>
      </c>
      <c r="J284" s="12">
        <v>50.000591687622176</v>
      </c>
      <c r="L284" s="293"/>
      <c r="M284" s="293"/>
      <c r="N284" s="293"/>
    </row>
    <row r="285" spans="1:21" ht="11.25" customHeight="1" x14ac:dyDescent="0.2">
      <c r="A285" s="9" t="s">
        <v>459</v>
      </c>
      <c r="B285" s="11">
        <v>1080.8288400000001</v>
      </c>
      <c r="C285" s="11">
        <v>547.32222000000002</v>
      </c>
      <c r="D285" s="11">
        <v>741.95074999999986</v>
      </c>
      <c r="E285" s="12">
        <v>35.560136769159442</v>
      </c>
      <c r="F285" s="12"/>
      <c r="G285" s="11">
        <v>4735.6755599999997</v>
      </c>
      <c r="H285" s="11">
        <v>2302.1707500000002</v>
      </c>
      <c r="I285" s="11">
        <v>3221.9500699999999</v>
      </c>
      <c r="J285" s="12">
        <v>39.952697687606332</v>
      </c>
      <c r="L285" s="293"/>
      <c r="M285" s="293"/>
      <c r="N285" s="293"/>
    </row>
    <row r="286" spans="1:21" ht="11.25" customHeight="1" x14ac:dyDescent="0.2">
      <c r="A286" s="9" t="s">
        <v>450</v>
      </c>
      <c r="B286" s="11">
        <v>658.24758999999995</v>
      </c>
      <c r="C286" s="11">
        <v>337.51549999999997</v>
      </c>
      <c r="D286" s="11">
        <v>343.87695999999994</v>
      </c>
      <c r="E286" s="12">
        <v>1.8847904762892256</v>
      </c>
      <c r="F286" s="12"/>
      <c r="G286" s="11">
        <v>1910.8740199999995</v>
      </c>
      <c r="H286" s="11">
        <v>957.08086000000014</v>
      </c>
      <c r="I286" s="11">
        <v>983.12702000000002</v>
      </c>
      <c r="J286" s="12">
        <v>2.7214168717155047</v>
      </c>
      <c r="L286" s="293"/>
      <c r="M286" s="293"/>
      <c r="N286" s="293"/>
    </row>
    <row r="287" spans="1:21" s="20" customFormat="1" ht="11.25" customHeight="1" x14ac:dyDescent="0.2">
      <c r="A287" s="17" t="s">
        <v>70</v>
      </c>
      <c r="B287" s="18">
        <v>5377.3703179999993</v>
      </c>
      <c r="C287" s="18">
        <v>3840.4091679999992</v>
      </c>
      <c r="D287" s="18">
        <v>3252.1357699999994</v>
      </c>
      <c r="E287" s="16">
        <v>-15.317987544185556</v>
      </c>
      <c r="F287" s="16"/>
      <c r="G287" s="18">
        <v>34691.664950000006</v>
      </c>
      <c r="H287" s="18">
        <v>24968.836669999993</v>
      </c>
      <c r="I287" s="18">
        <v>20626.293020000001</v>
      </c>
      <c r="J287" s="16">
        <v>-17.391854123574575</v>
      </c>
      <c r="L287" s="293"/>
      <c r="M287" s="293"/>
      <c r="N287" s="293"/>
      <c r="P287" s="181"/>
      <c r="Q287" s="181"/>
      <c r="R287" s="181"/>
      <c r="S287" s="181"/>
      <c r="T287" s="181"/>
      <c r="U287" s="181"/>
    </row>
    <row r="288" spans="1:21" s="20" customFormat="1" ht="11.25" customHeight="1" x14ac:dyDescent="0.25">
      <c r="A288" s="17" t="s">
        <v>71</v>
      </c>
      <c r="B288" s="18">
        <v>32673.94225</v>
      </c>
      <c r="C288" s="18">
        <v>16377.06093</v>
      </c>
      <c r="D288" s="18">
        <v>15368.137085999997</v>
      </c>
      <c r="E288" s="16">
        <v>-6.1605916245437271</v>
      </c>
      <c r="F288" s="16"/>
      <c r="G288" s="18">
        <v>43584.086770000002</v>
      </c>
      <c r="H288" s="18">
        <v>25531.694050000002</v>
      </c>
      <c r="I288" s="18">
        <v>15022.739160000001</v>
      </c>
      <c r="J288" s="16">
        <v>-41.160429344875368</v>
      </c>
      <c r="L288" s="293"/>
      <c r="M288" s="293"/>
      <c r="N288" s="293"/>
      <c r="O288" s="22"/>
      <c r="P288" s="181"/>
      <c r="Q288" s="181"/>
      <c r="R288" s="181"/>
      <c r="S288" s="181"/>
    </row>
    <row r="289" spans="1:20" ht="11.25" customHeight="1" x14ac:dyDescent="0.2">
      <c r="A289" s="18"/>
      <c r="B289" s="11"/>
      <c r="C289" s="11"/>
      <c r="D289" s="11"/>
      <c r="E289" s="12"/>
      <c r="F289" s="12"/>
      <c r="G289" s="11"/>
      <c r="H289" s="11"/>
      <c r="I289" s="11"/>
      <c r="J289" s="12"/>
      <c r="K289" s="132"/>
      <c r="L289" s="293"/>
      <c r="M289" s="293"/>
      <c r="N289" s="293"/>
      <c r="O289" s="133"/>
      <c r="P289" s="133"/>
      <c r="Q289" s="13"/>
      <c r="R289" s="13"/>
      <c r="S289" s="13"/>
    </row>
    <row r="290" spans="1:20" s="20" customFormat="1" ht="11.25" customHeight="1" x14ac:dyDescent="0.2">
      <c r="A290" s="17" t="s">
        <v>72</v>
      </c>
      <c r="B290" s="18"/>
      <c r="C290" s="18"/>
      <c r="D290" s="18"/>
      <c r="E290" s="16"/>
      <c r="F290" s="16"/>
      <c r="G290" s="18">
        <v>48379.955889999866</v>
      </c>
      <c r="H290" s="18">
        <v>24476.740879999939</v>
      </c>
      <c r="I290" s="18">
        <v>23561.590929999948</v>
      </c>
      <c r="J290" s="16">
        <v>-3.73885540761583</v>
      </c>
      <c r="K290" s="207"/>
      <c r="L290" s="293"/>
      <c r="M290" s="293"/>
      <c r="N290" s="293"/>
      <c r="O290" s="139"/>
      <c r="P290" s="139"/>
      <c r="Q290" s="139"/>
      <c r="R290" s="139"/>
      <c r="S290" s="139"/>
      <c r="T290" s="139"/>
    </row>
    <row r="291" spans="1:20" ht="15" x14ac:dyDescent="0.2">
      <c r="A291" s="86"/>
      <c r="B291" s="92"/>
      <c r="C291" s="92"/>
      <c r="D291" s="92"/>
      <c r="E291" s="92"/>
      <c r="F291" s="92"/>
      <c r="G291" s="92"/>
      <c r="H291" s="92"/>
      <c r="I291" s="92"/>
      <c r="J291" s="86"/>
      <c r="K291" s="132"/>
      <c r="L291" s="293"/>
      <c r="M291" s="293"/>
      <c r="N291" s="293"/>
      <c r="O291" s="131"/>
      <c r="P291" s="131"/>
      <c r="Q291" s="131"/>
      <c r="R291" s="131"/>
      <c r="S291" s="131"/>
      <c r="T291" s="131"/>
    </row>
    <row r="292" spans="1:20" ht="15" x14ac:dyDescent="0.2">
      <c r="A292" s="9" t="s">
        <v>411</v>
      </c>
      <c r="B292" s="9"/>
      <c r="C292" s="9"/>
      <c r="D292" s="9"/>
      <c r="E292" s="9"/>
      <c r="F292" s="9"/>
      <c r="G292" s="9"/>
      <c r="H292" s="9"/>
      <c r="I292" s="9"/>
      <c r="J292" s="9"/>
      <c r="K292" s="132"/>
      <c r="L292" s="293"/>
      <c r="M292" s="293"/>
      <c r="N292" s="293"/>
      <c r="O292" s="131"/>
      <c r="P292" s="131"/>
      <c r="Q292" s="131"/>
      <c r="R292" s="131"/>
      <c r="S292" s="131"/>
      <c r="T292" s="131"/>
    </row>
    <row r="293" spans="1:20" ht="15" x14ac:dyDescent="0.2">
      <c r="A293" s="9" t="s">
        <v>403</v>
      </c>
      <c r="B293" s="9"/>
      <c r="C293" s="9"/>
      <c r="D293" s="9"/>
      <c r="E293" s="9"/>
      <c r="F293" s="9"/>
      <c r="G293" s="9"/>
      <c r="H293" s="9"/>
      <c r="I293" s="9"/>
      <c r="J293" s="9"/>
      <c r="K293" s="132"/>
      <c r="L293" s="293"/>
      <c r="M293" s="293"/>
      <c r="N293" s="293"/>
      <c r="O293" s="131"/>
      <c r="P293" s="131"/>
      <c r="Q293" s="131"/>
      <c r="R293" s="131"/>
      <c r="S293" s="131"/>
      <c r="T293" s="131"/>
    </row>
    <row r="294" spans="1:20" ht="20.100000000000001" customHeight="1" x14ac:dyDescent="0.25">
      <c r="A294" s="367" t="s">
        <v>198</v>
      </c>
      <c r="B294" s="367"/>
      <c r="C294" s="367"/>
      <c r="D294" s="367"/>
      <c r="E294" s="367"/>
      <c r="F294" s="367"/>
      <c r="G294" s="367"/>
      <c r="H294" s="367"/>
      <c r="I294" s="367"/>
      <c r="J294" s="367"/>
      <c r="K294" s="132"/>
      <c r="L294" s="293"/>
      <c r="M294" s="293"/>
      <c r="N294" s="293"/>
      <c r="O294" s="131"/>
      <c r="P294" s="131"/>
      <c r="Q294" s="131"/>
      <c r="R294" s="131"/>
      <c r="S294" s="131"/>
      <c r="T294" s="131"/>
    </row>
    <row r="295" spans="1:20" ht="20.100000000000001" customHeight="1" x14ac:dyDescent="0.25">
      <c r="A295" s="368" t="s">
        <v>160</v>
      </c>
      <c r="B295" s="368"/>
      <c r="C295" s="368"/>
      <c r="D295" s="368"/>
      <c r="E295" s="368"/>
      <c r="F295" s="368"/>
      <c r="G295" s="368"/>
      <c r="H295" s="368"/>
      <c r="I295" s="368"/>
      <c r="J295" s="368"/>
      <c r="K295" s="132"/>
      <c r="L295" s="293"/>
      <c r="M295" s="293"/>
      <c r="N295" s="293"/>
      <c r="S295" s="131"/>
      <c r="T295" s="131"/>
    </row>
    <row r="296" spans="1:20" s="20" customFormat="1" ht="15.6" x14ac:dyDescent="0.2">
      <c r="A296" s="17"/>
      <c r="B296" s="369" t="s">
        <v>100</v>
      </c>
      <c r="C296" s="369"/>
      <c r="D296" s="369"/>
      <c r="E296" s="369"/>
      <c r="F296" s="323"/>
      <c r="G296" s="369" t="s">
        <v>422</v>
      </c>
      <c r="H296" s="369"/>
      <c r="I296" s="369"/>
      <c r="J296" s="369"/>
      <c r="K296" s="138"/>
      <c r="L296" s="293"/>
      <c r="M296" s="293"/>
      <c r="N296" s="293"/>
      <c r="S296" s="139"/>
      <c r="T296" s="139"/>
    </row>
    <row r="297" spans="1:20" s="20" customFormat="1" ht="15.6" x14ac:dyDescent="0.25">
      <c r="A297" s="17" t="s">
        <v>257</v>
      </c>
      <c r="B297" s="373">
        <v>2018</v>
      </c>
      <c r="C297" s="370" t="s">
        <v>513</v>
      </c>
      <c r="D297" s="370"/>
      <c r="E297" s="370"/>
      <c r="F297" s="323"/>
      <c r="G297" s="373">
        <v>2018</v>
      </c>
      <c r="H297" s="370" t="s">
        <v>513</v>
      </c>
      <c r="I297" s="370"/>
      <c r="J297" s="370"/>
      <c r="K297" s="138"/>
      <c r="L297" s="293"/>
      <c r="M297" s="293"/>
      <c r="N297" s="293"/>
      <c r="O297" s="22"/>
      <c r="P297" s="22"/>
      <c r="S297" s="139"/>
      <c r="T297" s="139"/>
    </row>
    <row r="298" spans="1:20" s="20" customFormat="1" ht="13.2" x14ac:dyDescent="0.25">
      <c r="A298" s="125"/>
      <c r="B298" s="374"/>
      <c r="C298" s="258">
        <v>2018</v>
      </c>
      <c r="D298" s="258">
        <v>2019</v>
      </c>
      <c r="E298" s="324" t="s">
        <v>525</v>
      </c>
      <c r="F298" s="127"/>
      <c r="G298" s="374"/>
      <c r="H298" s="258">
        <v>2018</v>
      </c>
      <c r="I298" s="258">
        <v>2019</v>
      </c>
      <c r="J298" s="324" t="s">
        <v>525</v>
      </c>
      <c r="L298" s="293"/>
      <c r="M298" s="293"/>
      <c r="N298" s="293"/>
      <c r="O298" s="248"/>
      <c r="P298" s="248"/>
    </row>
    <row r="299" spans="1:20" ht="13.2" x14ac:dyDescent="0.25">
      <c r="A299" s="9"/>
      <c r="B299" s="11"/>
      <c r="C299" s="11"/>
      <c r="D299" s="11"/>
      <c r="E299" s="12"/>
      <c r="F299" s="12"/>
      <c r="G299" s="11"/>
      <c r="H299" s="11"/>
      <c r="I299" s="11"/>
      <c r="J299" s="12"/>
      <c r="L299" s="293"/>
      <c r="M299" s="293"/>
      <c r="N299" s="293"/>
      <c r="O299" s="248"/>
      <c r="P299" s="248"/>
    </row>
    <row r="300" spans="1:20" s="20" customFormat="1" ht="15" customHeight="1" x14ac:dyDescent="0.25">
      <c r="A300" s="17" t="s">
        <v>254</v>
      </c>
      <c r="B300" s="18"/>
      <c r="C300" s="18"/>
      <c r="D300" s="18"/>
      <c r="E300" s="16"/>
      <c r="F300" s="16"/>
      <c r="G300" s="18">
        <v>430536</v>
      </c>
      <c r="H300" s="18">
        <v>237766</v>
      </c>
      <c r="I300" s="18">
        <v>241677</v>
      </c>
      <c r="J300" s="16">
        <v>1.6448945601978551</v>
      </c>
      <c r="L300" s="293"/>
      <c r="M300" s="293"/>
      <c r="N300" s="293"/>
      <c r="O300" s="22"/>
      <c r="P300" s="22"/>
    </row>
    <row r="301" spans="1:20" ht="13.2" x14ac:dyDescent="0.25">
      <c r="A301" s="17"/>
      <c r="B301" s="11"/>
      <c r="C301" s="11"/>
      <c r="D301" s="11"/>
      <c r="E301" s="12"/>
      <c r="F301" s="12"/>
      <c r="G301" s="11"/>
      <c r="H301" s="11"/>
      <c r="I301" s="11"/>
      <c r="J301" s="12"/>
      <c r="L301" s="293"/>
      <c r="M301" s="293"/>
      <c r="N301" s="293"/>
      <c r="O301" s="248"/>
      <c r="P301" s="248"/>
    </row>
    <row r="302" spans="1:20" s="20" customFormat="1" ht="14.25" customHeight="1" x14ac:dyDescent="0.25">
      <c r="A302" s="17" t="s">
        <v>74</v>
      </c>
      <c r="B302" s="18">
        <v>5982765.7889299998</v>
      </c>
      <c r="C302" s="18">
        <v>3233905.8804299994</v>
      </c>
      <c r="D302" s="18">
        <v>2906666.915</v>
      </c>
      <c r="E302" s="16">
        <v>-10.11900090878612</v>
      </c>
      <c r="F302" s="18"/>
      <c r="G302" s="18">
        <v>395875.93301999994</v>
      </c>
      <c r="H302" s="18">
        <v>219982.00714</v>
      </c>
      <c r="I302" s="18">
        <v>220658.96303000001</v>
      </c>
      <c r="J302" s="16">
        <v>0.30773239084467718</v>
      </c>
      <c r="L302" s="293"/>
      <c r="M302" s="293"/>
      <c r="N302" s="293"/>
      <c r="O302" s="22"/>
      <c r="P302" s="22"/>
    </row>
    <row r="303" spans="1:20" ht="11.25" customHeight="1" x14ac:dyDescent="0.25">
      <c r="A303" s="9" t="s">
        <v>347</v>
      </c>
      <c r="B303" s="11">
        <v>78396.827999999994</v>
      </c>
      <c r="C303" s="11">
        <v>17067.3</v>
      </c>
      <c r="D303" s="11">
        <v>0</v>
      </c>
      <c r="E303" s="12" t="s">
        <v>528</v>
      </c>
      <c r="F303" s="12"/>
      <c r="G303" s="11">
        <v>4810.02988</v>
      </c>
      <c r="H303" s="11">
        <v>976.85599999999999</v>
      </c>
      <c r="I303" s="11">
        <v>0</v>
      </c>
      <c r="J303" s="12" t="s">
        <v>528</v>
      </c>
      <c r="L303" s="293"/>
      <c r="M303" s="293"/>
      <c r="N303" s="293"/>
      <c r="O303" s="248"/>
      <c r="P303" s="248"/>
    </row>
    <row r="304" spans="1:20" ht="11.25" customHeight="1" x14ac:dyDescent="0.25">
      <c r="A304" s="9" t="s">
        <v>89</v>
      </c>
      <c r="B304" s="11">
        <v>5904368.9609300001</v>
      </c>
      <c r="C304" s="11">
        <v>3216838.5804299996</v>
      </c>
      <c r="D304" s="11">
        <v>2906666.915</v>
      </c>
      <c r="E304" s="12">
        <v>-9.6421271280742502</v>
      </c>
      <c r="F304" s="12"/>
      <c r="G304" s="11">
        <v>391065.90313999995</v>
      </c>
      <c r="H304" s="11">
        <v>219005.15114</v>
      </c>
      <c r="I304" s="11">
        <v>220658.96303000001</v>
      </c>
      <c r="J304" s="12">
        <v>0.75514748460999215</v>
      </c>
      <c r="L304" s="293"/>
      <c r="M304" s="293"/>
      <c r="N304" s="293"/>
      <c r="O304" s="248"/>
      <c r="P304" s="248"/>
    </row>
    <row r="305" spans="1:16" s="275" customFormat="1" ht="13.2" x14ac:dyDescent="0.25">
      <c r="A305" s="272" t="s">
        <v>366</v>
      </c>
      <c r="B305" s="273"/>
      <c r="C305" s="273"/>
      <c r="D305" s="273"/>
      <c r="E305" s="274"/>
      <c r="F305" s="274"/>
      <c r="G305" s="273">
        <v>28128.575190000003</v>
      </c>
      <c r="H305" s="273">
        <v>14351.54818</v>
      </c>
      <c r="I305" s="273">
        <v>17676.733099999998</v>
      </c>
      <c r="J305" s="274">
        <v>23.169520655854399</v>
      </c>
      <c r="L305" s="293"/>
      <c r="M305" s="293"/>
      <c r="N305" s="293"/>
      <c r="O305" s="276"/>
      <c r="P305" s="276"/>
    </row>
    <row r="306" spans="1:16" s="280" customFormat="1" ht="11.25" customHeight="1" x14ac:dyDescent="0.25">
      <c r="A306" s="277" t="s">
        <v>347</v>
      </c>
      <c r="B306" s="278"/>
      <c r="C306" s="278"/>
      <c r="D306" s="278"/>
      <c r="E306" s="279"/>
      <c r="F306" s="279"/>
      <c r="G306" s="278">
        <v>25073.445760000002</v>
      </c>
      <c r="H306" s="278">
        <v>12380.055539999999</v>
      </c>
      <c r="I306" s="278">
        <v>17015.267899999999</v>
      </c>
      <c r="J306" s="279">
        <v>37.44096579392243</v>
      </c>
      <c r="L306" s="293"/>
      <c r="M306" s="293"/>
      <c r="N306" s="293"/>
      <c r="O306" s="281"/>
    </row>
    <row r="307" spans="1:16" s="280" customFormat="1" ht="11.25" customHeight="1" x14ac:dyDescent="0.25">
      <c r="A307" s="277" t="s">
        <v>89</v>
      </c>
      <c r="B307" s="278"/>
      <c r="C307" s="278"/>
      <c r="D307" s="278"/>
      <c r="E307" s="279"/>
      <c r="F307" s="279"/>
      <c r="G307" s="278">
        <v>3055.12943</v>
      </c>
      <c r="H307" s="278">
        <v>1971.4926400000002</v>
      </c>
      <c r="I307" s="278">
        <v>661.4652000000001</v>
      </c>
      <c r="J307" s="279">
        <v>-66.44850776617659</v>
      </c>
      <c r="L307" s="293"/>
      <c r="M307" s="293"/>
      <c r="N307" s="293"/>
      <c r="O307" s="281"/>
      <c r="P307" s="282"/>
    </row>
    <row r="308" spans="1:16" s="20" customFormat="1" ht="11.25" customHeight="1" x14ac:dyDescent="0.2">
      <c r="A308" s="17" t="s">
        <v>75</v>
      </c>
      <c r="B308" s="18"/>
      <c r="C308" s="18"/>
      <c r="D308" s="18"/>
      <c r="E308" s="16" t="s">
        <v>528</v>
      </c>
      <c r="F308" s="16"/>
      <c r="G308" s="18">
        <v>6531.4917900000582</v>
      </c>
      <c r="H308" s="18">
        <v>3432.444679999986</v>
      </c>
      <c r="I308" s="18">
        <v>3341.3038700000034</v>
      </c>
      <c r="J308" s="16">
        <v>-2.6552739664250851</v>
      </c>
      <c r="L308" s="293"/>
      <c r="M308" s="293"/>
      <c r="N308" s="293"/>
      <c r="O308" s="181"/>
    </row>
    <row r="309" spans="1:16" ht="11.25" customHeight="1" x14ac:dyDescent="0.2">
      <c r="A309" s="9"/>
      <c r="B309" s="11"/>
      <c r="C309" s="11"/>
      <c r="D309" s="11"/>
      <c r="E309" s="12"/>
      <c r="F309" s="12"/>
      <c r="G309" s="11"/>
      <c r="H309" s="11"/>
      <c r="I309" s="11"/>
      <c r="J309" s="12"/>
      <c r="L309" s="293"/>
      <c r="M309" s="293"/>
      <c r="N309" s="293"/>
    </row>
    <row r="310" spans="1:16" s="20" customFormat="1" ht="11.25" customHeight="1" x14ac:dyDescent="0.2">
      <c r="A310" s="17" t="s">
        <v>255</v>
      </c>
      <c r="B310" s="18"/>
      <c r="C310" s="18"/>
      <c r="D310" s="18"/>
      <c r="E310" s="12" t="s">
        <v>528</v>
      </c>
      <c r="F310" s="16"/>
      <c r="G310" s="18">
        <v>5881792</v>
      </c>
      <c r="H310" s="18">
        <v>2759184</v>
      </c>
      <c r="I310" s="18">
        <v>2445035</v>
      </c>
      <c r="J310" s="16">
        <v>-11.385576315316413</v>
      </c>
      <c r="L310" s="293"/>
      <c r="M310" s="293"/>
      <c r="N310" s="293"/>
    </row>
    <row r="311" spans="1:16" ht="11.25" customHeight="1" x14ac:dyDescent="0.2">
      <c r="A311" s="9"/>
      <c r="B311" s="11"/>
      <c r="C311" s="11"/>
      <c r="D311" s="11"/>
      <c r="E311" s="12"/>
      <c r="F311" s="12"/>
      <c r="G311" s="11"/>
      <c r="H311" s="11"/>
      <c r="I311" s="11"/>
      <c r="J311" s="12"/>
      <c r="L311" s="293"/>
      <c r="M311" s="293"/>
      <c r="N311" s="293"/>
    </row>
    <row r="312" spans="1:16" s="20" customFormat="1" x14ac:dyDescent="0.2">
      <c r="A312" s="17" t="s">
        <v>76</v>
      </c>
      <c r="B312" s="18">
        <v>4688596.8167160004</v>
      </c>
      <c r="C312" s="18">
        <v>2245749.1301059998</v>
      </c>
      <c r="D312" s="18">
        <v>2234660.2319999998</v>
      </c>
      <c r="E312" s="16">
        <v>-0.49377278865856056</v>
      </c>
      <c r="F312" s="16"/>
      <c r="G312" s="18">
        <v>3658551.3011899996</v>
      </c>
      <c r="H312" s="18">
        <v>1750018.5169299997</v>
      </c>
      <c r="I312" s="18">
        <v>1452214.2066399998</v>
      </c>
      <c r="J312" s="16">
        <v>-17.017209098588765</v>
      </c>
      <c r="L312" s="293"/>
      <c r="M312" s="293"/>
      <c r="N312" s="293"/>
      <c r="O312" s="181"/>
      <c r="P312" s="181"/>
    </row>
    <row r="313" spans="1:16" x14ac:dyDescent="0.2">
      <c r="A313" s="9" t="s">
        <v>283</v>
      </c>
      <c r="B313" s="11">
        <v>487816.32299999997</v>
      </c>
      <c r="C313" s="11">
        <v>240523.03599999999</v>
      </c>
      <c r="D313" s="11">
        <v>215648.57399999999</v>
      </c>
      <c r="E313" s="12">
        <v>-10.341821063658955</v>
      </c>
      <c r="F313" s="12"/>
      <c r="G313" s="11">
        <v>408708.70760999998</v>
      </c>
      <c r="H313" s="11">
        <v>199297.20847999997</v>
      </c>
      <c r="I313" s="11">
        <v>155390.55247</v>
      </c>
      <c r="J313" s="12">
        <v>-22.030743102157473</v>
      </c>
      <c r="L313" s="293"/>
      <c r="M313" s="293"/>
      <c r="N313" s="293"/>
    </row>
    <row r="314" spans="1:16" x14ac:dyDescent="0.2">
      <c r="A314" s="9" t="s">
        <v>284</v>
      </c>
      <c r="B314" s="11">
        <v>0</v>
      </c>
      <c r="C314" s="11">
        <v>0</v>
      </c>
      <c r="D314" s="11">
        <v>0</v>
      </c>
      <c r="E314" s="12" t="s">
        <v>528</v>
      </c>
      <c r="F314" s="12"/>
      <c r="G314" s="11">
        <v>0</v>
      </c>
      <c r="H314" s="11">
        <v>0</v>
      </c>
      <c r="I314" s="11">
        <v>0</v>
      </c>
      <c r="J314" s="12" t="s">
        <v>528</v>
      </c>
      <c r="L314" s="293"/>
      <c r="M314" s="293"/>
      <c r="N314" s="293"/>
    </row>
    <row r="315" spans="1:16" x14ac:dyDescent="0.2">
      <c r="A315" s="9" t="s">
        <v>404</v>
      </c>
      <c r="B315" s="11">
        <v>2005899.8307640001</v>
      </c>
      <c r="C315" s="11">
        <v>986830.53088399989</v>
      </c>
      <c r="D315" s="11">
        <v>922703.58299999998</v>
      </c>
      <c r="E315" s="12">
        <v>-6.498273601907627</v>
      </c>
      <c r="F315" s="12"/>
      <c r="G315" s="11">
        <v>1644610.4189700005</v>
      </c>
      <c r="H315" s="11">
        <v>807738.25581999985</v>
      </c>
      <c r="I315" s="11">
        <v>602455.91247999982</v>
      </c>
      <c r="J315" s="12">
        <v>-25.414463393417151</v>
      </c>
      <c r="L315" s="293"/>
      <c r="M315" s="293"/>
      <c r="N315" s="293"/>
    </row>
    <row r="316" spans="1:16" x14ac:dyDescent="0.2">
      <c r="A316" s="9" t="s">
        <v>405</v>
      </c>
      <c r="B316" s="11">
        <v>2194880.6629520003</v>
      </c>
      <c r="C316" s="11">
        <v>1018395.563222</v>
      </c>
      <c r="D316" s="11">
        <v>1096308.075</v>
      </c>
      <c r="E316" s="12">
        <v>7.6505156337779283</v>
      </c>
      <c r="F316" s="12"/>
      <c r="G316" s="11">
        <v>1605230.5860099995</v>
      </c>
      <c r="H316" s="11">
        <v>742981.46402999992</v>
      </c>
      <c r="I316" s="11">
        <v>694366.30697000003</v>
      </c>
      <c r="J316" s="12">
        <v>-6.5432530168796887</v>
      </c>
      <c r="L316" s="293"/>
      <c r="M316" s="293"/>
      <c r="N316" s="293"/>
    </row>
    <row r="317" spans="1:16" x14ac:dyDescent="0.2">
      <c r="A317" s="9" t="s">
        <v>331</v>
      </c>
      <c r="B317" s="11">
        <v>17.974</v>
      </c>
      <c r="C317" s="11">
        <v>17.974</v>
      </c>
      <c r="D317" s="11">
        <v>2.5449999999999999</v>
      </c>
      <c r="E317" s="12">
        <v>-85.840658729275617</v>
      </c>
      <c r="F317" s="12"/>
      <c r="G317" s="11">
        <v>1.5886</v>
      </c>
      <c r="H317" s="11">
        <v>1.5886</v>
      </c>
      <c r="I317" s="11">
        <v>1.43472</v>
      </c>
      <c r="J317" s="12">
        <v>-9.6865164295606263</v>
      </c>
      <c r="L317" s="293"/>
      <c r="M317" s="293"/>
      <c r="N317" s="293"/>
    </row>
    <row r="318" spans="1:16" x14ac:dyDescent="0.2">
      <c r="A318" s="9"/>
      <c r="B318" s="11"/>
      <c r="C318" s="11"/>
      <c r="D318" s="11"/>
      <c r="E318" s="12"/>
      <c r="F318" s="12"/>
      <c r="G318" s="11"/>
      <c r="H318" s="11"/>
      <c r="I318" s="11"/>
      <c r="J318" s="12"/>
      <c r="L318" s="293"/>
      <c r="M318" s="293"/>
      <c r="N318" s="293"/>
    </row>
    <row r="319" spans="1:16" s="20" customFormat="1" x14ac:dyDescent="0.2">
      <c r="A319" s="17" t="s">
        <v>406</v>
      </c>
      <c r="B319" s="18"/>
      <c r="C319" s="18"/>
      <c r="D319" s="18"/>
      <c r="E319" s="16" t="s">
        <v>528</v>
      </c>
      <c r="F319" s="16"/>
      <c r="G319" s="18">
        <v>946766.91929999972</v>
      </c>
      <c r="H319" s="18">
        <v>441476.54229000013</v>
      </c>
      <c r="I319" s="18">
        <v>424813.27124000009</v>
      </c>
      <c r="J319" s="16">
        <v>-3.774440871436866</v>
      </c>
      <c r="L319" s="293"/>
      <c r="M319" s="293"/>
      <c r="N319" s="293"/>
    </row>
    <row r="320" spans="1:16" x14ac:dyDescent="0.2">
      <c r="A320" s="9" t="s">
        <v>285</v>
      </c>
      <c r="B320" s="11"/>
      <c r="C320" s="11"/>
      <c r="D320" s="11"/>
      <c r="E320" s="12"/>
      <c r="F320" s="12"/>
      <c r="G320" s="11">
        <v>941460.41838999977</v>
      </c>
      <c r="H320" s="11">
        <v>439129.07741000014</v>
      </c>
      <c r="I320" s="11">
        <v>422349.4135400001</v>
      </c>
      <c r="J320" s="12">
        <v>-3.8211233856266489</v>
      </c>
      <c r="L320" s="293"/>
      <c r="M320" s="293"/>
      <c r="N320" s="293"/>
    </row>
    <row r="321" spans="1:15" x14ac:dyDescent="0.2">
      <c r="A321" s="9" t="s">
        <v>286</v>
      </c>
      <c r="B321" s="11"/>
      <c r="C321" s="11"/>
      <c r="D321" s="11"/>
      <c r="E321" s="12"/>
      <c r="F321" s="12"/>
      <c r="G321" s="11">
        <v>3801.6823299999996</v>
      </c>
      <c r="H321" s="11">
        <v>1629.9404199999999</v>
      </c>
      <c r="I321" s="11">
        <v>1142.1848499999999</v>
      </c>
      <c r="J321" s="12">
        <v>-29.924748415037158</v>
      </c>
      <c r="L321" s="293"/>
      <c r="M321" s="293"/>
      <c r="N321" s="293"/>
    </row>
    <row r="322" spans="1:15" x14ac:dyDescent="0.2">
      <c r="A322" s="9" t="s">
        <v>90</v>
      </c>
      <c r="B322" s="11"/>
      <c r="C322" s="11"/>
      <c r="D322" s="11"/>
      <c r="E322" s="12" t="s">
        <v>528</v>
      </c>
      <c r="F322" s="12"/>
      <c r="G322" s="11">
        <v>1504.8185799999999</v>
      </c>
      <c r="H322" s="11">
        <v>717.52445999999998</v>
      </c>
      <c r="I322" s="11">
        <v>1321.6728499999999</v>
      </c>
      <c r="J322" s="12">
        <v>84.198995808449524</v>
      </c>
      <c r="L322" s="293"/>
      <c r="M322" s="293"/>
      <c r="N322" s="293"/>
    </row>
    <row r="323" spans="1:15" ht="13.2" x14ac:dyDescent="0.25">
      <c r="A323" s="9"/>
      <c r="B323" s="11"/>
      <c r="C323" s="11"/>
      <c r="D323" s="11"/>
      <c r="E323" s="12"/>
      <c r="F323" s="12"/>
      <c r="G323" s="11"/>
      <c r="H323" s="11"/>
      <c r="I323" s="11"/>
      <c r="J323" s="12"/>
      <c r="L323" s="293"/>
      <c r="M323" s="293"/>
      <c r="N323" s="293"/>
      <c r="O323" s="248"/>
    </row>
    <row r="324" spans="1:15" s="20" customFormat="1" x14ac:dyDescent="0.2">
      <c r="A324" s="17" t="s">
        <v>352</v>
      </c>
      <c r="B324" s="18"/>
      <c r="C324" s="18"/>
      <c r="D324" s="18"/>
      <c r="E324" s="16" t="s">
        <v>528</v>
      </c>
      <c r="F324" s="16"/>
      <c r="G324" s="18">
        <v>1228870.1548899999</v>
      </c>
      <c r="H324" s="18">
        <v>547788.4336300001</v>
      </c>
      <c r="I324" s="18">
        <v>546886.43894000002</v>
      </c>
      <c r="J324" s="16">
        <v>-0.16466114189796599</v>
      </c>
      <c r="L324" s="293"/>
      <c r="M324" s="293"/>
      <c r="N324" s="293"/>
    </row>
    <row r="325" spans="1:15" x14ac:dyDescent="0.2">
      <c r="A325" s="9" t="s">
        <v>353</v>
      </c>
      <c r="B325" s="11"/>
      <c r="C325" s="11"/>
      <c r="D325" s="11"/>
      <c r="E325" s="12"/>
      <c r="F325" s="12"/>
      <c r="G325" s="11">
        <v>275239.50549999997</v>
      </c>
      <c r="H325" s="11">
        <v>132858.32994000005</v>
      </c>
      <c r="I325" s="11">
        <v>129978.09654</v>
      </c>
      <c r="J325" s="12">
        <v>-2.1678982426625311</v>
      </c>
      <c r="L325" s="293"/>
      <c r="M325" s="293"/>
      <c r="N325" s="293"/>
      <c r="O325" s="13"/>
    </row>
    <row r="326" spans="1:15" x14ac:dyDescent="0.2">
      <c r="A326" s="9" t="s">
        <v>354</v>
      </c>
      <c r="B326" s="11"/>
      <c r="C326" s="11"/>
      <c r="D326" s="11"/>
      <c r="E326" s="12"/>
      <c r="F326" s="12"/>
      <c r="G326" s="11">
        <v>437752.50272000011</v>
      </c>
      <c r="H326" s="11">
        <v>179281.89849000002</v>
      </c>
      <c r="I326" s="11">
        <v>183576.96458</v>
      </c>
      <c r="J326" s="12">
        <v>2.3957053813994094</v>
      </c>
      <c r="L326" s="293"/>
      <c r="M326" s="293"/>
      <c r="N326" s="293"/>
    </row>
    <row r="327" spans="1:15" x14ac:dyDescent="0.2">
      <c r="A327" s="9" t="s">
        <v>330</v>
      </c>
      <c r="B327" s="11"/>
      <c r="C327" s="11"/>
      <c r="D327" s="11"/>
      <c r="E327" s="12"/>
      <c r="F327" s="12"/>
      <c r="G327" s="11">
        <v>515878.14666999981</v>
      </c>
      <c r="H327" s="11">
        <v>235648.2052</v>
      </c>
      <c r="I327" s="11">
        <v>233331.37781999999</v>
      </c>
      <c r="J327" s="12">
        <v>-0.98317208825488933</v>
      </c>
      <c r="L327" s="293"/>
      <c r="M327" s="293"/>
      <c r="N327" s="293"/>
    </row>
    <row r="328" spans="1:15" s="20" customFormat="1" x14ac:dyDescent="0.2">
      <c r="A328" s="17" t="s">
        <v>11</v>
      </c>
      <c r="B328" s="18">
        <v>63775.440499999997</v>
      </c>
      <c r="C328" s="18">
        <v>28593.785500000002</v>
      </c>
      <c r="D328" s="18">
        <v>26936.293829999999</v>
      </c>
      <c r="E328" s="16">
        <v>-5.7966849824763642</v>
      </c>
      <c r="F328" s="16"/>
      <c r="G328" s="18">
        <v>37164.156330000005</v>
      </c>
      <c r="H328" s="18">
        <v>15234.730410000002</v>
      </c>
      <c r="I328" s="18">
        <v>15535.280490000001</v>
      </c>
      <c r="J328" s="16">
        <v>1.9727955264815051</v>
      </c>
      <c r="L328" s="293"/>
      <c r="M328" s="293"/>
      <c r="N328" s="293"/>
    </row>
    <row r="329" spans="1:15" s="20" customFormat="1" x14ac:dyDescent="0.2">
      <c r="A329" s="17" t="s">
        <v>75</v>
      </c>
      <c r="B329" s="18"/>
      <c r="C329" s="18"/>
      <c r="D329" s="18"/>
      <c r="E329" s="16" t="s">
        <v>528</v>
      </c>
      <c r="F329" s="16"/>
      <c r="G329" s="18">
        <v>10439.468290001154</v>
      </c>
      <c r="H329" s="18">
        <v>4665.7767400001176</v>
      </c>
      <c r="I329" s="18">
        <v>5585.8026900002733</v>
      </c>
      <c r="J329" s="16">
        <v>19.71860209496721</v>
      </c>
      <c r="L329" s="293"/>
      <c r="M329" s="293"/>
      <c r="N329" s="293"/>
    </row>
    <row r="330" spans="1:15" x14ac:dyDescent="0.2">
      <c r="A330" s="86"/>
      <c r="B330" s="92"/>
      <c r="C330" s="92"/>
      <c r="D330" s="92"/>
      <c r="E330" s="92"/>
      <c r="F330" s="92"/>
      <c r="G330" s="92"/>
      <c r="H330" s="92"/>
      <c r="I330" s="92"/>
      <c r="J330" s="92"/>
      <c r="L330" s="293"/>
      <c r="M330" s="293"/>
      <c r="N330" s="293"/>
    </row>
    <row r="331" spans="1:15" x14ac:dyDescent="0.2">
      <c r="A331" s="9" t="s">
        <v>411</v>
      </c>
      <c r="B331" s="9"/>
      <c r="C331" s="9"/>
      <c r="D331" s="9"/>
      <c r="E331" s="9"/>
      <c r="F331" s="9"/>
      <c r="G331" s="9"/>
      <c r="H331" s="9"/>
      <c r="I331" s="9"/>
      <c r="J331" s="9"/>
      <c r="L331" s="293"/>
      <c r="M331" s="293"/>
      <c r="N331" s="293"/>
    </row>
    <row r="332" spans="1:15" x14ac:dyDescent="0.2">
      <c r="A332" s="9" t="s">
        <v>367</v>
      </c>
      <c r="B332" s="9"/>
      <c r="C332" s="9"/>
      <c r="D332" s="9"/>
      <c r="E332" s="9"/>
      <c r="F332" s="9"/>
      <c r="G332" s="9"/>
      <c r="H332" s="9"/>
      <c r="I332" s="9"/>
      <c r="J332" s="9"/>
      <c r="L332" s="293"/>
      <c r="M332" s="293"/>
      <c r="N332" s="293"/>
    </row>
    <row r="333" spans="1:15" ht="20.100000000000001" customHeight="1" x14ac:dyDescent="0.25">
      <c r="A333" s="367" t="s">
        <v>199</v>
      </c>
      <c r="B333" s="367"/>
      <c r="C333" s="367"/>
      <c r="D333" s="367"/>
      <c r="E333" s="367"/>
      <c r="F333" s="367"/>
      <c r="G333" s="367"/>
      <c r="H333" s="367"/>
      <c r="I333" s="367"/>
      <c r="J333" s="367"/>
      <c r="L333" s="293"/>
      <c r="M333" s="293"/>
      <c r="N333" s="293"/>
    </row>
    <row r="334" spans="1:15" ht="20.100000000000001" customHeight="1" x14ac:dyDescent="0.25">
      <c r="A334" s="368" t="s">
        <v>280</v>
      </c>
      <c r="B334" s="368"/>
      <c r="C334" s="368"/>
      <c r="D334" s="368"/>
      <c r="E334" s="368"/>
      <c r="F334" s="368"/>
      <c r="G334" s="368"/>
      <c r="H334" s="368"/>
      <c r="I334" s="368"/>
      <c r="J334" s="368"/>
      <c r="L334" s="293"/>
      <c r="M334" s="293"/>
      <c r="N334" s="293"/>
    </row>
    <row r="335" spans="1:15" s="20" customFormat="1" x14ac:dyDescent="0.2">
      <c r="A335" s="17"/>
      <c r="B335" s="369" t="s">
        <v>100</v>
      </c>
      <c r="C335" s="369"/>
      <c r="D335" s="369"/>
      <c r="E335" s="369"/>
      <c r="F335" s="323"/>
      <c r="G335" s="369" t="s">
        <v>422</v>
      </c>
      <c r="H335" s="369"/>
      <c r="I335" s="369"/>
      <c r="J335" s="369"/>
      <c r="K335" s="93"/>
      <c r="L335" s="293"/>
      <c r="M335" s="293"/>
      <c r="N335" s="293"/>
      <c r="O335" s="93"/>
    </row>
    <row r="336" spans="1:15" s="20" customFormat="1" x14ac:dyDescent="0.2">
      <c r="A336" s="17" t="s">
        <v>257</v>
      </c>
      <c r="B336" s="373">
        <v>2018</v>
      </c>
      <c r="C336" s="370" t="s">
        <v>513</v>
      </c>
      <c r="D336" s="370"/>
      <c r="E336" s="370"/>
      <c r="F336" s="323"/>
      <c r="G336" s="373">
        <v>2018</v>
      </c>
      <c r="H336" s="370" t="s">
        <v>513</v>
      </c>
      <c r="I336" s="370"/>
      <c r="J336" s="370"/>
      <c r="K336" s="93"/>
      <c r="L336" s="293"/>
      <c r="M336" s="293"/>
      <c r="N336" s="293"/>
    </row>
    <row r="337" spans="1:14" s="20" customFormat="1" x14ac:dyDescent="0.2">
      <c r="A337" s="125"/>
      <c r="B337" s="374"/>
      <c r="C337" s="258">
        <v>2018</v>
      </c>
      <c r="D337" s="258">
        <v>2019</v>
      </c>
      <c r="E337" s="324" t="s">
        <v>525</v>
      </c>
      <c r="F337" s="127"/>
      <c r="G337" s="374"/>
      <c r="H337" s="258">
        <v>2018</v>
      </c>
      <c r="I337" s="258">
        <v>2019</v>
      </c>
      <c r="J337" s="324" t="s">
        <v>525</v>
      </c>
      <c r="L337" s="293"/>
      <c r="M337" s="293"/>
      <c r="N337" s="293"/>
    </row>
    <row r="338" spans="1:14" s="20" customFormat="1" x14ac:dyDescent="0.2">
      <c r="A338" s="17"/>
      <c r="B338" s="17"/>
      <c r="C338" s="257"/>
      <c r="D338" s="257"/>
      <c r="E338" s="323"/>
      <c r="F338" s="323"/>
      <c r="G338" s="17"/>
      <c r="H338" s="257"/>
      <c r="I338" s="257"/>
      <c r="J338" s="323"/>
      <c r="L338" s="293"/>
      <c r="M338" s="293"/>
      <c r="N338" s="293"/>
    </row>
    <row r="339" spans="1:14" s="20" customFormat="1" x14ac:dyDescent="0.2">
      <c r="A339" s="17" t="s">
        <v>384</v>
      </c>
      <c r="B339" s="17"/>
      <c r="C339" s="257"/>
      <c r="D339" s="257"/>
      <c r="E339" s="323"/>
      <c r="F339" s="323"/>
      <c r="G339" s="18">
        <v>647320.24885000009</v>
      </c>
      <c r="H339" s="18">
        <v>331346.85029000003</v>
      </c>
      <c r="I339" s="18">
        <v>240287.06439000004</v>
      </c>
      <c r="J339" s="16">
        <v>-27.481711632479076</v>
      </c>
      <c r="L339" s="293"/>
      <c r="M339" s="293"/>
      <c r="N339" s="293"/>
    </row>
    <row r="340" spans="1:14" s="20" customFormat="1" x14ac:dyDescent="0.2">
      <c r="A340" s="17"/>
      <c r="B340" s="17"/>
      <c r="C340" s="257"/>
      <c r="D340" s="257"/>
      <c r="E340" s="323"/>
      <c r="F340" s="323"/>
      <c r="G340" s="17"/>
      <c r="H340" s="257"/>
      <c r="I340" s="257"/>
      <c r="J340" s="323"/>
      <c r="L340" s="293"/>
      <c r="M340" s="293"/>
      <c r="N340" s="293"/>
    </row>
    <row r="341" spans="1:14" s="21" customFormat="1" x14ac:dyDescent="0.2">
      <c r="A341" s="88" t="s">
        <v>256</v>
      </c>
      <c r="B341" s="88"/>
      <c r="C341" s="88"/>
      <c r="D341" s="88"/>
      <c r="E341" s="88"/>
      <c r="F341" s="88"/>
      <c r="G341" s="88">
        <v>629510.61156000011</v>
      </c>
      <c r="H341" s="88">
        <v>323232.80060000002</v>
      </c>
      <c r="I341" s="88">
        <v>232234.15668000004</v>
      </c>
      <c r="J341" s="16">
        <v>-28.152663885312379</v>
      </c>
      <c r="L341" s="293"/>
      <c r="M341" s="293"/>
      <c r="N341" s="293"/>
    </row>
    <row r="342" spans="1:14" x14ac:dyDescent="0.2">
      <c r="A342" s="85"/>
      <c r="B342" s="90"/>
      <c r="C342" s="90"/>
      <c r="E342" s="90"/>
      <c r="F342" s="90"/>
      <c r="G342" s="90"/>
      <c r="I342" s="94"/>
      <c r="J342" s="12"/>
      <c r="L342" s="293"/>
      <c r="M342" s="293"/>
      <c r="N342" s="293"/>
    </row>
    <row r="343" spans="1:14" s="20" customFormat="1" x14ac:dyDescent="0.2">
      <c r="A343" s="93" t="s">
        <v>178</v>
      </c>
      <c r="B343" s="21">
        <v>1326479.8392650003</v>
      </c>
      <c r="C343" s="21">
        <v>741634.39360000007</v>
      </c>
      <c r="D343" s="21">
        <v>425655.70788999996</v>
      </c>
      <c r="E343" s="16">
        <v>-42.60572169208524</v>
      </c>
      <c r="F343" s="21"/>
      <c r="G343" s="21">
        <v>549617.84062000015</v>
      </c>
      <c r="H343" s="21">
        <v>288141.88282000006</v>
      </c>
      <c r="I343" s="21">
        <v>192656.15736000001</v>
      </c>
      <c r="J343" s="16">
        <v>-33.138440175893919</v>
      </c>
      <c r="L343" s="293"/>
      <c r="M343" s="293"/>
      <c r="N343" s="293"/>
    </row>
    <row r="344" spans="1:14" x14ac:dyDescent="0.2">
      <c r="A344" s="85" t="s">
        <v>179</v>
      </c>
      <c r="B344" s="90">
        <v>1610.0139999999999</v>
      </c>
      <c r="C344" s="90">
        <v>1113.0509999999999</v>
      </c>
      <c r="D344" s="90">
        <v>871.04700000000003</v>
      </c>
      <c r="E344" s="12">
        <v>-21.742399943937869</v>
      </c>
      <c r="F344" s="90"/>
      <c r="G344" s="90">
        <v>600.03180999999995</v>
      </c>
      <c r="H344" s="90">
        <v>419.87546000000003</v>
      </c>
      <c r="I344" s="90">
        <v>295.92712</v>
      </c>
      <c r="J344" s="12">
        <v>-29.520262984647886</v>
      </c>
      <c r="L344" s="293"/>
      <c r="M344" s="293"/>
      <c r="N344" s="293"/>
    </row>
    <row r="345" spans="1:14" x14ac:dyDescent="0.2">
      <c r="A345" s="85" t="s">
        <v>180</v>
      </c>
      <c r="B345" s="90">
        <v>6.0000000000000001E-3</v>
      </c>
      <c r="C345" s="90">
        <v>0</v>
      </c>
      <c r="D345" s="90">
        <v>0</v>
      </c>
      <c r="E345" s="12" t="s">
        <v>528</v>
      </c>
      <c r="F345" s="95"/>
      <c r="G345" s="90">
        <v>4.8280000000000003E-2</v>
      </c>
      <c r="H345" s="90">
        <v>0</v>
      </c>
      <c r="I345" s="90">
        <v>0</v>
      </c>
      <c r="J345" s="12" t="s">
        <v>528</v>
      </c>
      <c r="L345" s="293"/>
      <c r="M345" s="293"/>
      <c r="N345" s="293"/>
    </row>
    <row r="346" spans="1:14" x14ac:dyDescent="0.2">
      <c r="A346" s="85" t="s">
        <v>385</v>
      </c>
      <c r="B346" s="90">
        <v>195698.09400000001</v>
      </c>
      <c r="C346" s="90">
        <v>80054.712</v>
      </c>
      <c r="D346" s="90">
        <v>114159.45</v>
      </c>
      <c r="E346" s="12">
        <v>42.601787137776483</v>
      </c>
      <c r="F346" s="95"/>
      <c r="G346" s="90">
        <v>62938.293080000003</v>
      </c>
      <c r="H346" s="90">
        <v>27175.321160000003</v>
      </c>
      <c r="I346" s="90">
        <v>36128.715730000004</v>
      </c>
      <c r="J346" s="12">
        <v>32.946784758440003</v>
      </c>
      <c r="L346" s="293"/>
      <c r="M346" s="293"/>
      <c r="N346" s="293"/>
    </row>
    <row r="347" spans="1:14" x14ac:dyDescent="0.2">
      <c r="A347" s="85" t="s">
        <v>386</v>
      </c>
      <c r="B347" s="90">
        <v>4</v>
      </c>
      <c r="C347" s="90">
        <v>4</v>
      </c>
      <c r="D347" s="90">
        <v>3.411</v>
      </c>
      <c r="E347" s="12">
        <v>-14.724999999999994</v>
      </c>
      <c r="F347" s="95"/>
      <c r="G347" s="90">
        <v>5.9</v>
      </c>
      <c r="H347" s="90">
        <v>5.9</v>
      </c>
      <c r="I347" s="90">
        <v>11.178600000000001</v>
      </c>
      <c r="J347" s="12">
        <v>89.467796610169501</v>
      </c>
      <c r="L347" s="293"/>
      <c r="M347" s="293"/>
      <c r="N347" s="293"/>
    </row>
    <row r="348" spans="1:14" x14ac:dyDescent="0.2">
      <c r="A348" s="85" t="s">
        <v>181</v>
      </c>
      <c r="B348" s="90">
        <v>1129167.7252650002</v>
      </c>
      <c r="C348" s="90">
        <v>660462.63060000003</v>
      </c>
      <c r="D348" s="90">
        <v>310621.79988999997</v>
      </c>
      <c r="E348" s="12">
        <v>-52.969057521420361</v>
      </c>
      <c r="F348" s="95"/>
      <c r="G348" s="90">
        <v>486073.56745000009</v>
      </c>
      <c r="H348" s="90">
        <v>260540.78620000003</v>
      </c>
      <c r="I348" s="90">
        <v>156220.33590999999</v>
      </c>
      <c r="J348" s="12">
        <v>-40.039969101006733</v>
      </c>
      <c r="L348" s="293"/>
      <c r="M348" s="293"/>
      <c r="N348" s="293"/>
    </row>
    <row r="349" spans="1:14" x14ac:dyDescent="0.2">
      <c r="A349" s="85"/>
      <c r="B349" s="90"/>
      <c r="C349" s="90"/>
      <c r="D349" s="90"/>
      <c r="E349" s="12"/>
      <c r="F349" s="90"/>
      <c r="G349" s="90"/>
      <c r="H349" s="90"/>
      <c r="I349" s="96"/>
      <c r="J349" s="12"/>
      <c r="L349" s="293"/>
      <c r="M349" s="293"/>
      <c r="N349" s="293"/>
    </row>
    <row r="350" spans="1:14" s="20" customFormat="1" ht="11.4" x14ac:dyDescent="0.2">
      <c r="A350" s="93" t="s">
        <v>320</v>
      </c>
      <c r="B350" s="21">
        <v>20087.664809299997</v>
      </c>
      <c r="C350" s="21">
        <v>10202.5177401</v>
      </c>
      <c r="D350" s="21">
        <v>9969.4797756000007</v>
      </c>
      <c r="E350" s="16">
        <v>-2.2841221200142172</v>
      </c>
      <c r="F350" s="21"/>
      <c r="G350" s="21">
        <v>71153.061790000007</v>
      </c>
      <c r="H350" s="21">
        <v>30555.647410000001</v>
      </c>
      <c r="I350" s="21">
        <v>35012.452760000007</v>
      </c>
      <c r="J350" s="16">
        <v>14.585864570951344</v>
      </c>
      <c r="L350" s="293"/>
      <c r="M350" s="293"/>
      <c r="N350" s="293"/>
    </row>
    <row r="351" spans="1:14" x14ac:dyDescent="0.2">
      <c r="A351" s="85" t="s">
        <v>174</v>
      </c>
      <c r="B351" s="13">
        <v>165.59899999999999</v>
      </c>
      <c r="C351" s="95">
        <v>101.42400000000001</v>
      </c>
      <c r="D351" s="95">
        <v>13.850000000000001</v>
      </c>
      <c r="E351" s="12">
        <v>-86.344454961350365</v>
      </c>
      <c r="F351" s="13"/>
      <c r="G351" s="95">
        <v>1099.88509</v>
      </c>
      <c r="H351" s="95">
        <v>609.87303999999983</v>
      </c>
      <c r="I351" s="95">
        <v>199.16610999999997</v>
      </c>
      <c r="J351" s="12">
        <v>-67.343021098292851</v>
      </c>
      <c r="L351" s="293"/>
      <c r="M351" s="293"/>
      <c r="N351" s="293"/>
    </row>
    <row r="352" spans="1:14" x14ac:dyDescent="0.2">
      <c r="A352" s="85" t="s">
        <v>175</v>
      </c>
      <c r="B352" s="13">
        <v>13957.694730099998</v>
      </c>
      <c r="C352" s="95">
        <v>6100.7458848999995</v>
      </c>
      <c r="D352" s="95">
        <v>7351.5066587000001</v>
      </c>
      <c r="E352" s="12">
        <v>20.501768101762224</v>
      </c>
      <c r="F352" s="95"/>
      <c r="G352" s="95">
        <v>51444.591010000004</v>
      </c>
      <c r="H352" s="95">
        <v>20903.336830000004</v>
      </c>
      <c r="I352" s="95">
        <v>24322.304330000006</v>
      </c>
      <c r="J352" s="12">
        <v>16.356084809833703</v>
      </c>
      <c r="L352" s="293"/>
      <c r="M352" s="293"/>
      <c r="N352" s="293"/>
    </row>
    <row r="353" spans="1:15" x14ac:dyDescent="0.2">
      <c r="A353" s="85" t="s">
        <v>176</v>
      </c>
      <c r="B353" s="13">
        <v>544.28570020000006</v>
      </c>
      <c r="C353" s="95">
        <v>249.61274620000003</v>
      </c>
      <c r="D353" s="95">
        <v>267.60303569999996</v>
      </c>
      <c r="E353" s="12">
        <v>7.2072799862493326</v>
      </c>
      <c r="F353" s="95"/>
      <c r="G353" s="95">
        <v>7071.1718199999996</v>
      </c>
      <c r="H353" s="95">
        <v>3140.50533</v>
      </c>
      <c r="I353" s="95">
        <v>3323.7891500000001</v>
      </c>
      <c r="J353" s="12">
        <v>5.8361251053823224</v>
      </c>
      <c r="L353" s="293"/>
      <c r="M353" s="293"/>
      <c r="N353" s="293"/>
    </row>
    <row r="354" spans="1:15" x14ac:dyDescent="0.2">
      <c r="A354" s="85" t="s">
        <v>177</v>
      </c>
      <c r="B354" s="13">
        <v>5420.0853790000001</v>
      </c>
      <c r="C354" s="95">
        <v>3750.7351090000002</v>
      </c>
      <c r="D354" s="95">
        <v>2336.5200811999998</v>
      </c>
      <c r="E354" s="12">
        <v>-37.705009463519545</v>
      </c>
      <c r="F354" s="95"/>
      <c r="G354" s="95">
        <v>11537.413869999998</v>
      </c>
      <c r="H354" s="95">
        <v>5901.9322099999999</v>
      </c>
      <c r="I354" s="95">
        <v>7167.1931700000005</v>
      </c>
      <c r="J354" s="12">
        <v>21.438080191029513</v>
      </c>
      <c r="L354" s="293"/>
      <c r="M354" s="293"/>
      <c r="N354" s="293"/>
    </row>
    <row r="355" spans="1:15" x14ac:dyDescent="0.2">
      <c r="A355" s="85"/>
      <c r="B355" s="95"/>
      <c r="C355" s="95"/>
      <c r="D355" s="95"/>
      <c r="E355" s="12"/>
      <c r="F355" s="95"/>
      <c r="G355" s="95"/>
      <c r="H355" s="95"/>
      <c r="I355" s="95"/>
      <c r="J355" s="12"/>
      <c r="L355" s="293"/>
      <c r="M355" s="293"/>
      <c r="N355" s="293"/>
    </row>
    <row r="356" spans="1:15" s="20" customFormat="1" x14ac:dyDescent="0.2">
      <c r="A356" s="93" t="s">
        <v>182</v>
      </c>
      <c r="B356" s="21">
        <v>3053.0700699999998</v>
      </c>
      <c r="C356" s="21">
        <v>1272.6221799999998</v>
      </c>
      <c r="D356" s="21">
        <v>1725.88176</v>
      </c>
      <c r="E356" s="16">
        <v>35.616193645155562</v>
      </c>
      <c r="F356" s="21"/>
      <c r="G356" s="21">
        <v>7526.9736400000011</v>
      </c>
      <c r="H356" s="21">
        <v>3706.9484900000007</v>
      </c>
      <c r="I356" s="21">
        <v>3985.0269199999998</v>
      </c>
      <c r="J356" s="16">
        <v>7.50154556369354</v>
      </c>
      <c r="L356" s="293"/>
      <c r="M356" s="293"/>
      <c r="N356" s="293"/>
    </row>
    <row r="357" spans="1:15" x14ac:dyDescent="0.2">
      <c r="A357" s="85" t="s">
        <v>183</v>
      </c>
      <c r="B357" s="95">
        <v>102.79948</v>
      </c>
      <c r="C357" s="95">
        <v>53.938029999999998</v>
      </c>
      <c r="D357" s="95">
        <v>50.713670000000008</v>
      </c>
      <c r="E357" s="12">
        <v>-5.9778972276147186</v>
      </c>
      <c r="F357" s="95"/>
      <c r="G357" s="95">
        <v>1829.9995200000005</v>
      </c>
      <c r="H357" s="95">
        <v>1025.23819</v>
      </c>
      <c r="I357" s="95">
        <v>838.54667000000006</v>
      </c>
      <c r="J357" s="12">
        <v>-18.209575279282177</v>
      </c>
      <c r="L357" s="293"/>
      <c r="M357" s="293"/>
      <c r="N357" s="293"/>
    </row>
    <row r="358" spans="1:15" x14ac:dyDescent="0.2">
      <c r="A358" s="85" t="s">
        <v>184</v>
      </c>
      <c r="B358" s="95">
        <v>1.5662399999999999</v>
      </c>
      <c r="C358" s="95">
        <v>0.25850000000000001</v>
      </c>
      <c r="D358" s="95">
        <v>0.84889999999999999</v>
      </c>
      <c r="E358" s="12">
        <v>228.39458413926496</v>
      </c>
      <c r="F358" s="95"/>
      <c r="G358" s="95">
        <v>531.37009999999998</v>
      </c>
      <c r="H358" s="95">
        <v>16.428000000000001</v>
      </c>
      <c r="I358" s="95">
        <v>252.64893000000001</v>
      </c>
      <c r="J358" s="12">
        <v>1437.9165449233017</v>
      </c>
      <c r="L358" s="293"/>
      <c r="M358" s="293"/>
      <c r="N358" s="293"/>
    </row>
    <row r="359" spans="1:15" x14ac:dyDescent="0.2">
      <c r="A359" s="85" t="s">
        <v>388</v>
      </c>
      <c r="B359" s="95">
        <v>2948.70435</v>
      </c>
      <c r="C359" s="95">
        <v>1218.4256499999999</v>
      </c>
      <c r="D359" s="95">
        <v>1674.3191899999999</v>
      </c>
      <c r="E359" s="12">
        <v>37.416607242304877</v>
      </c>
      <c r="F359" s="95"/>
      <c r="G359" s="95">
        <v>5165.6040200000007</v>
      </c>
      <c r="H359" s="95">
        <v>2665.2823000000003</v>
      </c>
      <c r="I359" s="95">
        <v>2893.8313199999998</v>
      </c>
      <c r="J359" s="12">
        <v>8.5750398747629504</v>
      </c>
      <c r="L359" s="293"/>
      <c r="M359" s="293"/>
      <c r="N359" s="293"/>
    </row>
    <row r="360" spans="1:15" x14ac:dyDescent="0.2">
      <c r="A360" s="85"/>
      <c r="B360" s="90"/>
      <c r="C360" s="90"/>
      <c r="D360" s="90"/>
      <c r="E360" s="12"/>
      <c r="F360" s="90"/>
      <c r="G360" s="90"/>
      <c r="H360" s="90"/>
      <c r="I360" s="95"/>
      <c r="J360" s="12"/>
      <c r="L360" s="293"/>
      <c r="M360" s="293"/>
      <c r="N360" s="293"/>
    </row>
    <row r="361" spans="1:15" s="20" customFormat="1" x14ac:dyDescent="0.2">
      <c r="A361" s="93" t="s">
        <v>346</v>
      </c>
      <c r="B361" s="21"/>
      <c r="C361" s="21"/>
      <c r="D361" s="21"/>
      <c r="E361" s="16"/>
      <c r="F361" s="21"/>
      <c r="G361" s="21">
        <v>1212.73551</v>
      </c>
      <c r="H361" s="21">
        <v>828.32187999999985</v>
      </c>
      <c r="I361" s="21">
        <v>580.51963999999998</v>
      </c>
      <c r="J361" s="16">
        <v>-29.916177030117794</v>
      </c>
      <c r="L361" s="293"/>
      <c r="M361" s="293"/>
      <c r="N361" s="293"/>
    </row>
    <row r="362" spans="1:15" x14ac:dyDescent="0.2">
      <c r="A362" s="97" t="s">
        <v>185</v>
      </c>
      <c r="B362" s="95">
        <v>6.5083190000000002</v>
      </c>
      <c r="C362" s="95">
        <v>4.4975149999999999</v>
      </c>
      <c r="D362" s="95">
        <v>5.4772556000000003</v>
      </c>
      <c r="E362" s="12">
        <v>21.784042965948984</v>
      </c>
      <c r="F362" s="95"/>
      <c r="G362" s="95">
        <v>290.80447999999996</v>
      </c>
      <c r="H362" s="95">
        <v>176.20755999999997</v>
      </c>
      <c r="I362" s="95">
        <v>129.46363000000002</v>
      </c>
      <c r="J362" s="12">
        <v>-26.527766459055428</v>
      </c>
      <c r="L362" s="293"/>
      <c r="M362" s="293"/>
      <c r="N362" s="293"/>
    </row>
    <row r="363" spans="1:15" x14ac:dyDescent="0.2">
      <c r="A363" s="85" t="s">
        <v>186</v>
      </c>
      <c r="B363" s="95">
        <v>233.9702939</v>
      </c>
      <c r="C363" s="95">
        <v>157.33970619999999</v>
      </c>
      <c r="D363" s="95">
        <v>121.9137705</v>
      </c>
      <c r="E363" s="12">
        <v>-22.515572550369995</v>
      </c>
      <c r="F363" s="95"/>
      <c r="G363" s="95">
        <v>921.93102999999996</v>
      </c>
      <c r="H363" s="95">
        <v>652.11431999999991</v>
      </c>
      <c r="I363" s="95">
        <v>451.05601000000001</v>
      </c>
      <c r="J363" s="12">
        <v>-30.83175814939932</v>
      </c>
      <c r="L363" s="293"/>
      <c r="M363" s="293"/>
      <c r="N363" s="293"/>
    </row>
    <row r="364" spans="1:15" x14ac:dyDescent="0.2">
      <c r="A364" s="85"/>
      <c r="B364" s="90"/>
      <c r="C364" s="90"/>
      <c r="D364" s="90"/>
      <c r="E364" s="12"/>
      <c r="F364" s="90"/>
      <c r="G364" s="90"/>
      <c r="H364" s="90"/>
      <c r="J364" s="12"/>
      <c r="L364" s="293"/>
      <c r="M364" s="293"/>
      <c r="N364" s="293"/>
    </row>
    <row r="365" spans="1:15" s="21" customFormat="1" x14ac:dyDescent="0.2">
      <c r="A365" s="88" t="s">
        <v>374</v>
      </c>
      <c r="B365" s="88"/>
      <c r="C365" s="88"/>
      <c r="D365" s="88"/>
      <c r="E365" s="16"/>
      <c r="F365" s="88"/>
      <c r="G365" s="88">
        <v>17809.637289999999</v>
      </c>
      <c r="H365" s="88">
        <v>8114.0496899999998</v>
      </c>
      <c r="I365" s="88">
        <v>8052.9077100000004</v>
      </c>
      <c r="J365" s="16">
        <v>-0.75353223527029911</v>
      </c>
      <c r="L365" s="293"/>
      <c r="M365" s="293"/>
      <c r="N365" s="293"/>
    </row>
    <row r="366" spans="1:15" x14ac:dyDescent="0.2">
      <c r="A366" s="85" t="s">
        <v>187</v>
      </c>
      <c r="B366" s="95">
        <v>15</v>
      </c>
      <c r="C366" s="95">
        <v>8</v>
      </c>
      <c r="D366" s="95">
        <v>2</v>
      </c>
      <c r="E366" s="12">
        <v>-75</v>
      </c>
      <c r="F366" s="95"/>
      <c r="G366" s="95">
        <v>231.79883000000001</v>
      </c>
      <c r="H366" s="95">
        <v>134.39882999999998</v>
      </c>
      <c r="I366" s="95">
        <v>38.897940000000006</v>
      </c>
      <c r="J366" s="12">
        <v>-71.057828405202628</v>
      </c>
      <c r="L366" s="293"/>
      <c r="M366" s="293"/>
      <c r="N366" s="293"/>
    </row>
    <row r="367" spans="1:15" x14ac:dyDescent="0.2">
      <c r="A367" s="85" t="s">
        <v>188</v>
      </c>
      <c r="B367" s="95">
        <v>2</v>
      </c>
      <c r="C367" s="95">
        <v>2</v>
      </c>
      <c r="D367" s="95">
        <v>3</v>
      </c>
      <c r="E367" s="12">
        <v>50</v>
      </c>
      <c r="F367" s="95"/>
      <c r="G367" s="95">
        <v>2.9910700000000001</v>
      </c>
      <c r="H367" s="95">
        <v>2.9910700000000001</v>
      </c>
      <c r="I367" s="95">
        <v>164.33915999999999</v>
      </c>
      <c r="J367" s="12">
        <v>5394.3267793799541</v>
      </c>
      <c r="L367" s="293"/>
      <c r="M367" s="293"/>
      <c r="N367" s="293"/>
    </row>
    <row r="368" spans="1:15" ht="11.25" customHeight="1" x14ac:dyDescent="0.25">
      <c r="A368" s="97" t="s">
        <v>189</v>
      </c>
      <c r="B368" s="95">
        <v>0</v>
      </c>
      <c r="C368" s="95">
        <v>0</v>
      </c>
      <c r="D368" s="95">
        <v>0</v>
      </c>
      <c r="E368" s="12" t="s">
        <v>528</v>
      </c>
      <c r="F368" s="95"/>
      <c r="G368" s="95">
        <v>0</v>
      </c>
      <c r="H368" s="95">
        <v>0</v>
      </c>
      <c r="I368" s="95">
        <v>0</v>
      </c>
      <c r="J368" s="12" t="s">
        <v>528</v>
      </c>
      <c r="L368" s="293"/>
      <c r="M368" s="293"/>
      <c r="N368" s="293"/>
      <c r="O368" s="22"/>
    </row>
    <row r="369" spans="1:19" ht="13.2" x14ac:dyDescent="0.25">
      <c r="A369" s="85" t="s">
        <v>190</v>
      </c>
      <c r="B369" s="95"/>
      <c r="C369" s="95"/>
      <c r="D369" s="95"/>
      <c r="E369" s="12"/>
      <c r="F369" s="90"/>
      <c r="G369" s="95">
        <v>17574.847389999999</v>
      </c>
      <c r="H369" s="95">
        <v>7976.6597899999997</v>
      </c>
      <c r="I369" s="95">
        <v>7849.6706100000001</v>
      </c>
      <c r="J369" s="12">
        <v>-1.5920094794465314</v>
      </c>
      <c r="L369" s="293"/>
      <c r="M369" s="293"/>
      <c r="N369" s="293"/>
      <c r="O369" s="248"/>
    </row>
    <row r="370" spans="1:19" ht="13.2" x14ac:dyDescent="0.25">
      <c r="B370" s="95"/>
      <c r="C370" s="95"/>
      <c r="D370" s="95"/>
      <c r="F370" s="90"/>
      <c r="G370" s="90"/>
      <c r="H370" s="90"/>
      <c r="I370" s="95"/>
      <c r="L370" s="293"/>
      <c r="M370" s="293"/>
      <c r="N370" s="293"/>
      <c r="O370" s="248"/>
    </row>
    <row r="371" spans="1:19" ht="13.2" x14ac:dyDescent="0.25">
      <c r="A371" s="98"/>
      <c r="B371" s="98"/>
      <c r="C371" s="99"/>
      <c r="D371" s="99"/>
      <c r="E371" s="99"/>
      <c r="F371" s="99"/>
      <c r="G371" s="99"/>
      <c r="H371" s="99"/>
      <c r="I371" s="99"/>
      <c r="J371" s="99"/>
      <c r="L371" s="293"/>
      <c r="M371" s="293"/>
      <c r="N371" s="293"/>
      <c r="O371" s="248"/>
    </row>
    <row r="372" spans="1:19" ht="13.2" x14ac:dyDescent="0.25">
      <c r="A372" s="9" t="s">
        <v>413</v>
      </c>
      <c r="B372" s="90"/>
      <c r="C372" s="90"/>
      <c r="E372" s="90"/>
      <c r="F372" s="90"/>
      <c r="G372" s="90"/>
      <c r="I372" s="94"/>
      <c r="J372" s="90"/>
      <c r="L372" s="293"/>
      <c r="M372" s="293"/>
      <c r="N372" s="293"/>
      <c r="O372" s="22"/>
    </row>
    <row r="373" spans="1:19" ht="20.100000000000001" customHeight="1" x14ac:dyDescent="0.25">
      <c r="A373" s="367" t="s">
        <v>200</v>
      </c>
      <c r="B373" s="367"/>
      <c r="C373" s="367"/>
      <c r="D373" s="367"/>
      <c r="E373" s="367"/>
      <c r="F373" s="367"/>
      <c r="G373" s="367"/>
      <c r="H373" s="367"/>
      <c r="I373" s="367"/>
      <c r="J373" s="367"/>
      <c r="K373" s="110"/>
      <c r="L373" s="293"/>
      <c r="M373" s="293"/>
      <c r="N373" s="293"/>
      <c r="O373" s="248"/>
      <c r="P373" s="110"/>
    </row>
    <row r="374" spans="1:19" ht="20.100000000000001" customHeight="1" x14ac:dyDescent="0.25">
      <c r="A374" s="368" t="s">
        <v>224</v>
      </c>
      <c r="B374" s="368"/>
      <c r="C374" s="368"/>
      <c r="D374" s="368"/>
      <c r="E374" s="368"/>
      <c r="F374" s="368"/>
      <c r="G374" s="368"/>
      <c r="H374" s="368"/>
      <c r="I374" s="368"/>
      <c r="J374" s="368"/>
      <c r="K374" s="110"/>
      <c r="L374" s="293"/>
      <c r="M374" s="293"/>
      <c r="N374" s="293"/>
      <c r="O374" s="248"/>
      <c r="P374" s="110"/>
      <c r="Q374" s="110"/>
    </row>
    <row r="375" spans="1:19" s="20" customFormat="1" ht="13.2" x14ac:dyDescent="0.25">
      <c r="A375" s="17"/>
      <c r="B375" s="369" t="s">
        <v>100</v>
      </c>
      <c r="C375" s="369"/>
      <c r="D375" s="369"/>
      <c r="E375" s="369"/>
      <c r="F375" s="323"/>
      <c r="G375" s="369" t="s">
        <v>423</v>
      </c>
      <c r="H375" s="369"/>
      <c r="I375" s="369"/>
      <c r="J375" s="369"/>
      <c r="K375" s="110"/>
      <c r="L375" s="293"/>
      <c r="M375" s="293"/>
      <c r="N375" s="293"/>
      <c r="O375" s="22"/>
      <c r="P375" s="22"/>
      <c r="Q375" s="110"/>
    </row>
    <row r="376" spans="1:19" s="20" customFormat="1" ht="13.2" x14ac:dyDescent="0.25">
      <c r="A376" s="17" t="s">
        <v>257</v>
      </c>
      <c r="B376" s="373">
        <v>2018</v>
      </c>
      <c r="C376" s="370" t="s">
        <v>513</v>
      </c>
      <c r="D376" s="370"/>
      <c r="E376" s="370"/>
      <c r="F376" s="323"/>
      <c r="G376" s="373">
        <v>2018</v>
      </c>
      <c r="H376" s="370" t="s">
        <v>513</v>
      </c>
      <c r="I376" s="370"/>
      <c r="J376" s="370"/>
      <c r="K376" s="110"/>
      <c r="L376" s="293"/>
      <c r="M376" s="293"/>
      <c r="N376" s="293"/>
      <c r="O376" s="248"/>
      <c r="P376" s="248"/>
      <c r="Q376" s="27"/>
      <c r="R376" s="27"/>
    </row>
    <row r="377" spans="1:19" s="20" customFormat="1" ht="13.2" x14ac:dyDescent="0.25">
      <c r="A377" s="125"/>
      <c r="B377" s="374"/>
      <c r="C377" s="258">
        <v>2018</v>
      </c>
      <c r="D377" s="258">
        <v>2019</v>
      </c>
      <c r="E377" s="324" t="s">
        <v>525</v>
      </c>
      <c r="F377" s="127"/>
      <c r="G377" s="374"/>
      <c r="H377" s="258">
        <v>2018</v>
      </c>
      <c r="I377" s="258">
        <v>2019</v>
      </c>
      <c r="J377" s="324" t="s">
        <v>525</v>
      </c>
      <c r="K377" s="110"/>
      <c r="L377" s="293"/>
      <c r="M377" s="293"/>
      <c r="N377" s="293"/>
      <c r="O377" s="248"/>
      <c r="P377" s="248"/>
      <c r="Q377" s="265"/>
      <c r="R377" s="265"/>
    </row>
    <row r="378" spans="1:19" ht="13.2" x14ac:dyDescent="0.25">
      <c r="A378" s="9"/>
      <c r="B378" s="9"/>
      <c r="C378" s="9"/>
      <c r="D378" s="9"/>
      <c r="E378" s="9"/>
      <c r="F378" s="9"/>
      <c r="G378" s="9"/>
      <c r="H378" s="9"/>
      <c r="I378" s="9"/>
      <c r="J378" s="9"/>
      <c r="K378" s="110"/>
      <c r="L378" s="293"/>
      <c r="M378" s="293"/>
      <c r="N378" s="293"/>
      <c r="O378" s="248"/>
      <c r="P378" s="248"/>
      <c r="Q378" s="265"/>
      <c r="R378" s="265"/>
    </row>
    <row r="379" spans="1:19" s="21" customFormat="1" ht="13.2" x14ac:dyDescent="0.25">
      <c r="A379" s="88" t="s">
        <v>407</v>
      </c>
      <c r="B379" s="88"/>
      <c r="C379" s="88"/>
      <c r="D379" s="88"/>
      <c r="E379" s="88"/>
      <c r="F379" s="88"/>
      <c r="G379" s="88">
        <v>6552887</v>
      </c>
      <c r="H379" s="88">
        <v>3214810</v>
      </c>
      <c r="I379" s="88">
        <v>3096989</v>
      </c>
      <c r="J379" s="16">
        <v>-3.664944429064235</v>
      </c>
      <c r="K379" s="110"/>
      <c r="L379" s="293"/>
      <c r="M379" s="293"/>
      <c r="N379" s="293"/>
      <c r="O379" s="221"/>
      <c r="P379" s="22"/>
      <c r="Q379" s="27"/>
      <c r="R379" s="27"/>
    </row>
    <row r="380" spans="1:19" ht="13.2" x14ac:dyDescent="0.25">
      <c r="A380" s="9"/>
      <c r="B380" s="11"/>
      <c r="C380" s="11"/>
      <c r="D380" s="11"/>
      <c r="E380" s="12"/>
      <c r="F380" s="12"/>
      <c r="G380" s="11"/>
      <c r="H380" s="11"/>
      <c r="I380" s="11"/>
      <c r="J380" s="12"/>
      <c r="K380" s="110"/>
      <c r="L380" s="293"/>
      <c r="M380" s="293"/>
      <c r="N380" s="293"/>
      <c r="O380" s="222"/>
      <c r="P380" s="248"/>
      <c r="Q380" s="27"/>
      <c r="R380" s="27"/>
    </row>
    <row r="381" spans="1:19" s="20" customFormat="1" ht="13.2" x14ac:dyDescent="0.25">
      <c r="A381" s="17" t="s">
        <v>254</v>
      </c>
      <c r="B381" s="18"/>
      <c r="C381" s="18"/>
      <c r="D381" s="18"/>
      <c r="E381" s="16"/>
      <c r="F381" s="16"/>
      <c r="G381" s="18">
        <v>1398853</v>
      </c>
      <c r="H381" s="18">
        <v>667688</v>
      </c>
      <c r="I381" s="18">
        <v>649871</v>
      </c>
      <c r="J381" s="16">
        <v>-2.6684619163441567</v>
      </c>
      <c r="K381" s="110"/>
      <c r="L381" s="293"/>
      <c r="M381" s="293"/>
      <c r="N381" s="293"/>
      <c r="O381" s="221"/>
      <c r="P381" s="22"/>
      <c r="Q381" s="27"/>
      <c r="R381" s="27"/>
    </row>
    <row r="382" spans="1:19" ht="13.2" x14ac:dyDescent="0.25">
      <c r="A382" s="17"/>
      <c r="B382" s="11"/>
      <c r="C382" s="11"/>
      <c r="D382" s="11"/>
      <c r="E382" s="12"/>
      <c r="F382" s="12"/>
      <c r="G382" s="11"/>
      <c r="H382" s="11"/>
      <c r="I382" s="11"/>
      <c r="J382" s="12"/>
      <c r="K382" s="110"/>
      <c r="L382" s="293"/>
      <c r="M382" s="293"/>
      <c r="N382" s="293"/>
      <c r="O382" s="222"/>
      <c r="P382" s="248"/>
      <c r="Q382" s="265"/>
      <c r="R382" s="265"/>
    </row>
    <row r="383" spans="1:19" ht="13.2" x14ac:dyDescent="0.25">
      <c r="A383" s="9" t="s">
        <v>77</v>
      </c>
      <c r="B383" s="11">
        <v>1918283.0260534</v>
      </c>
      <c r="C383" s="11">
        <v>740855.35246119997</v>
      </c>
      <c r="D383" s="11">
        <v>953563.23954640015</v>
      </c>
      <c r="E383" s="12">
        <v>28.711122404469648</v>
      </c>
      <c r="F383" s="12"/>
      <c r="G383" s="95">
        <v>381986.18716000003</v>
      </c>
      <c r="H383" s="95">
        <v>146346.11506000004</v>
      </c>
      <c r="I383" s="95">
        <v>182715.14062999998</v>
      </c>
      <c r="J383" s="12">
        <v>24.851377540899605</v>
      </c>
      <c r="K383" s="110"/>
      <c r="L383" s="293"/>
      <c r="M383" s="293"/>
      <c r="N383" s="293"/>
      <c r="O383" s="222"/>
      <c r="P383" s="248"/>
      <c r="Q383" s="265"/>
      <c r="R383" s="265"/>
      <c r="S383" s="22"/>
    </row>
    <row r="384" spans="1:19" ht="13.2" x14ac:dyDescent="0.25">
      <c r="A384" s="9" t="s">
        <v>408</v>
      </c>
      <c r="B384" s="11">
        <v>1218612.3144099999</v>
      </c>
      <c r="C384" s="11">
        <v>706191.27674</v>
      </c>
      <c r="D384" s="11">
        <v>565445.89899999998</v>
      </c>
      <c r="E384" s="12">
        <v>-19.930206216894206</v>
      </c>
      <c r="F384" s="12"/>
      <c r="G384" s="95">
        <v>293739.78447999997</v>
      </c>
      <c r="H384" s="95">
        <v>160249.67379</v>
      </c>
      <c r="I384" s="95">
        <v>144939.65794</v>
      </c>
      <c r="J384" s="12">
        <v>-9.5538514918059008</v>
      </c>
      <c r="K384" s="110"/>
      <c r="L384" s="293"/>
      <c r="M384" s="293"/>
      <c r="N384" s="293"/>
      <c r="O384" s="222"/>
      <c r="P384" s="248"/>
      <c r="Q384" s="195"/>
      <c r="R384" s="195"/>
      <c r="S384" s="248"/>
    </row>
    <row r="385" spans="1:19" ht="13.2" x14ac:dyDescent="0.25">
      <c r="A385" s="9" t="s">
        <v>295</v>
      </c>
      <c r="B385" s="11">
        <v>24131.721000000001</v>
      </c>
      <c r="C385" s="11">
        <v>146.54599999999999</v>
      </c>
      <c r="D385" s="11">
        <v>999.89</v>
      </c>
      <c r="E385" s="12">
        <v>582.30453236526421</v>
      </c>
      <c r="F385" s="12"/>
      <c r="G385" s="95">
        <v>7128.0581400000001</v>
      </c>
      <c r="H385" s="95">
        <v>44.203369999999993</v>
      </c>
      <c r="I385" s="95">
        <v>285.20242999999999</v>
      </c>
      <c r="J385" s="12">
        <v>545.20517327072582</v>
      </c>
      <c r="K385" s="110"/>
      <c r="L385" s="293"/>
      <c r="M385" s="293"/>
      <c r="N385" s="293"/>
      <c r="O385" s="222"/>
      <c r="P385" s="248"/>
      <c r="Q385" s="265"/>
      <c r="R385" s="28"/>
      <c r="S385" s="248"/>
    </row>
    <row r="386" spans="1:19" ht="13.2" x14ac:dyDescent="0.25">
      <c r="A386" s="9" t="s">
        <v>78</v>
      </c>
      <c r="B386" s="11">
        <v>32914.6334231</v>
      </c>
      <c r="C386" s="11">
        <v>32912.469423100003</v>
      </c>
      <c r="D386" s="11">
        <v>52107.843000000001</v>
      </c>
      <c r="E386" s="12">
        <v>58.32249573903897</v>
      </c>
      <c r="F386" s="12"/>
      <c r="G386" s="95">
        <v>7567.88015</v>
      </c>
      <c r="H386" s="95">
        <v>7567.2172799999998</v>
      </c>
      <c r="I386" s="95">
        <v>15485.227870000001</v>
      </c>
      <c r="J386" s="12">
        <v>104.63569760217064</v>
      </c>
      <c r="K386" s="113"/>
      <c r="L386" s="293"/>
      <c r="M386" s="293"/>
      <c r="N386" s="293"/>
      <c r="O386" s="248"/>
      <c r="P386" s="248"/>
      <c r="Q386" s="27"/>
      <c r="R386" s="27"/>
      <c r="S386" s="248"/>
    </row>
    <row r="387" spans="1:19" ht="13.2" x14ac:dyDescent="0.25">
      <c r="A387" s="10" t="s">
        <v>30</v>
      </c>
      <c r="B387" s="11">
        <v>129767.26373079998</v>
      </c>
      <c r="C387" s="11">
        <v>57193.898669200003</v>
      </c>
      <c r="D387" s="11">
        <v>33963.743996099991</v>
      </c>
      <c r="E387" s="12">
        <v>-40.616490943307369</v>
      </c>
      <c r="F387" s="12"/>
      <c r="G387" s="95">
        <v>57073.210969999993</v>
      </c>
      <c r="H387" s="95">
        <v>26391.114439999998</v>
      </c>
      <c r="I387" s="95">
        <v>13557.230390000002</v>
      </c>
      <c r="J387" s="12">
        <v>-48.629564617961606</v>
      </c>
      <c r="K387" s="113"/>
      <c r="L387" s="293"/>
      <c r="M387" s="293"/>
      <c r="N387" s="293"/>
      <c r="O387" s="248"/>
      <c r="P387" s="248"/>
      <c r="Q387" s="265"/>
      <c r="R387" s="265"/>
      <c r="S387" s="22"/>
    </row>
    <row r="388" spans="1:19" ht="13.2" x14ac:dyDescent="0.25">
      <c r="A388" s="10" t="s">
        <v>467</v>
      </c>
      <c r="B388" s="11">
        <v>246344.18094899997</v>
      </c>
      <c r="C388" s="11">
        <v>114568.36858570001</v>
      </c>
      <c r="D388" s="11">
        <v>116194.9723315</v>
      </c>
      <c r="E388" s="12">
        <v>1.4197668744695875</v>
      </c>
      <c r="F388" s="16"/>
      <c r="G388" s="95">
        <v>87731.605869999985</v>
      </c>
      <c r="H388" s="95">
        <v>41929.552580000003</v>
      </c>
      <c r="I388" s="95">
        <v>41605.417860000001</v>
      </c>
      <c r="J388" s="12">
        <v>-0.77304597844577927</v>
      </c>
      <c r="K388" s="113"/>
      <c r="L388" s="293"/>
      <c r="M388" s="293"/>
      <c r="N388" s="293"/>
      <c r="O388" s="248"/>
      <c r="P388" s="248"/>
      <c r="Q388" s="265"/>
      <c r="R388" s="265"/>
      <c r="S388" s="22"/>
    </row>
    <row r="389" spans="1:19" ht="13.2" x14ac:dyDescent="0.25">
      <c r="A389" s="10" t="s">
        <v>424</v>
      </c>
      <c r="B389" s="11">
        <v>23777.7101874</v>
      </c>
      <c r="C389" s="11">
        <v>14071.6894947</v>
      </c>
      <c r="D389" s="11">
        <v>12481.367110700001</v>
      </c>
      <c r="E389" s="12">
        <v>-11.301573877102555</v>
      </c>
      <c r="F389" s="16"/>
      <c r="G389" s="95">
        <v>41071.038479999996</v>
      </c>
      <c r="H389" s="95">
        <v>26048.167000000001</v>
      </c>
      <c r="I389" s="95">
        <v>19512.18045</v>
      </c>
      <c r="J389" s="12">
        <v>-25.091925086321822</v>
      </c>
      <c r="K389" s="113"/>
      <c r="L389" s="293"/>
      <c r="M389" s="293"/>
      <c r="N389" s="293"/>
      <c r="O389" s="248"/>
      <c r="P389" s="248"/>
      <c r="Q389" s="265"/>
      <c r="R389" s="265"/>
      <c r="S389" s="22"/>
    </row>
    <row r="390" spans="1:19" ht="13.2" x14ac:dyDescent="0.25">
      <c r="A390" s="10" t="s">
        <v>480</v>
      </c>
      <c r="B390" s="11">
        <v>40187.1330437</v>
      </c>
      <c r="C390" s="11">
        <v>17784.6001822</v>
      </c>
      <c r="D390" s="11">
        <v>15549.219338500001</v>
      </c>
      <c r="E390" s="12">
        <v>-12.569193688915846</v>
      </c>
      <c r="F390" s="16"/>
      <c r="G390" s="95">
        <v>18552.826809999999</v>
      </c>
      <c r="H390" s="95">
        <v>8498.4091599999992</v>
      </c>
      <c r="I390" s="95">
        <v>6942.1061500000005</v>
      </c>
      <c r="J390" s="12">
        <v>-18.312874570986153</v>
      </c>
      <c r="K390" s="113"/>
      <c r="L390" s="293"/>
      <c r="M390" s="293"/>
      <c r="N390" s="293"/>
      <c r="O390" s="248"/>
      <c r="P390" s="248"/>
      <c r="Q390" s="265"/>
      <c r="R390" s="265"/>
      <c r="S390" s="22"/>
    </row>
    <row r="391" spans="1:19" ht="13.2" x14ac:dyDescent="0.25">
      <c r="A391" s="10" t="s">
        <v>369</v>
      </c>
      <c r="B391" s="11">
        <v>3043.8993221000005</v>
      </c>
      <c r="C391" s="11">
        <v>1672.3045230999999</v>
      </c>
      <c r="D391" s="11">
        <v>1170.6655060999999</v>
      </c>
      <c r="E391" s="12">
        <v>-29.99687019144676</v>
      </c>
      <c r="F391" s="16"/>
      <c r="G391" s="95">
        <v>18884.528360000004</v>
      </c>
      <c r="H391" s="95">
        <v>9990.8191900000002</v>
      </c>
      <c r="I391" s="95">
        <v>7737.0175099999997</v>
      </c>
      <c r="J391" s="12">
        <v>-22.558727539137863</v>
      </c>
      <c r="K391" s="113"/>
      <c r="L391" s="293"/>
      <c r="M391" s="293"/>
      <c r="N391" s="293"/>
      <c r="O391" s="248"/>
      <c r="P391" s="248"/>
      <c r="Q391" s="265"/>
      <c r="R391" s="265"/>
      <c r="S391" s="22"/>
    </row>
    <row r="392" spans="1:19" ht="13.2" x14ac:dyDescent="0.25">
      <c r="A392" s="10" t="s">
        <v>481</v>
      </c>
      <c r="B392" s="11">
        <v>7554.9563643999991</v>
      </c>
      <c r="C392" s="11">
        <v>3705.6510396999997</v>
      </c>
      <c r="D392" s="11">
        <v>2881.9096847999999</v>
      </c>
      <c r="E392" s="12">
        <v>-22.22932882980497</v>
      </c>
      <c r="F392" s="16"/>
      <c r="G392" s="95">
        <v>8029.2390800000003</v>
      </c>
      <c r="H392" s="95">
        <v>3974.5075000000002</v>
      </c>
      <c r="I392" s="95">
        <v>2997.87896</v>
      </c>
      <c r="J392" s="12">
        <v>-24.57231594103169</v>
      </c>
      <c r="K392" s="113"/>
      <c r="L392" s="293"/>
      <c r="M392" s="293"/>
      <c r="N392" s="293"/>
      <c r="O392" s="248"/>
      <c r="P392" s="248"/>
      <c r="Q392" s="265"/>
      <c r="R392" s="265"/>
      <c r="S392" s="22"/>
    </row>
    <row r="393" spans="1:19" ht="13.2" x14ac:dyDescent="0.25">
      <c r="A393" s="10" t="s">
        <v>170</v>
      </c>
      <c r="B393" s="11">
        <v>2860.7294446999999</v>
      </c>
      <c r="C393" s="11">
        <v>2280.3093678</v>
      </c>
      <c r="D393" s="11">
        <v>4678.8870768999996</v>
      </c>
      <c r="E393" s="12">
        <v>105.18650420728227</v>
      </c>
      <c r="F393" s="16"/>
      <c r="G393" s="95">
        <v>5194.5430500000011</v>
      </c>
      <c r="H393" s="95">
        <v>4178.5759099999996</v>
      </c>
      <c r="I393" s="95">
        <v>7489.2284600000012</v>
      </c>
      <c r="J393" s="12">
        <v>79.229206823240474</v>
      </c>
      <c r="K393" s="113"/>
      <c r="L393" s="293"/>
      <c r="M393" s="293"/>
      <c r="N393" s="293"/>
      <c r="O393" s="248"/>
      <c r="P393" s="248"/>
      <c r="Q393" s="265"/>
      <c r="R393" s="265"/>
      <c r="S393" s="22"/>
    </row>
    <row r="394" spans="1:19" ht="13.2" x14ac:dyDescent="0.25">
      <c r="A394" s="10" t="s">
        <v>368</v>
      </c>
      <c r="B394" s="11">
        <v>2486.2802280000001</v>
      </c>
      <c r="C394" s="11">
        <v>1405.996298</v>
      </c>
      <c r="D394" s="11">
        <v>1671.839457</v>
      </c>
      <c r="E394" s="12">
        <v>18.907813582308592</v>
      </c>
      <c r="F394" s="16"/>
      <c r="G394" s="95">
        <v>4369.1958900000009</v>
      </c>
      <c r="H394" s="95">
        <v>2437.7842300000002</v>
      </c>
      <c r="I394" s="95">
        <v>3151.1338300000002</v>
      </c>
      <c r="J394" s="12">
        <v>29.262212431327441</v>
      </c>
      <c r="K394" s="113"/>
      <c r="L394" s="293"/>
      <c r="M394" s="293"/>
      <c r="N394" s="293"/>
      <c r="O394" s="248"/>
      <c r="P394" s="248"/>
      <c r="Q394" s="265"/>
      <c r="R394" s="265"/>
      <c r="S394" s="22"/>
    </row>
    <row r="395" spans="1:19" ht="13.2" x14ac:dyDescent="0.25">
      <c r="A395" s="10" t="s">
        <v>98</v>
      </c>
      <c r="B395" s="11">
        <v>2340.3038859000003</v>
      </c>
      <c r="C395" s="11">
        <v>2114.2368859000003</v>
      </c>
      <c r="D395" s="11">
        <v>1992.4736680000001</v>
      </c>
      <c r="E395" s="12">
        <v>-5.7592041228704289</v>
      </c>
      <c r="F395" s="16"/>
      <c r="G395" s="95">
        <v>3567.3266599999997</v>
      </c>
      <c r="H395" s="95">
        <v>3208.0519599999998</v>
      </c>
      <c r="I395" s="95">
        <v>2516.8205200000002</v>
      </c>
      <c r="J395" s="12">
        <v>-21.546765720091372</v>
      </c>
      <c r="K395" s="113"/>
      <c r="L395" s="293"/>
      <c r="M395" s="293"/>
      <c r="N395" s="293"/>
      <c r="O395" s="248"/>
      <c r="P395" s="248"/>
      <c r="Q395" s="265"/>
      <c r="R395" s="265"/>
      <c r="S395" s="22"/>
    </row>
    <row r="396" spans="1:19" ht="13.2" x14ac:dyDescent="0.25">
      <c r="A396" s="9" t="s">
        <v>79</v>
      </c>
      <c r="B396" s="11"/>
      <c r="C396" s="11"/>
      <c r="D396" s="11"/>
      <c r="E396" s="12"/>
      <c r="F396" s="12"/>
      <c r="G396" s="95">
        <v>463957.57490000012</v>
      </c>
      <c r="H396" s="95">
        <v>226823.80852999998</v>
      </c>
      <c r="I396" s="95">
        <v>200936.75700000004</v>
      </c>
      <c r="J396" s="12">
        <v>-11.412845810926456</v>
      </c>
      <c r="K396" s="113"/>
      <c r="L396" s="293"/>
      <c r="M396" s="293"/>
      <c r="N396" s="293"/>
      <c r="O396" s="248"/>
      <c r="P396" s="248"/>
      <c r="Q396" s="265"/>
      <c r="R396" s="265"/>
      <c r="S396" s="248"/>
    </row>
    <row r="397" spans="1:19" ht="13.2" x14ac:dyDescent="0.25">
      <c r="A397" s="9"/>
      <c r="B397" s="11"/>
      <c r="C397" s="11"/>
      <c r="D397" s="11"/>
      <c r="E397" s="12"/>
      <c r="F397" s="12"/>
      <c r="G397" s="11"/>
      <c r="H397" s="11"/>
      <c r="I397" s="11"/>
      <c r="J397" s="12"/>
      <c r="K397" s="113"/>
      <c r="L397" s="293"/>
      <c r="M397" s="293"/>
      <c r="N397" s="293"/>
      <c r="O397" s="248"/>
      <c r="P397" s="248"/>
      <c r="Q397" s="265"/>
      <c r="R397" s="265"/>
      <c r="S397" s="248"/>
    </row>
    <row r="398" spans="1:19" s="20" customFormat="1" ht="13.2" x14ac:dyDescent="0.25">
      <c r="A398" s="17" t="s">
        <v>255</v>
      </c>
      <c r="B398" s="18"/>
      <c r="C398" s="18"/>
      <c r="D398" s="18"/>
      <c r="E398" s="16"/>
      <c r="F398" s="16"/>
      <c r="G398" s="18">
        <v>5154034</v>
      </c>
      <c r="H398" s="18">
        <v>2547122</v>
      </c>
      <c r="I398" s="18">
        <v>2447118</v>
      </c>
      <c r="J398" s="16">
        <v>-3.9261566583775789</v>
      </c>
      <c r="K398" s="181"/>
      <c r="L398" s="293"/>
      <c r="M398" s="293"/>
      <c r="N398" s="293"/>
      <c r="O398" s="22"/>
      <c r="P398" s="22"/>
      <c r="Q398" s="27"/>
      <c r="R398" s="27"/>
      <c r="S398" s="22"/>
    </row>
    <row r="399" spans="1:19" ht="13.2" x14ac:dyDescent="0.25">
      <c r="A399" s="9"/>
      <c r="B399" s="11"/>
      <c r="C399" s="11"/>
      <c r="D399" s="11"/>
      <c r="E399" s="12"/>
      <c r="F399" s="12"/>
      <c r="G399" s="11"/>
      <c r="H399" s="11"/>
      <c r="I399" s="11"/>
      <c r="J399" s="12"/>
      <c r="K399" s="13"/>
      <c r="L399" s="293"/>
      <c r="M399" s="293"/>
      <c r="N399" s="293"/>
      <c r="O399" s="248"/>
      <c r="P399" s="248"/>
      <c r="Q399" s="265"/>
      <c r="R399" s="265"/>
    </row>
    <row r="400" spans="1:19" ht="11.25" customHeight="1" x14ac:dyDescent="0.25">
      <c r="A400" s="9" t="s">
        <v>80</v>
      </c>
      <c r="B400" s="208">
        <v>144.80293099999997</v>
      </c>
      <c r="C400" s="208">
        <v>28.545570999999999</v>
      </c>
      <c r="D400" s="208">
        <v>282.44200000000001</v>
      </c>
      <c r="E400" s="12">
        <v>889.44246026817973</v>
      </c>
      <c r="F400" s="12"/>
      <c r="G400" s="209">
        <v>100.80403</v>
      </c>
      <c r="H400" s="209">
        <v>38.603790000000004</v>
      </c>
      <c r="I400" s="209">
        <v>135.19349</v>
      </c>
      <c r="J400" s="12">
        <v>250.2078163827955</v>
      </c>
      <c r="K400" s="13"/>
      <c r="L400" s="293"/>
      <c r="M400" s="293"/>
      <c r="N400" s="293"/>
      <c r="O400" s="248"/>
      <c r="P400" s="248"/>
      <c r="Q400" s="265"/>
      <c r="R400" s="265"/>
      <c r="S400" s="13"/>
    </row>
    <row r="401" spans="1:20" ht="13.2" x14ac:dyDescent="0.25">
      <c r="A401" s="9" t="s">
        <v>81</v>
      </c>
      <c r="B401" s="208">
        <v>135893.08516339998</v>
      </c>
      <c r="C401" s="208">
        <v>76107.760020499991</v>
      </c>
      <c r="D401" s="208">
        <v>61320.636139300019</v>
      </c>
      <c r="E401" s="12">
        <v>-19.429193392654028</v>
      </c>
      <c r="F401" s="12"/>
      <c r="G401" s="209">
        <v>67192.031799999982</v>
      </c>
      <c r="H401" s="209">
        <v>37642.509180000001</v>
      </c>
      <c r="I401" s="209">
        <v>29021.489539999999</v>
      </c>
      <c r="J401" s="12">
        <v>-22.90235116574128</v>
      </c>
      <c r="L401" s="293"/>
      <c r="M401" s="293"/>
      <c r="N401" s="293"/>
      <c r="O401" s="248"/>
      <c r="P401" s="248"/>
      <c r="Q401" s="265"/>
      <c r="R401" s="265"/>
    </row>
    <row r="402" spans="1:20" ht="13.2" x14ac:dyDescent="0.25">
      <c r="A402" s="9" t="s">
        <v>82</v>
      </c>
      <c r="B402" s="208">
        <v>30664.840420799999</v>
      </c>
      <c r="C402" s="208">
        <v>16403.32</v>
      </c>
      <c r="D402" s="208">
        <v>15342.39</v>
      </c>
      <c r="E402" s="12">
        <v>-6.4677760355830429</v>
      </c>
      <c r="F402" s="12"/>
      <c r="G402" s="209">
        <v>11732.187029999999</v>
      </c>
      <c r="H402" s="209">
        <v>6357.0116400000006</v>
      </c>
      <c r="I402" s="209">
        <v>5463.8609900000001</v>
      </c>
      <c r="J402" s="12">
        <v>-14.049850788066209</v>
      </c>
      <c r="K402" s="13"/>
      <c r="L402" s="293"/>
      <c r="M402" s="293"/>
      <c r="N402" s="293"/>
      <c r="O402" s="248"/>
      <c r="P402" s="248"/>
    </row>
    <row r="403" spans="1:20" ht="13.2" x14ac:dyDescent="0.25">
      <c r="A403" s="9" t="s">
        <v>83</v>
      </c>
      <c r="B403" s="208">
        <v>13225.0207921</v>
      </c>
      <c r="C403" s="208">
        <v>7085.3534970999999</v>
      </c>
      <c r="D403" s="208">
        <v>7230.3408460000001</v>
      </c>
      <c r="E403" s="12">
        <v>2.046296616807382</v>
      </c>
      <c r="F403" s="12"/>
      <c r="G403" s="209">
        <v>3631.34915</v>
      </c>
      <c r="H403" s="209">
        <v>1840.0707600000003</v>
      </c>
      <c r="I403" s="209">
        <v>2291.3862800000002</v>
      </c>
      <c r="J403" s="12">
        <v>24.527074165343492</v>
      </c>
      <c r="L403" s="293"/>
      <c r="M403" s="293"/>
      <c r="N403" s="293"/>
      <c r="O403" s="248"/>
      <c r="P403" s="248"/>
    </row>
    <row r="404" spans="1:20" ht="13.2" x14ac:dyDescent="0.25">
      <c r="A404" s="9" t="s">
        <v>478</v>
      </c>
      <c r="B404" s="208">
        <v>819887.52327000001</v>
      </c>
      <c r="C404" s="208">
        <v>395181.56051539996</v>
      </c>
      <c r="D404" s="208">
        <v>418886.05473999999</v>
      </c>
      <c r="E404" s="12">
        <v>5.9983806414662553</v>
      </c>
      <c r="F404" s="12"/>
      <c r="G404" s="209">
        <v>344518.21730000002</v>
      </c>
      <c r="H404" s="209">
        <v>168470.63603999998</v>
      </c>
      <c r="I404" s="209">
        <v>150919.20882</v>
      </c>
      <c r="J404" s="12">
        <v>-10.418092809854869</v>
      </c>
      <c r="L404" s="293"/>
      <c r="M404" s="293"/>
      <c r="N404" s="293"/>
      <c r="O404" s="248"/>
      <c r="P404" s="248"/>
    </row>
    <row r="405" spans="1:20" ht="13.2" x14ac:dyDescent="0.25">
      <c r="A405" s="9" t="s">
        <v>410</v>
      </c>
      <c r="B405" s="208">
        <v>31714.466399999998</v>
      </c>
      <c r="C405" s="208">
        <v>17442.011039999998</v>
      </c>
      <c r="D405" s="208">
        <v>15419.055</v>
      </c>
      <c r="E405" s="12">
        <v>-11.598181169365873</v>
      </c>
      <c r="F405" s="12"/>
      <c r="G405" s="209">
        <v>28764.88896</v>
      </c>
      <c r="H405" s="209">
        <v>15982.09512</v>
      </c>
      <c r="I405" s="209">
        <v>12935.33618</v>
      </c>
      <c r="J405" s="12">
        <v>-19.063576565673699</v>
      </c>
      <c r="L405" s="293"/>
      <c r="M405" s="293"/>
      <c r="N405" s="293"/>
      <c r="O405" s="248"/>
      <c r="P405" s="248"/>
    </row>
    <row r="406" spans="1:20" x14ac:dyDescent="0.2">
      <c r="A406" s="9" t="s">
        <v>409</v>
      </c>
      <c r="B406" s="208">
        <v>92141.246255899998</v>
      </c>
      <c r="C406" s="208">
        <v>57994.956564899992</v>
      </c>
      <c r="D406" s="208">
        <v>33202.478545699996</v>
      </c>
      <c r="E406" s="12">
        <v>-42.749369061869466</v>
      </c>
      <c r="F406" s="12"/>
      <c r="G406" s="209">
        <v>100389.55370000002</v>
      </c>
      <c r="H406" s="209">
        <v>63631.898209999999</v>
      </c>
      <c r="I406" s="209">
        <v>33674.357170000003</v>
      </c>
      <c r="J406" s="12">
        <v>-47.079439530678734</v>
      </c>
      <c r="L406" s="293"/>
      <c r="M406" s="293"/>
      <c r="N406" s="293"/>
      <c r="O406" s="13"/>
      <c r="P406" s="13"/>
    </row>
    <row r="407" spans="1:20" x14ac:dyDescent="0.2">
      <c r="A407" s="9" t="s">
        <v>84</v>
      </c>
      <c r="B407" s="208">
        <v>3295.3</v>
      </c>
      <c r="C407" s="208">
        <v>1331.2</v>
      </c>
      <c r="D407" s="208">
        <v>1698.98</v>
      </c>
      <c r="E407" s="12">
        <v>27.62770432692308</v>
      </c>
      <c r="F407" s="12"/>
      <c r="G407" s="209">
        <v>2600.9477900000002</v>
      </c>
      <c r="H407" s="209">
        <v>1129.0602599999997</v>
      </c>
      <c r="I407" s="209">
        <v>1187.2788799999998</v>
      </c>
      <c r="J407" s="12">
        <v>5.1563784558319412</v>
      </c>
      <c r="L407" s="293"/>
      <c r="M407" s="293"/>
      <c r="N407" s="293"/>
      <c r="O407" s="13"/>
      <c r="P407" s="13"/>
    </row>
    <row r="408" spans="1:20" x14ac:dyDescent="0.2">
      <c r="A408" s="9" t="s">
        <v>85</v>
      </c>
      <c r="B408" s="208">
        <v>61714.548665000002</v>
      </c>
      <c r="C408" s="208">
        <v>27078.063791000004</v>
      </c>
      <c r="D408" s="208">
        <v>15502.767871400001</v>
      </c>
      <c r="E408" s="12">
        <v>-42.747871520441983</v>
      </c>
      <c r="F408" s="12"/>
      <c r="G408" s="209">
        <v>61862.510679999999</v>
      </c>
      <c r="H408" s="209">
        <v>28166.485240000002</v>
      </c>
      <c r="I408" s="209">
        <v>14578.205430000002</v>
      </c>
      <c r="J408" s="12">
        <v>-48.242724266863476</v>
      </c>
      <c r="L408" s="293"/>
      <c r="M408" s="293"/>
      <c r="N408" s="293"/>
    </row>
    <row r="409" spans="1:20" x14ac:dyDescent="0.2">
      <c r="A409" s="9" t="s">
        <v>86</v>
      </c>
      <c r="B409" s="208">
        <v>138502.6391303</v>
      </c>
      <c r="C409" s="208">
        <v>57862.529465900006</v>
      </c>
      <c r="D409" s="208">
        <v>99979.580516900009</v>
      </c>
      <c r="E409" s="12">
        <v>72.788126339725181</v>
      </c>
      <c r="F409" s="12"/>
      <c r="G409" s="209">
        <v>132144.88181000002</v>
      </c>
      <c r="H409" s="209">
        <v>56927.073029999985</v>
      </c>
      <c r="I409" s="209">
        <v>89929.557349999988</v>
      </c>
      <c r="J409" s="12">
        <v>57.973267486645653</v>
      </c>
      <c r="L409" s="293"/>
      <c r="M409" s="293"/>
      <c r="N409" s="293"/>
    </row>
    <row r="410" spans="1:20" x14ac:dyDescent="0.2">
      <c r="A410" s="9" t="s">
        <v>3</v>
      </c>
      <c r="B410" s="208">
        <v>406688.17059739999</v>
      </c>
      <c r="C410" s="208">
        <v>244948.17410940005</v>
      </c>
      <c r="D410" s="208">
        <v>201964.60658689999</v>
      </c>
      <c r="E410" s="12">
        <v>-17.548025282810443</v>
      </c>
      <c r="F410" s="12"/>
      <c r="G410" s="209">
        <v>164530.15297</v>
      </c>
      <c r="H410" s="209">
        <v>102615.61316000001</v>
      </c>
      <c r="I410" s="209">
        <v>73092.007949999999</v>
      </c>
      <c r="J410" s="12">
        <v>-28.7710654361791</v>
      </c>
      <c r="L410" s="293"/>
      <c r="M410" s="293"/>
      <c r="N410" s="293"/>
    </row>
    <row r="411" spans="1:20" x14ac:dyDescent="0.2">
      <c r="A411" s="9" t="s">
        <v>63</v>
      </c>
      <c r="B411" s="208">
        <v>13357.784892099999</v>
      </c>
      <c r="C411" s="208">
        <v>6863.4060731</v>
      </c>
      <c r="D411" s="208">
        <v>8195.8941475000011</v>
      </c>
      <c r="E411" s="12">
        <v>19.414384930865026</v>
      </c>
      <c r="F411" s="12"/>
      <c r="G411" s="209">
        <v>26268.230440000003</v>
      </c>
      <c r="H411" s="209">
        <v>12983.201579999997</v>
      </c>
      <c r="I411" s="209">
        <v>18935.618699999999</v>
      </c>
      <c r="J411" s="12">
        <v>45.847066945100948</v>
      </c>
      <c r="L411" s="293"/>
      <c r="M411" s="293"/>
      <c r="N411" s="293"/>
    </row>
    <row r="412" spans="1:20" x14ac:dyDescent="0.2">
      <c r="A412" s="9" t="s">
        <v>64</v>
      </c>
      <c r="B412" s="208">
        <v>8403.054715100001</v>
      </c>
      <c r="C412" s="208">
        <v>5754.6530000000002</v>
      </c>
      <c r="D412" s="208">
        <v>999.92499999999995</v>
      </c>
      <c r="E412" s="12">
        <v>-82.624060912100177</v>
      </c>
      <c r="F412" s="16"/>
      <c r="G412" s="209">
        <v>26353.389049999998</v>
      </c>
      <c r="H412" s="209">
        <v>17778.02189</v>
      </c>
      <c r="I412" s="209">
        <v>3250.3084100000001</v>
      </c>
      <c r="J412" s="12">
        <v>-81.717266239680612</v>
      </c>
      <c r="L412" s="293"/>
      <c r="M412" s="293"/>
      <c r="N412" s="293"/>
    </row>
    <row r="413" spans="1:20" x14ac:dyDescent="0.2">
      <c r="A413" s="9" t="s">
        <v>66</v>
      </c>
      <c r="B413" s="208">
        <v>51834.943813499995</v>
      </c>
      <c r="C413" s="208">
        <v>26873.569312200001</v>
      </c>
      <c r="D413" s="208">
        <v>24856.299943799997</v>
      </c>
      <c r="E413" s="12">
        <v>-7.5065181887997596</v>
      </c>
      <c r="F413" s="12"/>
      <c r="G413" s="209">
        <v>203594.25063999998</v>
      </c>
      <c r="H413" s="209">
        <v>103520.86249</v>
      </c>
      <c r="I413" s="209">
        <v>95711.756800000003</v>
      </c>
      <c r="J413" s="12">
        <v>-7.5435091074075586</v>
      </c>
      <c r="L413" s="293"/>
      <c r="M413" s="293"/>
      <c r="N413" s="293"/>
    </row>
    <row r="414" spans="1:20" x14ac:dyDescent="0.2">
      <c r="A414" s="9"/>
      <c r="B414" s="208"/>
      <c r="C414" s="208"/>
      <c r="D414" s="208"/>
      <c r="E414" s="12"/>
      <c r="F414" s="12"/>
      <c r="G414" s="209"/>
      <c r="H414" s="209"/>
      <c r="I414" s="209"/>
      <c r="J414" s="12"/>
      <c r="L414" s="293"/>
      <c r="M414" s="293"/>
      <c r="N414" s="293"/>
    </row>
    <row r="415" spans="1:20" s="20" customFormat="1" ht="11.25" customHeight="1" x14ac:dyDescent="0.2">
      <c r="A415" s="17" t="s">
        <v>68</v>
      </c>
      <c r="B415" s="18">
        <v>460841.38678899995</v>
      </c>
      <c r="C415" s="18">
        <v>205604.4910063</v>
      </c>
      <c r="D415" s="18">
        <v>224587.01794770002</v>
      </c>
      <c r="E415" s="16">
        <v>9.2325448965112145</v>
      </c>
      <c r="F415" s="16"/>
      <c r="G415" s="18">
        <v>1536604.1050600002</v>
      </c>
      <c r="H415" s="18">
        <v>720020.9847599999</v>
      </c>
      <c r="I415" s="18">
        <v>732565.27977999987</v>
      </c>
      <c r="J415" s="16">
        <v>1.7422124195701372</v>
      </c>
      <c r="L415" s="293"/>
      <c r="M415" s="293"/>
      <c r="N415" s="293"/>
      <c r="O415" s="181"/>
      <c r="P415" s="19"/>
      <c r="Q415" s="19"/>
      <c r="R415" s="181"/>
      <c r="S415" s="181"/>
      <c r="T415" s="181"/>
    </row>
    <row r="416" spans="1:20" s="20" customFormat="1" ht="11.25" customHeight="1" x14ac:dyDescent="0.2">
      <c r="A416" s="17" t="s">
        <v>453</v>
      </c>
      <c r="B416" s="18">
        <v>76908.041931900007</v>
      </c>
      <c r="C416" s="18">
        <v>33693.496400900003</v>
      </c>
      <c r="D416" s="18">
        <v>48250.536829199991</v>
      </c>
      <c r="E416" s="16">
        <v>43.204303451010048</v>
      </c>
      <c r="F416" s="16"/>
      <c r="G416" s="18">
        <v>197173.33575000006</v>
      </c>
      <c r="H416" s="18">
        <v>90325.340179999999</v>
      </c>
      <c r="I416" s="18">
        <v>119853.91123</v>
      </c>
      <c r="J416" s="16">
        <v>32.691347733820407</v>
      </c>
      <c r="L416" s="293"/>
      <c r="M416" s="293"/>
      <c r="N416" s="293"/>
    </row>
    <row r="417" spans="1:19" ht="11.25" customHeight="1" x14ac:dyDescent="0.25">
      <c r="A417" s="9" t="s">
        <v>454</v>
      </c>
      <c r="B417" s="11">
        <v>73919.062345400002</v>
      </c>
      <c r="C417" s="11">
        <v>32204.031019400001</v>
      </c>
      <c r="D417" s="11">
        <v>47105.942602999989</v>
      </c>
      <c r="E417" s="12">
        <v>46.273435690777148</v>
      </c>
      <c r="F417" s="12"/>
      <c r="G417" s="11">
        <v>176888.56316000005</v>
      </c>
      <c r="H417" s="11">
        <v>80173.576749999993</v>
      </c>
      <c r="I417" s="11">
        <v>111466.92568</v>
      </c>
      <c r="J417" s="12">
        <v>39.031998070361766</v>
      </c>
      <c r="L417" s="293"/>
      <c r="M417" s="293"/>
      <c r="N417" s="293"/>
      <c r="O417" s="248"/>
    </row>
    <row r="418" spans="1:19" ht="11.25" customHeight="1" x14ac:dyDescent="0.25">
      <c r="A418" s="9" t="s">
        <v>455</v>
      </c>
      <c r="B418" s="208">
        <v>73389.590795399999</v>
      </c>
      <c r="C418" s="208">
        <v>31915.943109400003</v>
      </c>
      <c r="D418" s="208">
        <v>46763.02685799999</v>
      </c>
      <c r="E418" s="12">
        <v>46.519332666146937</v>
      </c>
      <c r="F418" s="12"/>
      <c r="G418" s="209">
        <v>176223.76892000006</v>
      </c>
      <c r="H418" s="209">
        <v>79838.72993999999</v>
      </c>
      <c r="I418" s="209">
        <v>111119.13787000001</v>
      </c>
      <c r="J418" s="12">
        <v>39.179490898098834</v>
      </c>
      <c r="L418" s="293"/>
      <c r="M418" s="293"/>
      <c r="N418" s="293"/>
      <c r="O418" s="248"/>
    </row>
    <row r="419" spans="1:19" ht="11.25" customHeight="1" x14ac:dyDescent="0.25">
      <c r="A419" s="9" t="s">
        <v>463</v>
      </c>
      <c r="B419" s="208">
        <v>529.47154999999998</v>
      </c>
      <c r="C419" s="208">
        <v>288.08790999999997</v>
      </c>
      <c r="D419" s="208">
        <v>342.91574500000002</v>
      </c>
      <c r="E419" s="12">
        <v>19.031633434391622</v>
      </c>
      <c r="F419" s="12"/>
      <c r="G419" s="209">
        <v>664.79424000000006</v>
      </c>
      <c r="H419" s="209">
        <v>334.84681</v>
      </c>
      <c r="I419" s="209">
        <v>347.78780999999998</v>
      </c>
      <c r="J419" s="12">
        <v>3.864752362431048</v>
      </c>
      <c r="L419" s="293"/>
      <c r="M419" s="293"/>
      <c r="N419" s="293"/>
      <c r="O419" s="248"/>
    </row>
    <row r="420" spans="1:19" ht="11.25" customHeight="1" x14ac:dyDescent="0.25">
      <c r="A420" s="9" t="s">
        <v>456</v>
      </c>
      <c r="B420" s="208">
        <v>2988.9795865000006</v>
      </c>
      <c r="C420" s="208">
        <v>1489.4653815000001</v>
      </c>
      <c r="D420" s="208">
        <v>1144.5942261999999</v>
      </c>
      <c r="E420" s="12">
        <v>-23.154022885224094</v>
      </c>
      <c r="F420" s="12"/>
      <c r="G420" s="209">
        <v>20284.77259</v>
      </c>
      <c r="H420" s="209">
        <v>10151.763429999999</v>
      </c>
      <c r="I420" s="209">
        <v>8386.9855500000012</v>
      </c>
      <c r="J420" s="12">
        <v>-17.383953952126305</v>
      </c>
      <c r="L420" s="293"/>
      <c r="M420" s="293"/>
      <c r="N420" s="293"/>
      <c r="O420" s="248"/>
    </row>
    <row r="421" spans="1:19" s="20" customFormat="1" ht="11.25" customHeight="1" x14ac:dyDescent="0.25">
      <c r="A421" s="17" t="s">
        <v>452</v>
      </c>
      <c r="B421" s="18">
        <v>151663.2340813</v>
      </c>
      <c r="C421" s="18">
        <v>64444.405180299997</v>
      </c>
      <c r="D421" s="18">
        <v>64513.6407521</v>
      </c>
      <c r="E421" s="16">
        <v>0.10743457342231011</v>
      </c>
      <c r="F421" s="16"/>
      <c r="G421" s="18">
        <v>219732.48603999999</v>
      </c>
      <c r="H421" s="18">
        <v>98528.913650000002</v>
      </c>
      <c r="I421" s="18">
        <v>100765.08385</v>
      </c>
      <c r="J421" s="16">
        <v>2.2695573483570968</v>
      </c>
      <c r="L421" s="293"/>
      <c r="M421" s="293"/>
      <c r="N421" s="293"/>
      <c r="O421" s="22"/>
    </row>
    <row r="422" spans="1:19" ht="11.25" customHeight="1" x14ac:dyDescent="0.2">
      <c r="A422" s="9" t="s">
        <v>449</v>
      </c>
      <c r="B422" s="11">
        <v>144312.95346270001</v>
      </c>
      <c r="C422" s="11">
        <v>61287.7807531</v>
      </c>
      <c r="D422" s="11">
        <v>61542.6934769</v>
      </c>
      <c r="E422" s="12">
        <v>0.41592748288101689</v>
      </c>
      <c r="F422" s="12"/>
      <c r="G422" s="11">
        <v>199460.65854999999</v>
      </c>
      <c r="H422" s="11">
        <v>89410.832280000002</v>
      </c>
      <c r="I422" s="11">
        <v>92850.058380000002</v>
      </c>
      <c r="J422" s="12">
        <v>3.8465429884711142</v>
      </c>
      <c r="L422" s="293"/>
      <c r="M422" s="293"/>
      <c r="N422" s="293"/>
    </row>
    <row r="423" spans="1:19" ht="11.25" customHeight="1" x14ac:dyDescent="0.2">
      <c r="A423" s="9" t="s">
        <v>461</v>
      </c>
      <c r="B423" s="208">
        <v>10669.135440500002</v>
      </c>
      <c r="C423" s="208">
        <v>4614.7609275000004</v>
      </c>
      <c r="D423" s="208">
        <v>5861.0469836000002</v>
      </c>
      <c r="E423" s="12">
        <v>27.006514003211052</v>
      </c>
      <c r="F423" s="12"/>
      <c r="G423" s="209">
        <v>15925.569090000001</v>
      </c>
      <c r="H423" s="209">
        <v>6576.2138100000002</v>
      </c>
      <c r="I423" s="209">
        <v>7863.2984600000009</v>
      </c>
      <c r="J423" s="12">
        <v>19.571818787929601</v>
      </c>
      <c r="L423" s="293"/>
      <c r="M423" s="293"/>
      <c r="N423" s="293"/>
    </row>
    <row r="424" spans="1:19" ht="11.25" customHeight="1" x14ac:dyDescent="0.2">
      <c r="A424" s="9" t="s">
        <v>462</v>
      </c>
      <c r="B424" s="208">
        <v>133643.81802220002</v>
      </c>
      <c r="C424" s="208">
        <v>56673.0198256</v>
      </c>
      <c r="D424" s="208">
        <v>55681.646493300002</v>
      </c>
      <c r="E424" s="12">
        <v>-1.7492862306451258</v>
      </c>
      <c r="F424" s="12"/>
      <c r="G424" s="209">
        <v>183535.08945999999</v>
      </c>
      <c r="H424" s="209">
        <v>82834.618470000001</v>
      </c>
      <c r="I424" s="209">
        <v>84986.759919999997</v>
      </c>
      <c r="J424" s="12">
        <v>2.5981183830519257</v>
      </c>
      <c r="L424" s="293"/>
      <c r="M424" s="293"/>
      <c r="N424" s="293"/>
    </row>
    <row r="425" spans="1:19" ht="11.25" customHeight="1" x14ac:dyDescent="0.2">
      <c r="A425" s="9" t="s">
        <v>451</v>
      </c>
      <c r="B425" s="208">
        <v>7350.2806186000007</v>
      </c>
      <c r="C425" s="208">
        <v>3156.6244271999999</v>
      </c>
      <c r="D425" s="208">
        <v>2970.9472751999997</v>
      </c>
      <c r="E425" s="12">
        <v>-5.8821426584695189</v>
      </c>
      <c r="F425" s="12"/>
      <c r="G425" s="209">
        <v>20271.82749</v>
      </c>
      <c r="H425" s="209">
        <v>9118.0813699999999</v>
      </c>
      <c r="I425" s="209">
        <v>7915.0254700000005</v>
      </c>
      <c r="J425" s="12">
        <v>-13.194178151976715</v>
      </c>
      <c r="L425" s="293"/>
      <c r="M425" s="293"/>
      <c r="N425" s="293"/>
    </row>
    <row r="426" spans="1:19" s="20" customFormat="1" ht="11.25" customHeight="1" x14ac:dyDescent="0.2">
      <c r="A426" s="17" t="s">
        <v>434</v>
      </c>
      <c r="B426" s="18">
        <v>227695.37931079997</v>
      </c>
      <c r="C426" s="18">
        <v>105124.21073999999</v>
      </c>
      <c r="D426" s="18">
        <v>109870.64080020001</v>
      </c>
      <c r="E426" s="16">
        <v>4.5150684383630733</v>
      </c>
      <c r="F426" s="16"/>
      <c r="G426" s="18">
        <v>1104402.8297800003</v>
      </c>
      <c r="H426" s="18">
        <v>523231.69648999994</v>
      </c>
      <c r="I426" s="18">
        <v>505132.87122999987</v>
      </c>
      <c r="J426" s="16">
        <v>-3.4590460366626559</v>
      </c>
      <c r="L426" s="293"/>
      <c r="M426" s="293"/>
      <c r="N426" s="293"/>
    </row>
    <row r="427" spans="1:19" ht="11.25" customHeight="1" x14ac:dyDescent="0.2">
      <c r="A427" s="9" t="s">
        <v>460</v>
      </c>
      <c r="B427" s="11">
        <v>226475.08612479997</v>
      </c>
      <c r="C427" s="11">
        <v>104627.97366039999</v>
      </c>
      <c r="D427" s="11">
        <v>109147.19888800001</v>
      </c>
      <c r="E427" s="12">
        <v>4.3193278714050791</v>
      </c>
      <c r="F427" s="12"/>
      <c r="G427" s="11">
        <v>1098041.2139700002</v>
      </c>
      <c r="H427" s="11">
        <v>520752.68494999997</v>
      </c>
      <c r="I427" s="11">
        <v>501511.53729999985</v>
      </c>
      <c r="J427" s="12">
        <v>-3.6948724809450653</v>
      </c>
      <c r="L427" s="293"/>
      <c r="M427" s="293"/>
      <c r="N427" s="293"/>
    </row>
    <row r="428" spans="1:19" ht="11.25" customHeight="1" x14ac:dyDescent="0.2">
      <c r="A428" s="9" t="s">
        <v>69</v>
      </c>
      <c r="B428" s="208">
        <v>223843.12130889998</v>
      </c>
      <c r="C428" s="208">
        <v>103145.8797755</v>
      </c>
      <c r="D428" s="208">
        <v>108199.71416500001</v>
      </c>
      <c r="E428" s="12">
        <v>4.8996958487336855</v>
      </c>
      <c r="F428" s="12"/>
      <c r="G428" s="209">
        <v>1095207.4925900002</v>
      </c>
      <c r="H428" s="209">
        <v>519180.01627999998</v>
      </c>
      <c r="I428" s="209">
        <v>500391.64121999987</v>
      </c>
      <c r="J428" s="12">
        <v>-3.618855593599605</v>
      </c>
      <c r="L428" s="293"/>
      <c r="M428" s="293"/>
      <c r="N428" s="293"/>
    </row>
    <row r="429" spans="1:19" ht="11.25" customHeight="1" x14ac:dyDescent="0.2">
      <c r="A429" s="9" t="s">
        <v>459</v>
      </c>
      <c r="B429" s="208">
        <v>2631.9648158999998</v>
      </c>
      <c r="C429" s="208">
        <v>1482.0938848999999</v>
      </c>
      <c r="D429" s="208">
        <v>947.48472300000003</v>
      </c>
      <c r="E429" s="12">
        <v>-36.071207589934232</v>
      </c>
      <c r="F429" s="12"/>
      <c r="G429" s="209">
        <v>2833.72138</v>
      </c>
      <c r="H429" s="209">
        <v>1572.66867</v>
      </c>
      <c r="I429" s="209">
        <v>1119.89608</v>
      </c>
      <c r="J429" s="12">
        <v>-28.790081384402484</v>
      </c>
      <c r="L429" s="293"/>
      <c r="M429" s="293"/>
      <c r="N429" s="293"/>
    </row>
    <row r="430" spans="1:19" ht="11.25" customHeight="1" x14ac:dyDescent="0.2">
      <c r="A430" s="9" t="s">
        <v>450</v>
      </c>
      <c r="B430" s="208">
        <v>1220.2931859999999</v>
      </c>
      <c r="C430" s="208">
        <v>496.23707959999996</v>
      </c>
      <c r="D430" s="208">
        <v>723.44191220000005</v>
      </c>
      <c r="E430" s="12">
        <v>45.78554121411932</v>
      </c>
      <c r="F430" s="12"/>
      <c r="G430" s="209">
        <v>6361.6158100000002</v>
      </c>
      <c r="H430" s="209">
        <v>2479.01154</v>
      </c>
      <c r="I430" s="209">
        <v>3621.3339299999998</v>
      </c>
      <c r="J430" s="12">
        <v>46.079752819545149</v>
      </c>
      <c r="L430" s="293"/>
      <c r="M430" s="293"/>
      <c r="N430" s="293"/>
    </row>
    <row r="431" spans="1:19" s="20" customFormat="1" ht="11.25" customHeight="1" x14ac:dyDescent="0.25">
      <c r="A431" s="17" t="s">
        <v>71</v>
      </c>
      <c r="B431" s="295">
        <v>4574.7314649999998</v>
      </c>
      <c r="C431" s="295">
        <v>2342.3786851</v>
      </c>
      <c r="D431" s="295">
        <v>1952.1995661999999</v>
      </c>
      <c r="E431" s="16">
        <v>-16.657388550448786</v>
      </c>
      <c r="F431" s="16"/>
      <c r="G431" s="296">
        <v>15295.453490000002</v>
      </c>
      <c r="H431" s="296">
        <v>7935.0344399999994</v>
      </c>
      <c r="I431" s="296">
        <v>6813.4134699999995</v>
      </c>
      <c r="J431" s="16">
        <v>-14.135048543028134</v>
      </c>
      <c r="L431" s="293"/>
      <c r="M431" s="293"/>
      <c r="N431" s="293"/>
      <c r="O431" s="22"/>
      <c r="P431" s="181"/>
      <c r="Q431" s="181"/>
      <c r="R431" s="181"/>
      <c r="S431" s="181"/>
    </row>
    <row r="432" spans="1:19" x14ac:dyDescent="0.2">
      <c r="A432" s="86"/>
      <c r="B432" s="92"/>
      <c r="C432" s="92"/>
      <c r="D432" s="92"/>
      <c r="E432" s="92"/>
      <c r="F432" s="92"/>
      <c r="G432" s="92"/>
      <c r="H432" s="92"/>
      <c r="I432" s="92"/>
      <c r="J432" s="86"/>
      <c r="L432" s="176"/>
    </row>
    <row r="433" spans="1:19" x14ac:dyDescent="0.2">
      <c r="A433" s="9" t="s">
        <v>486</v>
      </c>
      <c r="B433" s="9"/>
      <c r="C433" s="9"/>
      <c r="D433" s="9"/>
      <c r="E433" s="9"/>
      <c r="F433" s="9"/>
      <c r="G433" s="9"/>
      <c r="H433" s="9"/>
      <c r="I433" s="9"/>
      <c r="J433" s="9"/>
      <c r="L433" s="176"/>
    </row>
    <row r="434" spans="1:19" s="20" customFormat="1" ht="11.25" customHeight="1" x14ac:dyDescent="0.25">
      <c r="A434" s="17"/>
      <c r="B434" s="295"/>
      <c r="C434" s="295"/>
      <c r="D434" s="295"/>
      <c r="E434" s="16"/>
      <c r="F434" s="16"/>
      <c r="G434" s="296"/>
      <c r="H434" s="296"/>
      <c r="I434" s="296"/>
      <c r="J434" s="16"/>
      <c r="L434" s="293"/>
      <c r="M434" s="283"/>
      <c r="N434" s="294"/>
      <c r="O434" s="22"/>
      <c r="P434" s="181"/>
      <c r="Q434" s="181"/>
      <c r="R434" s="181"/>
      <c r="S434" s="181"/>
    </row>
    <row r="435" spans="1:19" ht="20.100000000000001" customHeight="1" x14ac:dyDescent="0.25">
      <c r="A435" s="367" t="s">
        <v>483</v>
      </c>
      <c r="B435" s="367"/>
      <c r="C435" s="367"/>
      <c r="D435" s="367"/>
      <c r="E435" s="367"/>
      <c r="F435" s="367"/>
      <c r="G435" s="367"/>
      <c r="H435" s="367"/>
      <c r="I435" s="367"/>
      <c r="J435" s="367"/>
      <c r="K435" s="110"/>
      <c r="L435" s="179"/>
      <c r="M435" s="169"/>
      <c r="N435" s="169"/>
      <c r="O435" s="248"/>
      <c r="P435" s="110"/>
    </row>
    <row r="436" spans="1:19" ht="20.100000000000001" customHeight="1" x14ac:dyDescent="0.25">
      <c r="A436" s="368" t="s">
        <v>224</v>
      </c>
      <c r="B436" s="368"/>
      <c r="C436" s="368"/>
      <c r="D436" s="368"/>
      <c r="E436" s="368"/>
      <c r="F436" s="368"/>
      <c r="G436" s="368"/>
      <c r="H436" s="368"/>
      <c r="I436" s="368"/>
      <c r="J436" s="368"/>
      <c r="K436" s="110"/>
      <c r="L436" s="179"/>
      <c r="M436" s="169"/>
      <c r="N436" s="169"/>
      <c r="O436" s="248"/>
      <c r="P436" s="110"/>
      <c r="Q436" s="110"/>
    </row>
    <row r="437" spans="1:19" s="20" customFormat="1" ht="13.2" x14ac:dyDescent="0.25">
      <c r="A437" s="17"/>
      <c r="B437" s="371" t="s">
        <v>100</v>
      </c>
      <c r="C437" s="371"/>
      <c r="D437" s="371"/>
      <c r="E437" s="371"/>
      <c r="F437" s="323"/>
      <c r="G437" s="371" t="s">
        <v>423</v>
      </c>
      <c r="H437" s="371"/>
      <c r="I437" s="371"/>
      <c r="J437" s="371"/>
      <c r="K437" s="110"/>
      <c r="L437" s="26"/>
      <c r="M437" s="26"/>
      <c r="N437" s="22"/>
      <c r="O437" s="22"/>
      <c r="P437" s="22"/>
      <c r="Q437" s="110"/>
    </row>
    <row r="438" spans="1:19" s="20" customFormat="1" ht="13.2" x14ac:dyDescent="0.25">
      <c r="A438" s="17" t="s">
        <v>257</v>
      </c>
      <c r="B438" s="373">
        <v>2018</v>
      </c>
      <c r="C438" s="372" t="s">
        <v>513</v>
      </c>
      <c r="D438" s="372"/>
      <c r="E438" s="372"/>
      <c r="F438" s="323"/>
      <c r="G438" s="373">
        <v>2018</v>
      </c>
      <c r="H438" s="372" t="s">
        <v>513</v>
      </c>
      <c r="I438" s="372"/>
      <c r="J438" s="372"/>
      <c r="K438" s="110"/>
      <c r="L438" s="113"/>
      <c r="M438" s="113"/>
      <c r="N438" s="248"/>
      <c r="O438" s="248"/>
      <c r="P438" s="248"/>
      <c r="Q438" s="27"/>
      <c r="R438" s="27"/>
    </row>
    <row r="439" spans="1:19" s="20" customFormat="1" ht="13.2" x14ac:dyDescent="0.25">
      <c r="A439" s="125"/>
      <c r="B439" s="377"/>
      <c r="C439" s="258">
        <v>2018</v>
      </c>
      <c r="D439" s="258">
        <v>2019</v>
      </c>
      <c r="E439" s="324" t="s">
        <v>525</v>
      </c>
      <c r="F439" s="127"/>
      <c r="G439" s="377"/>
      <c r="H439" s="258">
        <v>2018</v>
      </c>
      <c r="I439" s="258">
        <v>2019</v>
      </c>
      <c r="J439" s="324" t="s">
        <v>525</v>
      </c>
      <c r="K439" s="110"/>
      <c r="L439" s="113"/>
      <c r="M439" s="113"/>
      <c r="N439" s="248"/>
      <c r="O439" s="248"/>
      <c r="P439" s="248"/>
      <c r="Q439" s="265"/>
      <c r="R439" s="265"/>
    </row>
    <row r="440" spans="1:19" s="20" customFormat="1" ht="11.25" customHeight="1" x14ac:dyDescent="0.25">
      <c r="A440" s="17" t="s">
        <v>261</v>
      </c>
      <c r="B440" s="295"/>
      <c r="C440" s="295"/>
      <c r="D440" s="295"/>
      <c r="E440" s="16"/>
      <c r="F440" s="16"/>
      <c r="G440" s="296"/>
      <c r="H440" s="296"/>
      <c r="I440" s="296"/>
      <c r="J440" s="16"/>
      <c r="L440" s="293"/>
      <c r="M440" s="283"/>
      <c r="N440" s="294"/>
      <c r="O440" s="22"/>
      <c r="P440" s="181"/>
      <c r="Q440" s="181"/>
      <c r="R440" s="181"/>
      <c r="S440" s="181"/>
    </row>
    <row r="441" spans="1:19" s="20" customFormat="1" ht="11.25" customHeight="1" x14ac:dyDescent="0.25">
      <c r="A441" s="17" t="s">
        <v>468</v>
      </c>
      <c r="B441" s="295">
        <v>211499.03570870004</v>
      </c>
      <c r="C441" s="295">
        <v>90329.032206000003</v>
      </c>
      <c r="D441" s="295">
        <v>138116.52295209997</v>
      </c>
      <c r="E441" s="16">
        <v>52.903800227946817</v>
      </c>
      <c r="F441" s="16"/>
      <c r="G441" s="296">
        <v>191203.88846000002</v>
      </c>
      <c r="H441" s="296">
        <v>80337.188220000011</v>
      </c>
      <c r="I441" s="296">
        <v>132044.83468000003</v>
      </c>
      <c r="J441" s="16">
        <v>64.363276342707934</v>
      </c>
      <c r="L441" s="293"/>
      <c r="M441" s="283"/>
      <c r="N441" s="294"/>
      <c r="O441" s="22"/>
      <c r="P441" s="181"/>
      <c r="Q441" s="181"/>
      <c r="R441" s="181"/>
      <c r="S441" s="181"/>
    </row>
    <row r="442" spans="1:19" s="20" customFormat="1" ht="11.25" customHeight="1" x14ac:dyDescent="0.25">
      <c r="A442" s="17"/>
      <c r="B442" s="295"/>
      <c r="C442" s="295"/>
      <c r="D442" s="295"/>
      <c r="E442" s="16"/>
      <c r="F442" s="16"/>
      <c r="G442" s="296"/>
      <c r="H442" s="296"/>
      <c r="I442" s="296"/>
      <c r="J442" s="16"/>
      <c r="L442" s="293"/>
      <c r="M442" s="283"/>
      <c r="N442" s="294"/>
      <c r="O442" s="22"/>
      <c r="P442" s="181"/>
      <c r="Q442" s="181"/>
      <c r="R442" s="181"/>
      <c r="S442" s="181"/>
    </row>
    <row r="443" spans="1:19" s="20" customFormat="1" ht="11.25" customHeight="1" x14ac:dyDescent="0.25">
      <c r="A443" s="17" t="s">
        <v>10</v>
      </c>
      <c r="B443" s="295"/>
      <c r="C443" s="295"/>
      <c r="D443" s="295"/>
      <c r="E443" s="16"/>
      <c r="F443" s="16"/>
      <c r="G443" s="296"/>
      <c r="H443" s="296"/>
      <c r="I443" s="296"/>
      <c r="J443" s="16"/>
      <c r="L443" s="293"/>
      <c r="M443" s="283"/>
      <c r="N443" s="294"/>
      <c r="O443" s="22"/>
      <c r="P443" s="181"/>
      <c r="Q443" s="181"/>
      <c r="R443" s="181"/>
      <c r="S443" s="181"/>
    </row>
    <row r="444" spans="1:19" s="20" customFormat="1" ht="11.25" customHeight="1" x14ac:dyDescent="0.25">
      <c r="A444" s="17" t="s">
        <v>352</v>
      </c>
      <c r="B444" s="296">
        <v>339908.38290079997</v>
      </c>
      <c r="C444" s="296">
        <v>156584.68863430002</v>
      </c>
      <c r="D444" s="296">
        <v>119859.40692559999</v>
      </c>
      <c r="E444" s="16">
        <v>-23.453941780010865</v>
      </c>
      <c r="F444" s="12"/>
      <c r="G444" s="296">
        <v>277380.67038999998</v>
      </c>
      <c r="H444" s="296">
        <v>155049.70281000002</v>
      </c>
      <c r="I444" s="296">
        <v>115545.76286999999</v>
      </c>
      <c r="J444" s="16">
        <v>-25.478242927307434</v>
      </c>
      <c r="L444" s="293"/>
      <c r="M444" s="283"/>
      <c r="N444" s="294"/>
      <c r="O444" s="22"/>
      <c r="P444" s="181"/>
      <c r="Q444" s="181"/>
      <c r="R444" s="181"/>
      <c r="S444" s="181"/>
    </row>
    <row r="445" spans="1:19" s="20" customFormat="1" ht="11.25" customHeight="1" x14ac:dyDescent="0.25">
      <c r="A445" s="9" t="s">
        <v>353</v>
      </c>
      <c r="B445" s="208">
        <v>6919.3072908999993</v>
      </c>
      <c r="C445" s="208">
        <v>1306.2819892</v>
      </c>
      <c r="D445" s="208">
        <v>733.38237609999999</v>
      </c>
      <c r="E445" s="12">
        <v>-43.857269551029951</v>
      </c>
      <c r="F445" s="12"/>
      <c r="G445" s="209">
        <v>5332.6030699999992</v>
      </c>
      <c r="H445" s="209">
        <v>1122.00586</v>
      </c>
      <c r="I445" s="209">
        <v>1023.7401500000001</v>
      </c>
      <c r="J445" s="16">
        <v>-8.7580389286023745</v>
      </c>
      <c r="L445" s="293"/>
      <c r="M445" s="283"/>
      <c r="N445" s="294"/>
      <c r="O445" s="22"/>
      <c r="P445" s="181"/>
      <c r="Q445" s="181"/>
      <c r="R445" s="181"/>
      <c r="S445" s="181"/>
    </row>
    <row r="446" spans="1:19" s="20" customFormat="1" ht="11.25" customHeight="1" x14ac:dyDescent="0.25">
      <c r="A446" s="9" t="s">
        <v>354</v>
      </c>
      <c r="B446" s="208">
        <v>77552.750132400004</v>
      </c>
      <c r="C446" s="208">
        <v>14460.771521499997</v>
      </c>
      <c r="D446" s="208">
        <v>11876.051351099999</v>
      </c>
      <c r="E446" s="12">
        <v>-17.874012922181123</v>
      </c>
      <c r="F446" s="12"/>
      <c r="G446" s="209">
        <v>57674.225599999998</v>
      </c>
      <c r="H446" s="209">
        <v>30182.817150000003</v>
      </c>
      <c r="I446" s="209">
        <v>22393.604339999998</v>
      </c>
      <c r="J446" s="16">
        <v>-25.806778642596001</v>
      </c>
      <c r="L446" s="293"/>
      <c r="M446" s="283"/>
      <c r="N446" s="294"/>
      <c r="O446" s="22"/>
      <c r="P446" s="181"/>
      <c r="Q446" s="181"/>
      <c r="R446" s="181"/>
      <c r="S446" s="181"/>
    </row>
    <row r="447" spans="1:19" s="20" customFormat="1" ht="11.25" customHeight="1" x14ac:dyDescent="0.25">
      <c r="A447" s="9" t="s">
        <v>330</v>
      </c>
      <c r="B447" s="208">
        <v>255436.32547749995</v>
      </c>
      <c r="C447" s="208">
        <v>140817.63512360002</v>
      </c>
      <c r="D447" s="208">
        <v>107249.9731984</v>
      </c>
      <c r="E447" s="12">
        <v>-23.837683324064244</v>
      </c>
      <c r="F447" s="12"/>
      <c r="G447" s="209">
        <v>214373.84172</v>
      </c>
      <c r="H447" s="209">
        <v>123744.87980000001</v>
      </c>
      <c r="I447" s="209">
        <v>92128.418379999988</v>
      </c>
      <c r="J447" s="16">
        <v>-25.549712821330019</v>
      </c>
      <c r="L447" s="293"/>
      <c r="M447" s="283"/>
      <c r="N447" s="294"/>
      <c r="O447" s="22"/>
      <c r="P447" s="181"/>
      <c r="Q447" s="181"/>
      <c r="R447" s="181"/>
      <c r="S447" s="181"/>
    </row>
    <row r="448" spans="1:19" x14ac:dyDescent="0.2">
      <c r="B448" s="208"/>
      <c r="C448" s="208"/>
      <c r="D448" s="208"/>
      <c r="E448" s="12"/>
      <c r="F448" s="12"/>
      <c r="G448" s="209"/>
      <c r="H448" s="209"/>
      <c r="I448" s="209"/>
      <c r="J448" s="12"/>
      <c r="L448" s="176"/>
    </row>
    <row r="449" spans="1:15" x14ac:dyDescent="0.2">
      <c r="A449" s="9" t="s">
        <v>79</v>
      </c>
      <c r="B449" s="11"/>
      <c r="C449" s="11"/>
      <c r="D449" s="11"/>
      <c r="E449" s="12"/>
      <c r="F449" s="12"/>
      <c r="G449" s="209">
        <v>1975161.94074</v>
      </c>
      <c r="H449" s="209">
        <v>974630.98182000022</v>
      </c>
      <c r="I449" s="209">
        <v>935836.55667999992</v>
      </c>
      <c r="J449" s="12">
        <v>-3.9804219097936482</v>
      </c>
      <c r="L449" s="176"/>
      <c r="M449" s="177"/>
      <c r="N449" s="177"/>
      <c r="O449" s="13"/>
    </row>
    <row r="450" spans="1:15" x14ac:dyDescent="0.2">
      <c r="A450" s="86"/>
      <c r="B450" s="92"/>
      <c r="C450" s="92"/>
      <c r="D450" s="92"/>
      <c r="E450" s="92"/>
      <c r="F450" s="92"/>
      <c r="G450" s="92"/>
      <c r="H450" s="92"/>
      <c r="I450" s="92"/>
      <c r="J450" s="86"/>
      <c r="L450" s="176"/>
    </row>
    <row r="451" spans="1:15" x14ac:dyDescent="0.2">
      <c r="A451" s="9" t="s">
        <v>469</v>
      </c>
      <c r="B451" s="9"/>
      <c r="C451" s="9"/>
      <c r="D451" s="9"/>
      <c r="E451" s="9"/>
      <c r="F451" s="9"/>
      <c r="G451" s="9"/>
      <c r="H451" s="9"/>
      <c r="I451" s="9"/>
      <c r="J451" s="9"/>
      <c r="L451" s="176"/>
    </row>
    <row r="452" spans="1:15" x14ac:dyDescent="0.25">
      <c r="L452" s="176"/>
    </row>
    <row r="453" spans="1:15" ht="20.100000000000001" customHeight="1" x14ac:dyDescent="0.25">
      <c r="A453" s="367" t="s">
        <v>279</v>
      </c>
      <c r="B453" s="367"/>
      <c r="C453" s="367"/>
      <c r="D453" s="367"/>
      <c r="E453" s="367"/>
      <c r="F453" s="367"/>
      <c r="G453" s="367"/>
      <c r="H453" s="367"/>
      <c r="I453" s="367"/>
      <c r="J453" s="367"/>
      <c r="L453" s="176"/>
    </row>
    <row r="454" spans="1:15" ht="20.100000000000001" customHeight="1" x14ac:dyDescent="0.25">
      <c r="A454" s="368" t="s">
        <v>225</v>
      </c>
      <c r="B454" s="368"/>
      <c r="C454" s="368"/>
      <c r="D454" s="368"/>
      <c r="E454" s="368"/>
      <c r="F454" s="368"/>
      <c r="G454" s="368"/>
      <c r="H454" s="368"/>
      <c r="I454" s="368"/>
      <c r="J454" s="368"/>
      <c r="L454" s="176"/>
      <c r="M454" s="177"/>
      <c r="N454" s="177"/>
    </row>
    <row r="455" spans="1:15" s="20" customFormat="1" ht="13.2" x14ac:dyDescent="0.25">
      <c r="A455" s="17"/>
      <c r="B455" s="371" t="s">
        <v>100</v>
      </c>
      <c r="C455" s="371"/>
      <c r="D455" s="371"/>
      <c r="E455" s="371"/>
      <c r="F455" s="323"/>
      <c r="G455" s="371" t="s">
        <v>423</v>
      </c>
      <c r="H455" s="371"/>
      <c r="I455" s="371"/>
      <c r="J455" s="371"/>
      <c r="K455" s="93"/>
      <c r="L455" s="167"/>
      <c r="M455" s="167"/>
      <c r="N455" s="167"/>
      <c r="O455" s="93"/>
    </row>
    <row r="456" spans="1:15" s="20" customFormat="1" ht="13.2" x14ac:dyDescent="0.25">
      <c r="A456" s="17" t="s">
        <v>257</v>
      </c>
      <c r="B456" s="373">
        <v>2018</v>
      </c>
      <c r="C456" s="372" t="s">
        <v>513</v>
      </c>
      <c r="D456" s="372"/>
      <c r="E456" s="372"/>
      <c r="F456" s="323"/>
      <c r="G456" s="373">
        <v>2018</v>
      </c>
      <c r="H456" s="372" t="s">
        <v>513</v>
      </c>
      <c r="I456" s="372"/>
      <c r="J456" s="372"/>
      <c r="K456" s="93"/>
      <c r="L456" s="167"/>
      <c r="M456" s="173"/>
      <c r="N456" s="173"/>
    </row>
    <row r="457" spans="1:15" s="20" customFormat="1" ht="13.2" x14ac:dyDescent="0.25">
      <c r="A457" s="125"/>
      <c r="B457" s="374"/>
      <c r="C457" s="258">
        <v>2018</v>
      </c>
      <c r="D457" s="258">
        <v>2019</v>
      </c>
      <c r="E457" s="324" t="s">
        <v>525</v>
      </c>
      <c r="F457" s="127"/>
      <c r="G457" s="374"/>
      <c r="H457" s="258">
        <v>2018</v>
      </c>
      <c r="I457" s="258">
        <v>2019</v>
      </c>
      <c r="J457" s="324" t="s">
        <v>525</v>
      </c>
      <c r="L457" s="167"/>
      <c r="M457" s="173"/>
      <c r="N457" s="173"/>
    </row>
    <row r="458" spans="1:15" s="20" customFormat="1" ht="13.2" x14ac:dyDescent="0.25">
      <c r="A458" s="17"/>
      <c r="B458" s="17"/>
      <c r="C458" s="257"/>
      <c r="D458" s="257"/>
      <c r="E458" s="323"/>
      <c r="F458" s="323"/>
      <c r="G458" s="17"/>
      <c r="H458" s="257"/>
      <c r="I458" s="257"/>
      <c r="J458" s="323"/>
      <c r="L458" s="167"/>
      <c r="M458" s="173"/>
      <c r="N458" s="173"/>
    </row>
    <row r="459" spans="1:15" s="20" customFormat="1" ht="13.2" x14ac:dyDescent="0.25">
      <c r="A459" s="17" t="s">
        <v>384</v>
      </c>
      <c r="B459" s="17"/>
      <c r="C459" s="257"/>
      <c r="D459" s="257"/>
      <c r="E459" s="323"/>
      <c r="F459" s="323"/>
      <c r="G459" s="18">
        <v>1754502.0866399999</v>
      </c>
      <c r="H459" s="18">
        <v>758127.04704999994</v>
      </c>
      <c r="I459" s="18">
        <v>758399.2230900001</v>
      </c>
      <c r="J459" s="16">
        <v>3.5901111965230825E-2</v>
      </c>
      <c r="L459" s="167"/>
      <c r="M459" s="173"/>
      <c r="N459" s="173"/>
    </row>
    <row r="460" spans="1:15" s="20" customFormat="1" ht="13.2" x14ac:dyDescent="0.25">
      <c r="A460" s="17"/>
      <c r="B460" s="17"/>
      <c r="C460" s="257"/>
      <c r="D460" s="257"/>
      <c r="E460" s="323"/>
      <c r="F460" s="323"/>
      <c r="G460" s="17"/>
      <c r="H460" s="257"/>
      <c r="I460" s="257"/>
      <c r="J460" s="323"/>
      <c r="L460" s="167"/>
      <c r="M460" s="173"/>
      <c r="N460" s="173"/>
    </row>
    <row r="461" spans="1:15" s="21" customFormat="1" ht="13.2" x14ac:dyDescent="0.25">
      <c r="A461" s="88" t="s">
        <v>256</v>
      </c>
      <c r="B461" s="88"/>
      <c r="C461" s="88"/>
      <c r="D461" s="88"/>
      <c r="E461" s="88"/>
      <c r="F461" s="88"/>
      <c r="G461" s="88">
        <v>978857.27545000007</v>
      </c>
      <c r="H461" s="88">
        <v>416298.15369000001</v>
      </c>
      <c r="I461" s="88">
        <v>434226.14549000002</v>
      </c>
      <c r="J461" s="16">
        <v>4.3065268584761185</v>
      </c>
      <c r="L461" s="167"/>
      <c r="M461" s="203"/>
      <c r="N461" s="203"/>
    </row>
    <row r="462" spans="1:15" ht="13.2" x14ac:dyDescent="0.25">
      <c r="A462" s="85"/>
      <c r="B462" s="201"/>
      <c r="C462" s="90"/>
      <c r="E462" s="90"/>
      <c r="F462" s="90"/>
      <c r="G462" s="90"/>
      <c r="I462" s="94"/>
      <c r="J462" s="12"/>
      <c r="L462" s="167"/>
    </row>
    <row r="463" spans="1:15" s="20" customFormat="1" ht="13.2" x14ac:dyDescent="0.25">
      <c r="A463" s="93" t="s">
        <v>178</v>
      </c>
      <c r="B463" s="21">
        <v>1165763.9747094002</v>
      </c>
      <c r="C463" s="21">
        <v>502135.7634076</v>
      </c>
      <c r="D463" s="21">
        <v>479536.42677030008</v>
      </c>
      <c r="E463" s="16">
        <v>-4.5006427114324623</v>
      </c>
      <c r="F463" s="21"/>
      <c r="G463" s="21">
        <v>449092.36676999996</v>
      </c>
      <c r="H463" s="21">
        <v>183132.43606000001</v>
      </c>
      <c r="I463" s="21">
        <v>181184.85021000003</v>
      </c>
      <c r="J463" s="16">
        <v>-1.0634849248452554</v>
      </c>
      <c r="L463" s="167"/>
      <c r="M463" s="173"/>
      <c r="N463" s="173"/>
    </row>
    <row r="464" spans="1:15" ht="13.2" x14ac:dyDescent="0.25">
      <c r="A464" s="85" t="s">
        <v>179</v>
      </c>
      <c r="B464" s="95">
        <v>519874.62029190006</v>
      </c>
      <c r="C464" s="95">
        <v>175608.49260079997</v>
      </c>
      <c r="D464" s="95">
        <v>192975.55264140002</v>
      </c>
      <c r="E464" s="12">
        <v>9.8896470115938655</v>
      </c>
      <c r="F464" s="95"/>
      <c r="G464" s="95">
        <v>163855.23112999997</v>
      </c>
      <c r="H464" s="95">
        <v>52372.607889999992</v>
      </c>
      <c r="I464" s="95">
        <v>61894.045420000009</v>
      </c>
      <c r="J464" s="12">
        <v>18.180186004863884</v>
      </c>
      <c r="L464" s="169"/>
    </row>
    <row r="465" spans="1:14" ht="13.2" x14ac:dyDescent="0.25">
      <c r="A465" s="85" t="s">
        <v>180</v>
      </c>
      <c r="B465" s="95">
        <v>129697.026</v>
      </c>
      <c r="C465" s="95">
        <v>60989.436000000002</v>
      </c>
      <c r="D465" s="95">
        <v>41670.921999999999</v>
      </c>
      <c r="E465" s="12">
        <v>-31.675180600128854</v>
      </c>
      <c r="F465" s="95"/>
      <c r="G465" s="95">
        <v>46273.215490000002</v>
      </c>
      <c r="H465" s="95">
        <v>21171.370329999998</v>
      </c>
      <c r="I465" s="95">
        <v>13313.845989999998</v>
      </c>
      <c r="J465" s="12">
        <v>-37.113914770390778</v>
      </c>
      <c r="L465" s="169"/>
    </row>
    <row r="466" spans="1:14" x14ac:dyDescent="0.2">
      <c r="A466" s="85" t="s">
        <v>385</v>
      </c>
      <c r="B466" s="95">
        <v>70678.663665200002</v>
      </c>
      <c r="C466" s="95">
        <v>31990.621139000003</v>
      </c>
      <c r="D466" s="95">
        <v>55783.568668100001</v>
      </c>
      <c r="E466" s="12">
        <v>74.374759482534216</v>
      </c>
      <c r="F466" s="95"/>
      <c r="G466" s="95">
        <v>22650.100430000002</v>
      </c>
      <c r="H466" s="95">
        <v>10421.603519999997</v>
      </c>
      <c r="I466" s="95">
        <v>17234.530320000002</v>
      </c>
      <c r="J466" s="12">
        <v>65.373114482098515</v>
      </c>
      <c r="L466" s="177"/>
    </row>
    <row r="467" spans="1:14" x14ac:dyDescent="0.2">
      <c r="A467" s="85" t="s">
        <v>386</v>
      </c>
      <c r="B467" s="95">
        <v>42959.981110000008</v>
      </c>
      <c r="C467" s="95">
        <v>28834.474389999999</v>
      </c>
      <c r="D467" s="95">
        <v>19077.121149999999</v>
      </c>
      <c r="E467" s="12">
        <v>-33.839192308578788</v>
      </c>
      <c r="F467" s="95"/>
      <c r="G467" s="95">
        <v>19952.626029999999</v>
      </c>
      <c r="H467" s="95">
        <v>13278.030580000001</v>
      </c>
      <c r="I467" s="95">
        <v>8729.1325899999993</v>
      </c>
      <c r="J467" s="12">
        <v>-34.258830498942871</v>
      </c>
      <c r="L467" s="14"/>
      <c r="M467" s="14"/>
      <c r="N467" s="14"/>
    </row>
    <row r="468" spans="1:14" x14ac:dyDescent="0.2">
      <c r="A468" s="85" t="s">
        <v>387</v>
      </c>
      <c r="B468" s="95">
        <v>128605.427171</v>
      </c>
      <c r="C468" s="95">
        <v>58141.743264999997</v>
      </c>
      <c r="D468" s="95">
        <v>56262.987159000004</v>
      </c>
      <c r="E468" s="12">
        <v>-3.2313377626758495</v>
      </c>
      <c r="F468" s="95"/>
      <c r="G468" s="95">
        <v>63735.019559999993</v>
      </c>
      <c r="H468" s="95">
        <v>28079.354600000002</v>
      </c>
      <c r="I468" s="95">
        <v>26377.514990000003</v>
      </c>
      <c r="J468" s="12">
        <v>-6.0608216757232753</v>
      </c>
      <c r="L468" s="14"/>
      <c r="M468" s="14"/>
      <c r="N468" s="14"/>
    </row>
    <row r="469" spans="1:14" x14ac:dyDescent="0.2">
      <c r="A469" s="85" t="s">
        <v>181</v>
      </c>
      <c r="B469" s="95">
        <v>273948.25647129997</v>
      </c>
      <c r="C469" s="95">
        <v>146570.99601279999</v>
      </c>
      <c r="D469" s="95">
        <v>113766.27515180002</v>
      </c>
      <c r="E469" s="12">
        <v>-22.381454553351844</v>
      </c>
      <c r="F469" s="95"/>
      <c r="G469" s="95">
        <v>132626.17413</v>
      </c>
      <c r="H469" s="95">
        <v>57809.469139999994</v>
      </c>
      <c r="I469" s="95">
        <v>53635.780900000012</v>
      </c>
      <c r="J469" s="12">
        <v>-7.2197311307120913</v>
      </c>
      <c r="L469" s="14"/>
      <c r="M469" s="14"/>
      <c r="N469" s="14"/>
    </row>
    <row r="470" spans="1:14" x14ac:dyDescent="0.2">
      <c r="A470" s="85"/>
      <c r="B470" s="90"/>
      <c r="C470" s="90"/>
      <c r="D470" s="90"/>
      <c r="E470" s="12"/>
      <c r="F470" s="90"/>
      <c r="G470" s="90"/>
      <c r="H470" s="90"/>
      <c r="I470" s="96"/>
      <c r="J470" s="12"/>
      <c r="L470" s="14"/>
      <c r="M470" s="14"/>
      <c r="N470" s="14"/>
    </row>
    <row r="471" spans="1:14" s="20" customFormat="1" ht="11.4" x14ac:dyDescent="0.2">
      <c r="A471" s="93" t="s">
        <v>320</v>
      </c>
      <c r="B471" s="21">
        <v>51169.029043400005</v>
      </c>
      <c r="C471" s="21">
        <v>23984.042959899998</v>
      </c>
      <c r="D471" s="21">
        <v>26649.0219966</v>
      </c>
      <c r="E471" s="16">
        <v>11.111467074820112</v>
      </c>
      <c r="F471" s="21"/>
      <c r="G471" s="21">
        <v>324286.19465999998</v>
      </c>
      <c r="H471" s="21">
        <v>129109.01705999998</v>
      </c>
      <c r="I471" s="21">
        <v>146784.71359</v>
      </c>
      <c r="J471" s="16">
        <v>13.690520563552667</v>
      </c>
    </row>
    <row r="472" spans="1:14" x14ac:dyDescent="0.2">
      <c r="A472" s="85" t="s">
        <v>174</v>
      </c>
      <c r="B472" s="13">
        <v>10669.2375144</v>
      </c>
      <c r="C472" s="95">
        <v>4932.8584207000004</v>
      </c>
      <c r="D472" s="95">
        <v>5981.8824214999995</v>
      </c>
      <c r="E472" s="12">
        <v>21.266047215097998</v>
      </c>
      <c r="F472" s="13"/>
      <c r="G472" s="95">
        <v>73181.882919999989</v>
      </c>
      <c r="H472" s="95">
        <v>37575.502609999996</v>
      </c>
      <c r="I472" s="95">
        <v>44630.695379999997</v>
      </c>
      <c r="J472" s="12">
        <v>18.7760436453148</v>
      </c>
      <c r="L472" s="14"/>
      <c r="M472" s="14"/>
      <c r="N472" s="14"/>
    </row>
    <row r="473" spans="1:14" x14ac:dyDescent="0.2">
      <c r="A473" s="85" t="s">
        <v>175</v>
      </c>
      <c r="B473" s="13">
        <v>7708.1821000999998</v>
      </c>
      <c r="C473" s="95">
        <v>4126.4695489999995</v>
      </c>
      <c r="D473" s="95">
        <v>3852.3250170000001</v>
      </c>
      <c r="E473" s="12">
        <v>-6.6435612512016462</v>
      </c>
      <c r="F473" s="95"/>
      <c r="G473" s="95">
        <v>78051.781019999995</v>
      </c>
      <c r="H473" s="95">
        <v>28698.327319999997</v>
      </c>
      <c r="I473" s="95">
        <v>35911.417759999997</v>
      </c>
      <c r="J473" s="12">
        <v>25.134184161922107</v>
      </c>
      <c r="L473" s="14"/>
      <c r="M473" s="14"/>
      <c r="N473" s="14"/>
    </row>
    <row r="474" spans="1:14" x14ac:dyDescent="0.2">
      <c r="A474" s="85" t="s">
        <v>176</v>
      </c>
      <c r="B474" s="13">
        <v>8310.5092931999989</v>
      </c>
      <c r="C474" s="95">
        <v>2684.0874860000004</v>
      </c>
      <c r="D474" s="95">
        <v>3052.8932555000001</v>
      </c>
      <c r="E474" s="12">
        <v>13.740452627705423</v>
      </c>
      <c r="F474" s="95"/>
      <c r="G474" s="95">
        <v>79134.095779999989</v>
      </c>
      <c r="H474" s="95">
        <v>25797.799069999997</v>
      </c>
      <c r="I474" s="95">
        <v>30209.065519999996</v>
      </c>
      <c r="J474" s="12">
        <v>17.099390680694995</v>
      </c>
      <c r="L474" s="14"/>
      <c r="M474" s="14"/>
      <c r="N474" s="14"/>
    </row>
    <row r="475" spans="1:14" x14ac:dyDescent="0.2">
      <c r="A475" s="85" t="s">
        <v>177</v>
      </c>
      <c r="B475" s="13">
        <v>24481.100135700006</v>
      </c>
      <c r="C475" s="95">
        <v>12240.6275042</v>
      </c>
      <c r="D475" s="95">
        <v>13761.921302599998</v>
      </c>
      <c r="E475" s="12">
        <v>12.428233747640903</v>
      </c>
      <c r="F475" s="95"/>
      <c r="G475" s="95">
        <v>93918.434940000006</v>
      </c>
      <c r="H475" s="95">
        <v>37037.388060000005</v>
      </c>
      <c r="I475" s="95">
        <v>36033.534929999994</v>
      </c>
      <c r="J475" s="12">
        <v>-2.7103777630695447</v>
      </c>
      <c r="L475" s="14"/>
      <c r="M475" s="14"/>
      <c r="N475" s="14"/>
    </row>
    <row r="476" spans="1:14" x14ac:dyDescent="0.2">
      <c r="A476" s="85"/>
      <c r="B476" s="95"/>
      <c r="C476" s="95"/>
      <c r="D476" s="95"/>
      <c r="E476" s="12"/>
      <c r="F476" s="95"/>
      <c r="G476" s="95"/>
      <c r="H476" s="95"/>
      <c r="I476" s="95"/>
      <c r="J476" s="12"/>
      <c r="L476" s="14"/>
      <c r="M476" s="14"/>
      <c r="N476" s="14"/>
    </row>
    <row r="477" spans="1:14" s="20" customFormat="1" x14ac:dyDescent="0.2">
      <c r="A477" s="93" t="s">
        <v>182</v>
      </c>
      <c r="B477" s="21">
        <v>3879.8612991999998</v>
      </c>
      <c r="C477" s="21">
        <v>2868.4268947999999</v>
      </c>
      <c r="D477" s="21">
        <v>1346.5242858999998</v>
      </c>
      <c r="E477" s="16">
        <v>-53.05704711035051</v>
      </c>
      <c r="F477" s="21"/>
      <c r="G477" s="21">
        <v>151763.47743999999</v>
      </c>
      <c r="H477" s="21">
        <v>77236.382190000004</v>
      </c>
      <c r="I477" s="21">
        <v>83473.118149999995</v>
      </c>
      <c r="J477" s="16">
        <v>8.0748680649719518</v>
      </c>
    </row>
    <row r="478" spans="1:14" x14ac:dyDescent="0.2">
      <c r="A478" s="85" t="s">
        <v>183</v>
      </c>
      <c r="B478" s="95">
        <v>1398.3365303</v>
      </c>
      <c r="C478" s="95">
        <v>883.34788739999999</v>
      </c>
      <c r="D478" s="95">
        <v>729.58245329999988</v>
      </c>
      <c r="E478" s="12">
        <v>-17.407120828984517</v>
      </c>
      <c r="F478" s="95"/>
      <c r="G478" s="95">
        <v>24120.541459999997</v>
      </c>
      <c r="H478" s="95">
        <v>14933.972839999999</v>
      </c>
      <c r="I478" s="95">
        <v>12928.62149</v>
      </c>
      <c r="J478" s="12">
        <v>-13.428117028770487</v>
      </c>
      <c r="L478" s="14"/>
      <c r="M478" s="14"/>
      <c r="N478" s="14"/>
    </row>
    <row r="479" spans="1:14" x14ac:dyDescent="0.2">
      <c r="A479" s="85" t="s">
        <v>184</v>
      </c>
      <c r="B479" s="95">
        <v>373.26880929999999</v>
      </c>
      <c r="C479" s="95">
        <v>286.12221739999995</v>
      </c>
      <c r="D479" s="95">
        <v>96.433549499999998</v>
      </c>
      <c r="E479" s="12">
        <v>-66.296378388125817</v>
      </c>
      <c r="F479" s="95"/>
      <c r="G479" s="95">
        <v>74603.284909999988</v>
      </c>
      <c r="H479" s="95">
        <v>41363.947220000002</v>
      </c>
      <c r="I479" s="95">
        <v>41023.786119999997</v>
      </c>
      <c r="J479" s="12">
        <v>-0.82236131428852843</v>
      </c>
      <c r="L479" s="14"/>
      <c r="M479" s="14"/>
      <c r="N479" s="14"/>
    </row>
    <row r="480" spans="1:14" x14ac:dyDescent="0.2">
      <c r="A480" s="85" t="s">
        <v>388</v>
      </c>
      <c r="B480" s="95">
        <v>2108.2559595999996</v>
      </c>
      <c r="C480" s="95">
        <v>1698.95679</v>
      </c>
      <c r="D480" s="95">
        <v>520.50828309999986</v>
      </c>
      <c r="E480" s="12">
        <v>-69.363065254885043</v>
      </c>
      <c r="F480" s="95"/>
      <c r="G480" s="95">
        <v>53039.651069999993</v>
      </c>
      <c r="H480" s="95">
        <v>20938.46213</v>
      </c>
      <c r="I480" s="95">
        <v>29520.710539999996</v>
      </c>
      <c r="J480" s="12">
        <v>40.987959653940436</v>
      </c>
      <c r="L480" s="14"/>
      <c r="M480" s="14"/>
      <c r="N480" s="14"/>
    </row>
    <row r="481" spans="1:14" x14ac:dyDescent="0.2">
      <c r="A481" s="85"/>
      <c r="B481" s="90"/>
      <c r="C481" s="90"/>
      <c r="D481" s="90"/>
      <c r="E481" s="12"/>
      <c r="F481" s="90"/>
      <c r="G481" s="90"/>
      <c r="H481" s="90"/>
      <c r="I481" s="95"/>
      <c r="J481" s="12"/>
      <c r="L481" s="14"/>
      <c r="M481" s="14"/>
      <c r="N481" s="14"/>
    </row>
    <row r="482" spans="1:14" s="20" customFormat="1" x14ac:dyDescent="0.2">
      <c r="A482" s="93" t="s">
        <v>346</v>
      </c>
      <c r="B482" s="21"/>
      <c r="C482" s="21"/>
      <c r="D482" s="21"/>
      <c r="E482" s="16"/>
      <c r="F482" s="21"/>
      <c r="G482" s="21">
        <v>53715.236579999997</v>
      </c>
      <c r="H482" s="21">
        <v>26820.318379999993</v>
      </c>
      <c r="I482" s="21">
        <v>22783.463540000004</v>
      </c>
      <c r="J482" s="16">
        <v>-15.051479936980485</v>
      </c>
    </row>
    <row r="483" spans="1:14" x14ac:dyDescent="0.2">
      <c r="A483" s="97" t="s">
        <v>185</v>
      </c>
      <c r="B483" s="95">
        <v>886.98088359999997</v>
      </c>
      <c r="C483" s="95">
        <v>437.41656260000002</v>
      </c>
      <c r="D483" s="95">
        <v>366.50743199999999</v>
      </c>
      <c r="E483" s="12">
        <v>-16.210892925159669</v>
      </c>
      <c r="F483" s="95"/>
      <c r="G483" s="95">
        <v>21329.392489999995</v>
      </c>
      <c r="H483" s="95">
        <v>10512.893799999994</v>
      </c>
      <c r="I483" s="95">
        <v>8774.2075000000004</v>
      </c>
      <c r="J483" s="12">
        <v>-16.538608047196249</v>
      </c>
    </row>
    <row r="484" spans="1:14" x14ac:dyDescent="0.2">
      <c r="A484" s="85" t="s">
        <v>186</v>
      </c>
      <c r="B484" s="95">
        <v>13741.663477500006</v>
      </c>
      <c r="C484" s="95">
        <v>6387.9101659999997</v>
      </c>
      <c r="D484" s="95">
        <v>5844.5318428999981</v>
      </c>
      <c r="E484" s="12">
        <v>-8.5063551142619787</v>
      </c>
      <c r="F484" s="95"/>
      <c r="G484" s="95">
        <v>32385.844089999999</v>
      </c>
      <c r="H484" s="95">
        <v>16307.424579999999</v>
      </c>
      <c r="I484" s="95">
        <v>14009.256040000002</v>
      </c>
      <c r="J484" s="12">
        <v>-14.092774298760531</v>
      </c>
    </row>
    <row r="485" spans="1:14" x14ac:dyDescent="0.2">
      <c r="A485" s="85"/>
      <c r="B485" s="90"/>
      <c r="C485" s="90"/>
      <c r="D485" s="90"/>
      <c r="E485" s="12"/>
      <c r="F485" s="90"/>
      <c r="G485" s="90"/>
      <c r="H485" s="90"/>
      <c r="J485" s="12"/>
    </row>
    <row r="486" spans="1:14" s="21" customFormat="1" x14ac:dyDescent="0.2">
      <c r="A486" s="88" t="s">
        <v>374</v>
      </c>
      <c r="B486" s="88"/>
      <c r="C486" s="88"/>
      <c r="D486" s="88"/>
      <c r="E486" s="16"/>
      <c r="F486" s="88"/>
      <c r="G486" s="88">
        <v>775644.8111899998</v>
      </c>
      <c r="H486" s="88">
        <v>341828.89335999999</v>
      </c>
      <c r="I486" s="88">
        <v>324173.07760000008</v>
      </c>
      <c r="J486" s="16">
        <v>-5.1651033903110033</v>
      </c>
      <c r="L486" s="203"/>
      <c r="M486" s="203"/>
      <c r="N486" s="203"/>
    </row>
    <row r="487" spans="1:14" x14ac:dyDescent="0.2">
      <c r="A487" s="85" t="s">
        <v>187</v>
      </c>
      <c r="B487" s="95">
        <v>4951</v>
      </c>
      <c r="C487" s="95">
        <v>2150</v>
      </c>
      <c r="D487" s="95">
        <v>5882.21</v>
      </c>
      <c r="E487" s="12">
        <v>173.59116279069769</v>
      </c>
      <c r="F487" s="95"/>
      <c r="G487" s="95">
        <v>115138.86101000001</v>
      </c>
      <c r="H487" s="95">
        <v>51284.624300000003</v>
      </c>
      <c r="I487" s="95">
        <v>41398.341989999994</v>
      </c>
      <c r="J487" s="12">
        <v>-19.277283288979874</v>
      </c>
    </row>
    <row r="488" spans="1:14" x14ac:dyDescent="0.2">
      <c r="A488" s="85" t="s">
        <v>188</v>
      </c>
      <c r="B488" s="95">
        <v>139</v>
      </c>
      <c r="C488" s="95">
        <v>80</v>
      </c>
      <c r="D488" s="95">
        <v>111</v>
      </c>
      <c r="E488" s="12">
        <v>38.75</v>
      </c>
      <c r="F488" s="95"/>
      <c r="G488" s="95">
        <v>6953.7257499999987</v>
      </c>
      <c r="H488" s="95">
        <v>2514.3550099999998</v>
      </c>
      <c r="I488" s="95">
        <v>3432.8469400000004</v>
      </c>
      <c r="J488" s="12">
        <v>36.529922240376095</v>
      </c>
    </row>
    <row r="489" spans="1:14" ht="11.25" customHeight="1" x14ac:dyDescent="0.2">
      <c r="A489" s="97" t="s">
        <v>189</v>
      </c>
      <c r="B489" s="95">
        <v>0</v>
      </c>
      <c r="C489" s="95">
        <v>0</v>
      </c>
      <c r="D489" s="95">
        <v>0</v>
      </c>
      <c r="E489" s="12" t="s">
        <v>528</v>
      </c>
      <c r="F489" s="95"/>
      <c r="G489" s="95">
        <v>0</v>
      </c>
      <c r="H489" s="95">
        <v>0</v>
      </c>
      <c r="I489" s="95">
        <v>0</v>
      </c>
      <c r="J489" s="12" t="s">
        <v>528</v>
      </c>
    </row>
    <row r="490" spans="1:14" x14ac:dyDescent="0.2">
      <c r="A490" s="85" t="s">
        <v>190</v>
      </c>
      <c r="B490" s="90"/>
      <c r="C490" s="90"/>
      <c r="D490" s="90"/>
      <c r="E490" s="12"/>
      <c r="F490" s="90"/>
      <c r="G490" s="95">
        <v>653552.22442999983</v>
      </c>
      <c r="H490" s="95">
        <v>288029.91404999996</v>
      </c>
      <c r="I490" s="95">
        <v>279341.88867000007</v>
      </c>
      <c r="J490" s="12">
        <v>-3.0163621749689895</v>
      </c>
    </row>
    <row r="491" spans="1:14" x14ac:dyDescent="0.2">
      <c r="B491" s="95"/>
      <c r="C491" s="95"/>
      <c r="D491" s="95"/>
      <c r="F491" s="90"/>
      <c r="G491" s="90"/>
      <c r="H491" s="90"/>
      <c r="I491" s="95"/>
    </row>
    <row r="492" spans="1:14" x14ac:dyDescent="0.25">
      <c r="A492" s="98"/>
      <c r="B492" s="98"/>
      <c r="C492" s="99"/>
      <c r="D492" s="99"/>
      <c r="E492" s="99"/>
      <c r="F492" s="99"/>
      <c r="G492" s="99"/>
      <c r="H492" s="99"/>
      <c r="I492" s="99"/>
      <c r="J492" s="99"/>
    </row>
    <row r="493" spans="1:14" ht="11.4" x14ac:dyDescent="0.2">
      <c r="A493" s="9" t="s">
        <v>415</v>
      </c>
      <c r="B493" s="90"/>
      <c r="C493" s="90"/>
      <c r="E493" s="90"/>
      <c r="F493" s="90"/>
      <c r="G493" s="90"/>
      <c r="I493" s="94"/>
      <c r="J493" s="90"/>
    </row>
  </sheetData>
  <mergeCells count="98">
    <mergeCell ref="A435:J435"/>
    <mergeCell ref="A436:J436"/>
    <mergeCell ref="B437:E437"/>
    <mergeCell ref="G437:J437"/>
    <mergeCell ref="B438:B439"/>
    <mergeCell ref="C438:E438"/>
    <mergeCell ref="G438:G439"/>
    <mergeCell ref="H438:J438"/>
    <mergeCell ref="B297:B298"/>
    <mergeCell ref="G297:G298"/>
    <mergeCell ref="B336:B337"/>
    <mergeCell ref="G336:G337"/>
    <mergeCell ref="B376:B377"/>
    <mergeCell ref="G376:G377"/>
    <mergeCell ref="C98:E98"/>
    <mergeCell ref="H98:J98"/>
    <mergeCell ref="B97:E97"/>
    <mergeCell ref="G97:J97"/>
    <mergeCell ref="C4:E4"/>
    <mergeCell ref="H4:J4"/>
    <mergeCell ref="A42:J42"/>
    <mergeCell ref="B4:B5"/>
    <mergeCell ref="G4:G5"/>
    <mergeCell ref="B45:B46"/>
    <mergeCell ref="G45:G46"/>
    <mergeCell ref="B98:B99"/>
    <mergeCell ref="G98:G99"/>
    <mergeCell ref="B134:E134"/>
    <mergeCell ref="G134:J134"/>
    <mergeCell ref="C165:E165"/>
    <mergeCell ref="H165:J165"/>
    <mergeCell ref="C135:E135"/>
    <mergeCell ref="H135:J135"/>
    <mergeCell ref="A162:J162"/>
    <mergeCell ref="A163:J163"/>
    <mergeCell ref="B164:E164"/>
    <mergeCell ref="G164:J164"/>
    <mergeCell ref="B135:B136"/>
    <mergeCell ref="G135:G136"/>
    <mergeCell ref="B165:B166"/>
    <mergeCell ref="G165:G166"/>
    <mergeCell ref="H200:J200"/>
    <mergeCell ref="B199:E199"/>
    <mergeCell ref="C247:E247"/>
    <mergeCell ref="H247:J247"/>
    <mergeCell ref="A244:J244"/>
    <mergeCell ref="G199:J199"/>
    <mergeCell ref="B246:E246"/>
    <mergeCell ref="G246:J246"/>
    <mergeCell ref="B200:B201"/>
    <mergeCell ref="G200:G201"/>
    <mergeCell ref="B247:B248"/>
    <mergeCell ref="G247:G248"/>
    <mergeCell ref="A243:J243"/>
    <mergeCell ref="A1:J1"/>
    <mergeCell ref="A2:J2"/>
    <mergeCell ref="A95:J95"/>
    <mergeCell ref="A96:J96"/>
    <mergeCell ref="B3:E3"/>
    <mergeCell ref="G3:J3"/>
    <mergeCell ref="C45:E45"/>
    <mergeCell ref="H45:J45"/>
    <mergeCell ref="B44:E44"/>
    <mergeCell ref="G44:J44"/>
    <mergeCell ref="A43:J43"/>
    <mergeCell ref="A41:J41"/>
    <mergeCell ref="A132:J132"/>
    <mergeCell ref="A133:J133"/>
    <mergeCell ref="A333:J333"/>
    <mergeCell ref="A334:J334"/>
    <mergeCell ref="B335:E335"/>
    <mergeCell ref="G335:J335"/>
    <mergeCell ref="C297:E297"/>
    <mergeCell ref="H297:J297"/>
    <mergeCell ref="A294:J294"/>
    <mergeCell ref="A295:J295"/>
    <mergeCell ref="B296:E296"/>
    <mergeCell ref="G296:J296"/>
    <mergeCell ref="A245:J245"/>
    <mergeCell ref="A197:J197"/>
    <mergeCell ref="A198:J198"/>
    <mergeCell ref="C200:E200"/>
    <mergeCell ref="B455:E455"/>
    <mergeCell ref="G455:J455"/>
    <mergeCell ref="C336:E336"/>
    <mergeCell ref="H336:J336"/>
    <mergeCell ref="C456:E456"/>
    <mergeCell ref="H456:J456"/>
    <mergeCell ref="A373:J373"/>
    <mergeCell ref="C376:E376"/>
    <mergeCell ref="H376:J376"/>
    <mergeCell ref="B375:E375"/>
    <mergeCell ref="G375:J375"/>
    <mergeCell ref="A453:J453"/>
    <mergeCell ref="A454:J454"/>
    <mergeCell ref="A374:J374"/>
    <mergeCell ref="B456:B457"/>
    <mergeCell ref="G456:G457"/>
  </mergeCells>
  <phoneticPr fontId="0" type="noConversion"/>
  <printOptions horizontalCentered="1" verticalCentered="1"/>
  <pageMargins left="1.3385826771653544" right="0.78740157480314965" top="0.51181102362204722" bottom="0.78740157480314965" header="0" footer="0.59055118110236227"/>
  <pageSetup scale="71" orientation="landscape" r:id="rId1"/>
  <headerFooter alignWithMargins="0">
    <oddFooter>&amp;C&amp;P</oddFooter>
  </headerFooter>
  <rowBreaks count="11" manualBreakCount="11">
    <brk id="41" max="9" man="1"/>
    <brk id="94" max="9" man="1"/>
    <brk id="131" max="16383" man="1"/>
    <brk id="161" max="16383" man="1"/>
    <brk id="196" max="16383" man="1"/>
    <brk id="243" max="16383" man="1"/>
    <brk id="293" max="16383" man="1"/>
    <brk id="332" max="9" man="1"/>
    <brk id="372" max="16383" man="1"/>
    <brk id="434" max="9" man="1"/>
    <brk id="45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2">
    <tabColor rgb="FFFFFF00"/>
  </sheetPr>
  <dimension ref="B1:K5"/>
  <sheetViews>
    <sheetView topLeftCell="E1" workbookViewId="0">
      <selection activeCell="J5" sqref="J5"/>
    </sheetView>
  </sheetViews>
  <sheetFormatPr baseColWidth="10" defaultRowHeight="13.2" x14ac:dyDescent="0.25"/>
  <cols>
    <col min="1" max="1" width="1.44140625" customWidth="1"/>
    <col min="2" max="2" width="27.88671875" customWidth="1"/>
    <col min="3" max="3" width="38.109375" bestFit="1" customWidth="1"/>
    <col min="4" max="11" width="15.109375" customWidth="1"/>
  </cols>
  <sheetData>
    <row r="1" spans="2:11" x14ac:dyDescent="0.25">
      <c r="B1">
        <v>5</v>
      </c>
      <c r="C1">
        <v>6</v>
      </c>
      <c r="D1">
        <v>7</v>
      </c>
      <c r="E1">
        <v>8</v>
      </c>
      <c r="F1">
        <v>9</v>
      </c>
      <c r="G1">
        <v>10</v>
      </c>
      <c r="H1">
        <v>11</v>
      </c>
      <c r="I1">
        <v>12</v>
      </c>
      <c r="J1">
        <v>13</v>
      </c>
      <c r="K1">
        <v>14</v>
      </c>
    </row>
    <row r="2" spans="2:11" x14ac:dyDescent="0.25">
      <c r="B2" t="str">
        <f>_xlfn.CONCAT("Gráfico  Nº ",B1)</f>
        <v>Gráfico  Nº 5</v>
      </c>
      <c r="C2" t="str">
        <f t="shared" ref="C2:J2" si="0">_xlfn.CONCAT("Gráfico  Nº ",C1)</f>
        <v>Gráfico  Nº 6</v>
      </c>
      <c r="D2" t="str">
        <f t="shared" si="0"/>
        <v>Gráfico  Nº 7</v>
      </c>
      <c r="E2" t="str">
        <f t="shared" si="0"/>
        <v>Gráfico  Nº 8</v>
      </c>
      <c r="F2" t="str">
        <f t="shared" si="0"/>
        <v>Gráfico  Nº 9</v>
      </c>
      <c r="G2" t="str">
        <f t="shared" si="0"/>
        <v>Gráfico  Nº 10</v>
      </c>
      <c r="H2" t="str">
        <f t="shared" si="0"/>
        <v>Gráfico  Nº 11</v>
      </c>
      <c r="I2" t="str">
        <f t="shared" si="0"/>
        <v>Gráfico  Nº 12</v>
      </c>
      <c r="J2" t="str">
        <f t="shared" si="0"/>
        <v>Gráfico  Nº 13</v>
      </c>
      <c r="K2" t="str">
        <f t="shared" ref="K2" si="1">_xlfn.CONCAT("Gráfico  Nº ",K1)</f>
        <v>Gráfico  Nº 14</v>
      </c>
    </row>
    <row r="3" spans="2:11" x14ac:dyDescent="0.25">
      <c r="B3" t="s">
        <v>378</v>
      </c>
      <c r="C3" t="s">
        <v>379</v>
      </c>
      <c r="D3" s="107" t="s">
        <v>380</v>
      </c>
      <c r="E3" s="107" t="s">
        <v>381</v>
      </c>
      <c r="F3" t="s">
        <v>382</v>
      </c>
      <c r="G3" t="s">
        <v>229</v>
      </c>
      <c r="H3" t="s">
        <v>218</v>
      </c>
      <c r="I3" t="s">
        <v>150</v>
      </c>
      <c r="J3" t="s">
        <v>250</v>
      </c>
      <c r="K3" s="107" t="s">
        <v>464</v>
      </c>
    </row>
    <row r="4" spans="2:11" x14ac:dyDescent="0.25">
      <c r="B4" t="str">
        <f ca="1">"Participación enero - "&amp;LOWER(TEXT(TODAY()-20,"mmmm"))&amp;" "&amp;YEAR(TODAY())</f>
        <v>Participación enero - junio 2019</v>
      </c>
      <c r="C4" t="str">
        <f ca="1">"Participación enero - "&amp;LOWER(TEXT(TODAY()-20,"mmmm"))&amp;" "&amp;YEAR(TODAY())</f>
        <v>Participación enero - junio 2019</v>
      </c>
      <c r="D4" t="str">
        <f ca="1">"Participación enero - "&amp;LOWER(TEXT(TODAY()-20,"mmmm"))&amp;" "&amp;YEAR(TODAY())</f>
        <v>Participación enero - junio 2019</v>
      </c>
      <c r="E4" t="str">
        <f ca="1">"Participación enero - "&amp;LOWER(TEXT(TODAY()-20,"mmmm"))&amp;" "&amp;YEAR(TODAY())</f>
        <v>Participación enero - junio 2019</v>
      </c>
      <c r="F4" t="str">
        <f ca="1">"Miles de dólares  enero - "&amp;LOWER(TEXT(TODAY()-20,"mmmm"))&amp;" "&amp;YEAR(TODAY())</f>
        <v>Miles de dólares  enero - junio 2019</v>
      </c>
      <c r="G4" t="str">
        <f ca="1">"Miles de dólares  enero - "&amp;LOWER(TEXT(TODAY()-20,"mmmm"))&amp;" "&amp;YEAR(TODAY())</f>
        <v>Miles de dólares  enero - junio 2019</v>
      </c>
      <c r="H4" t="str">
        <f ca="1">"Miles de dólares  enero - "&amp;LOWER(TEXT(TODAY()-20,"mmmm"))&amp;" "&amp;YEAR(TODAY())</f>
        <v>Miles de dólares  enero - junio 2019</v>
      </c>
      <c r="I4" t="str">
        <f ca="1">"Miles de dólares  enero - "&amp;LOWER(TEXT(TODAY()-20,"mmmm"))&amp;" "&amp;YEAR(TODAY())</f>
        <v>Miles de dólares  enero - junio 2019</v>
      </c>
      <c r="J4" t="str">
        <f ca="1">"Millones de dólares  enero - "&amp;LOWER(TEXT(TODAY()-20,"mmmm"))&amp;" "&amp;YEAR(TODAY())</f>
        <v>Millones de dólares  enero - junio 2019</v>
      </c>
      <c r="K4" t="str">
        <f ca="1">"Millones de dólares  enero - "&amp;LOWER(TEXT(TODAY()-20,"mmmm"))&amp;" "&amp;YEAR(TODAY())</f>
        <v>Millones de dólares  enero - junio 2019</v>
      </c>
    </row>
    <row r="5" spans="2:11" s="226" customFormat="1" ht="118.8" x14ac:dyDescent="0.25">
      <c r="B5" s="256" t="str">
        <f ca="1">CONCATENATE(B2,CHAR(10),B3,CHAR(10),B4)</f>
        <v>Gráfico  Nº 5
Exportaciones silvoagropecuarias por clase
Participación enero - junio 2019</v>
      </c>
      <c r="C5" s="256" t="str">
        <f ca="1">CONCATENATE(C2,CHAR(10),C3,CHAR(10),C4)</f>
        <v>Gráfico  Nº 6
Exportaciones silvoagropecuarias por sector
Participación enero - junio 2019</v>
      </c>
      <c r="D5" s="256" t="str">
        <f ca="1">CONCATENATE(D2,CHAR(10),D3,CHAR(10),D4)</f>
        <v>Gráfico  Nº 7
Exportación de productos silvoagropecuarios por zona económica
Participación enero - junio 2019</v>
      </c>
      <c r="E5" s="256" t="str">
        <f ca="1">CONCATENATE(E2,CHAR(10),E3,CHAR(10),E4)</f>
        <v>Gráfico  Nº 8
Importación de productos silvoagropecuarios por zona económica
Participación enero - junio 2019</v>
      </c>
      <c r="F5" s="256" t="str">
        <f t="shared" ref="F5:G5" ca="1" si="2">CONCATENATE(F2,CHAR(10),F3,CHAR(10),F4)</f>
        <v>Gráfico  Nº 9
Exportación de productos silvoagropecuarios por país de  destino
Miles de dólares  enero - junio 2019</v>
      </c>
      <c r="G5" s="256" t="str">
        <f t="shared" ca="1" si="2"/>
        <v>Gráfico  Nº 10
Importación de productos silvoagropecuarios por país de origen
Miles de dólares  enero - junio 2019</v>
      </c>
      <c r="H5" s="256" t="str">
        <f t="shared" ref="H5" ca="1" si="3">CONCATENATE(H2,CHAR(10),H3,CHAR(10),H4)</f>
        <v>Gráfico  Nº 11
Principales productos silvoagropecuarios exportados
Miles de dólares  enero - junio 2019</v>
      </c>
      <c r="I5" s="256" t="str">
        <f t="shared" ref="I5:K5" ca="1" si="4">CONCATENATE(I2,CHAR(10),I3,CHAR(10),I4)</f>
        <v>Gráfico  Nº 12
Principales productos silvoagropecuarios importados
Miles de dólares  enero - junio 2019</v>
      </c>
      <c r="J5" s="256" t="str">
        <f t="shared" ca="1" si="4"/>
        <v>Gráfico  Nº 13
Principales rubros exportados
Millones de dólares  enero - junio 2019</v>
      </c>
      <c r="K5" s="256" t="str">
        <f t="shared" ca="1" si="4"/>
        <v>Gráfico  Nº 14
Principales rubros importados
Millones de dólares  enero - junio 2019</v>
      </c>
    </row>
  </sheetData>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R52"/>
  <sheetViews>
    <sheetView view="pageBreakPreview" zoomScale="115" zoomScaleNormal="80" zoomScaleSheetLayoutView="115" workbookViewId="0">
      <selection sqref="A1:XFD1048576"/>
    </sheetView>
  </sheetViews>
  <sheetFormatPr baseColWidth="10" defaultColWidth="11.44140625" defaultRowHeight="13.2" x14ac:dyDescent="0.25"/>
  <cols>
    <col min="1" max="1" width="18.33203125" style="1" bestFit="1" customWidth="1"/>
    <col min="2" max="2" width="17.109375" style="1" bestFit="1" customWidth="1"/>
    <col min="3" max="3" width="10.33203125" style="1" customWidth="1"/>
    <col min="4" max="4" width="10.44140625" style="1" customWidth="1"/>
    <col min="5" max="5" width="10.33203125" style="1" bestFit="1" customWidth="1"/>
    <col min="6" max="6" width="13" style="1" bestFit="1" customWidth="1"/>
    <col min="7" max="11" width="11.44140625" style="34"/>
    <col min="12" max="16384" width="11.44140625" style="1"/>
  </cols>
  <sheetData>
    <row r="1" spans="1:16" s="34" customFormat="1" ht="15.9" customHeight="1" x14ac:dyDescent="0.25">
      <c r="A1" s="333" t="s">
        <v>125</v>
      </c>
      <c r="B1" s="333"/>
      <c r="C1" s="333"/>
      <c r="D1" s="333"/>
      <c r="E1" s="333"/>
      <c r="F1" s="333"/>
      <c r="G1" s="134"/>
      <c r="H1" s="134"/>
      <c r="I1" s="134"/>
      <c r="J1" s="134"/>
      <c r="K1" s="134"/>
      <c r="L1"/>
      <c r="M1"/>
      <c r="N1"/>
      <c r="O1"/>
      <c r="P1"/>
    </row>
    <row r="2" spans="1:16" s="34" customFormat="1" ht="15.9" customHeight="1" x14ac:dyDescent="0.25">
      <c r="A2" s="330" t="s">
        <v>126</v>
      </c>
      <c r="B2" s="330"/>
      <c r="C2" s="330"/>
      <c r="D2" s="330"/>
      <c r="E2" s="330"/>
      <c r="F2" s="330"/>
      <c r="G2" s="134"/>
      <c r="H2" s="134"/>
      <c r="I2" s="134"/>
      <c r="J2" s="134"/>
      <c r="K2" s="134"/>
      <c r="L2"/>
      <c r="M2"/>
      <c r="N2"/>
      <c r="O2"/>
      <c r="P2"/>
    </row>
    <row r="3" spans="1:16" s="34" customFormat="1" ht="15.9" customHeight="1" x14ac:dyDescent="0.25">
      <c r="A3" s="330" t="s">
        <v>127</v>
      </c>
      <c r="B3" s="330"/>
      <c r="C3" s="330"/>
      <c r="D3" s="330"/>
      <c r="E3" s="330"/>
      <c r="F3" s="330"/>
      <c r="G3" s="134"/>
      <c r="H3" s="134"/>
      <c r="I3" s="134"/>
      <c r="J3" s="134"/>
      <c r="K3" s="134"/>
      <c r="L3"/>
      <c r="M3"/>
      <c r="N3"/>
      <c r="O3"/>
      <c r="P3"/>
    </row>
    <row r="4" spans="1:16" s="34" customFormat="1" ht="15.9" customHeight="1" thickBot="1" x14ac:dyDescent="0.3">
      <c r="A4" s="330" t="s">
        <v>237</v>
      </c>
      <c r="B4" s="330"/>
      <c r="C4" s="330"/>
      <c r="D4" s="330"/>
      <c r="E4" s="330"/>
      <c r="F4" s="330"/>
      <c r="G4" s="321"/>
      <c r="H4" s="321"/>
      <c r="I4" s="321"/>
      <c r="J4" s="321"/>
      <c r="K4" s="321"/>
      <c r="L4"/>
      <c r="M4"/>
      <c r="N4"/>
      <c r="O4"/>
      <c r="P4"/>
    </row>
    <row r="5" spans="1:16" s="34" customFormat="1" ht="13.8" thickTop="1" x14ac:dyDescent="0.25">
      <c r="A5" s="38" t="s">
        <v>128</v>
      </c>
      <c r="B5" s="50">
        <v>2018</v>
      </c>
      <c r="C5" s="332" t="s">
        <v>513</v>
      </c>
      <c r="D5" s="332"/>
      <c r="E5" s="51" t="s">
        <v>143</v>
      </c>
      <c r="F5" s="51" t="s">
        <v>134</v>
      </c>
      <c r="G5" s="36"/>
      <c r="H5" s="36"/>
      <c r="I5" s="36"/>
      <c r="J5" s="36"/>
      <c r="K5" s="36"/>
      <c r="L5"/>
      <c r="M5"/>
      <c r="N5"/>
      <c r="O5"/>
      <c r="P5"/>
    </row>
    <row r="6" spans="1:16" s="34" customFormat="1" ht="13.8" thickBot="1" x14ac:dyDescent="0.3">
      <c r="A6" s="39"/>
      <c r="B6" s="52" t="s">
        <v>363</v>
      </c>
      <c r="C6" s="52">
        <v>2018</v>
      </c>
      <c r="D6" s="52">
        <v>2019</v>
      </c>
      <c r="E6" s="52" t="s">
        <v>514</v>
      </c>
      <c r="F6" s="53">
        <v>2019</v>
      </c>
      <c r="L6"/>
      <c r="M6"/>
      <c r="N6"/>
      <c r="O6"/>
      <c r="P6"/>
    </row>
    <row r="7" spans="1:16" s="117" customFormat="1" ht="13.8" thickTop="1" x14ac:dyDescent="0.25">
      <c r="A7" s="36" t="s">
        <v>440</v>
      </c>
      <c r="B7" s="303">
        <v>75451827.199996904</v>
      </c>
      <c r="C7" s="303">
        <v>38441639.441443548</v>
      </c>
      <c r="D7" s="303">
        <v>36157612.482549228</v>
      </c>
      <c r="E7" s="27">
        <v>-5.9415440966649649E-2</v>
      </c>
      <c r="F7" s="283"/>
      <c r="G7" s="302"/>
    </row>
    <row r="8" spans="1:16" s="117" customFormat="1" x14ac:dyDescent="0.25">
      <c r="A8" s="36" t="s">
        <v>441</v>
      </c>
      <c r="B8" s="303">
        <v>39922600.0749382</v>
      </c>
      <c r="C8" s="303">
        <v>19723368.514859609</v>
      </c>
      <c r="D8" s="303">
        <v>18351464.0810505</v>
      </c>
      <c r="E8" s="27">
        <v>-6.9557308771851761E-2</v>
      </c>
      <c r="F8" s="283"/>
    </row>
    <row r="9" spans="1:16" s="34" customFormat="1" x14ac:dyDescent="0.25">
      <c r="A9" s="36"/>
      <c r="B9" s="36"/>
      <c r="C9" s="36"/>
      <c r="D9" s="36"/>
      <c r="E9" s="36"/>
      <c r="F9" s="283"/>
      <c r="L9"/>
      <c r="M9"/>
      <c r="N9"/>
      <c r="O9"/>
      <c r="P9"/>
    </row>
    <row r="10" spans="1:16" s="34" customFormat="1" ht="15.9" customHeight="1" x14ac:dyDescent="0.25">
      <c r="A10" s="330" t="s">
        <v>130</v>
      </c>
      <c r="B10" s="330"/>
      <c r="C10" s="330"/>
      <c r="D10" s="330"/>
      <c r="E10" s="330"/>
      <c r="F10" s="330"/>
      <c r="L10"/>
      <c r="M10"/>
      <c r="N10"/>
      <c r="O10"/>
      <c r="P10"/>
    </row>
    <row r="11" spans="1:16" s="34" customFormat="1" ht="15.9" customHeight="1" x14ac:dyDescent="0.25">
      <c r="A11" s="26" t="s">
        <v>242</v>
      </c>
      <c r="B11" s="115">
        <v>17887064</v>
      </c>
      <c r="C11" s="115">
        <v>9829739</v>
      </c>
      <c r="D11" s="115">
        <v>9237786</v>
      </c>
      <c r="E11" s="27">
        <v>-6.0220622337988833E-2</v>
      </c>
      <c r="F11" s="27">
        <v>0.25548661445659443</v>
      </c>
      <c r="L11"/>
      <c r="M11"/>
      <c r="N11"/>
      <c r="O11"/>
      <c r="P11"/>
    </row>
    <row r="12" spans="1:16" s="34" customFormat="1" ht="15.9" customHeight="1" x14ac:dyDescent="0.25">
      <c r="A12" s="113" t="s">
        <v>265</v>
      </c>
      <c r="B12" s="111">
        <v>10193988</v>
      </c>
      <c r="C12" s="111">
        <v>6129067</v>
      </c>
      <c r="D12" s="111">
        <v>5852014</v>
      </c>
      <c r="E12" s="31">
        <v>-4.5203127980164029E-2</v>
      </c>
      <c r="F12" s="31">
        <v>0.63348663846510411</v>
      </c>
      <c r="L12"/>
      <c r="M12"/>
      <c r="N12"/>
      <c r="O12"/>
      <c r="P12"/>
    </row>
    <row r="13" spans="1:16" s="34" customFormat="1" ht="15.9" customHeight="1" x14ac:dyDescent="0.25">
      <c r="A13" s="113" t="s">
        <v>266</v>
      </c>
      <c r="B13" s="111">
        <v>1380748</v>
      </c>
      <c r="C13" s="111">
        <v>703722</v>
      </c>
      <c r="D13" s="111">
        <v>699060</v>
      </c>
      <c r="E13" s="31">
        <v>-6.624775124267822E-3</v>
      </c>
      <c r="F13" s="31">
        <v>7.5673976426819153E-2</v>
      </c>
      <c r="G13" s="33"/>
      <c r="H13" s="33"/>
      <c r="I13" s="33"/>
      <c r="J13" s="33"/>
      <c r="K13" s="33"/>
      <c r="L13"/>
      <c r="M13"/>
      <c r="N13"/>
      <c r="O13"/>
      <c r="P13"/>
    </row>
    <row r="14" spans="1:16" s="34" customFormat="1" ht="15.9" customHeight="1" x14ac:dyDescent="0.25">
      <c r="A14" s="113" t="s">
        <v>267</v>
      </c>
      <c r="B14" s="111">
        <v>6312328</v>
      </c>
      <c r="C14" s="111">
        <v>2996950</v>
      </c>
      <c r="D14" s="111">
        <v>2686712</v>
      </c>
      <c r="E14" s="31">
        <v>-0.10351790987503963</v>
      </c>
      <c r="F14" s="31">
        <v>0.29083938510807678</v>
      </c>
      <c r="G14" s="33"/>
      <c r="H14" s="33"/>
      <c r="I14" s="33"/>
      <c r="J14" s="33"/>
      <c r="K14" s="33"/>
      <c r="L14"/>
      <c r="M14"/>
      <c r="N14"/>
      <c r="O14"/>
      <c r="P14"/>
    </row>
    <row r="15" spans="1:16" s="34" customFormat="1" ht="15.9" customHeight="1" x14ac:dyDescent="0.25">
      <c r="A15" s="330" t="s">
        <v>132</v>
      </c>
      <c r="B15" s="330"/>
      <c r="C15" s="330"/>
      <c r="D15" s="330"/>
      <c r="E15" s="330"/>
      <c r="F15" s="330"/>
      <c r="L15"/>
      <c r="M15"/>
      <c r="N15"/>
      <c r="O15"/>
      <c r="P15"/>
    </row>
    <row r="16" spans="1:16" s="34" customFormat="1" ht="15.9" customHeight="1" x14ac:dyDescent="0.25">
      <c r="A16" s="32" t="s">
        <v>242</v>
      </c>
      <c r="B16" s="115">
        <v>6552887</v>
      </c>
      <c r="C16" s="115">
        <v>3214810</v>
      </c>
      <c r="D16" s="115">
        <v>3096989</v>
      </c>
      <c r="E16" s="27">
        <v>-3.6649444290642368E-2</v>
      </c>
      <c r="F16" s="28"/>
      <c r="G16" s="28"/>
      <c r="H16" s="28"/>
      <c r="I16" s="28"/>
      <c r="J16" s="28"/>
      <c r="K16" s="28"/>
      <c r="L16"/>
      <c r="M16"/>
      <c r="N16"/>
      <c r="O16"/>
      <c r="P16"/>
    </row>
    <row r="17" spans="1:18" s="34" customFormat="1" ht="15.9" customHeight="1" x14ac:dyDescent="0.25">
      <c r="A17" s="113" t="s">
        <v>265</v>
      </c>
      <c r="B17" s="23">
        <v>4078750</v>
      </c>
      <c r="C17" s="23">
        <v>2018510</v>
      </c>
      <c r="D17" s="23">
        <v>1924125</v>
      </c>
      <c r="E17" s="31">
        <v>-4.6759738619080414E-2</v>
      </c>
      <c r="F17" s="31">
        <v>0.62128893580183853</v>
      </c>
      <c r="G17" s="33"/>
      <c r="H17" s="33"/>
      <c r="I17" s="33"/>
      <c r="J17" s="33"/>
      <c r="K17" s="33"/>
      <c r="L17"/>
      <c r="M17"/>
      <c r="N17"/>
      <c r="O17"/>
      <c r="P17"/>
    </row>
    <row r="18" spans="1:18" s="34" customFormat="1" ht="15.9" customHeight="1" x14ac:dyDescent="0.25">
      <c r="A18" s="113" t="s">
        <v>266</v>
      </c>
      <c r="B18" s="23">
        <v>2142700</v>
      </c>
      <c r="C18" s="23">
        <v>1015119</v>
      </c>
      <c r="D18" s="23">
        <v>1033661</v>
      </c>
      <c r="E18" s="31">
        <v>1.8265838783433273E-2</v>
      </c>
      <c r="F18" s="31">
        <v>0.33376321323711516</v>
      </c>
      <c r="G18" s="33"/>
      <c r="H18" s="33"/>
      <c r="I18" s="33"/>
      <c r="J18" s="33"/>
      <c r="K18" s="33"/>
      <c r="L18"/>
      <c r="M18"/>
      <c r="N18"/>
      <c r="O18"/>
      <c r="P18"/>
    </row>
    <row r="19" spans="1:18" s="34" customFormat="1" ht="15.9" customHeight="1" x14ac:dyDescent="0.25">
      <c r="A19" s="113" t="s">
        <v>267</v>
      </c>
      <c r="B19" s="23">
        <v>331437</v>
      </c>
      <c r="C19" s="23">
        <v>181181</v>
      </c>
      <c r="D19" s="23">
        <v>139203</v>
      </c>
      <c r="E19" s="31">
        <v>-0.23169096097272893</v>
      </c>
      <c r="F19" s="31">
        <v>4.4947850961046358E-2</v>
      </c>
      <c r="G19" s="33"/>
      <c r="H19" s="33"/>
      <c r="I19" s="33"/>
      <c r="J19" s="33"/>
      <c r="K19" s="33"/>
      <c r="L19"/>
      <c r="M19"/>
      <c r="N19"/>
      <c r="O19"/>
      <c r="P19"/>
    </row>
    <row r="20" spans="1:18" s="34" customFormat="1" ht="15.9" customHeight="1" x14ac:dyDescent="0.25">
      <c r="A20" s="330" t="s">
        <v>144</v>
      </c>
      <c r="B20" s="330"/>
      <c r="C20" s="330"/>
      <c r="D20" s="330"/>
      <c r="E20" s="330"/>
      <c r="F20" s="330"/>
      <c r="M20" s="30"/>
      <c r="N20" s="30"/>
      <c r="O20" s="30"/>
    </row>
    <row r="21" spans="1:18" s="34" customFormat="1" ht="15.9" customHeight="1" x14ac:dyDescent="0.25">
      <c r="A21" s="32" t="s">
        <v>242</v>
      </c>
      <c r="B21" s="115">
        <v>11334177</v>
      </c>
      <c r="C21" s="115">
        <v>6614929</v>
      </c>
      <c r="D21" s="115">
        <v>6140797</v>
      </c>
      <c r="E21" s="27">
        <v>-7.1676052758842909E-2</v>
      </c>
      <c r="F21" s="33"/>
      <c r="G21" s="33"/>
      <c r="H21" s="33"/>
      <c r="I21" s="33"/>
      <c r="J21" s="33"/>
      <c r="K21" s="33"/>
    </row>
    <row r="22" spans="1:18" s="34" customFormat="1" ht="15.9" customHeight="1" x14ac:dyDescent="0.25">
      <c r="A22" s="113" t="s">
        <v>265</v>
      </c>
      <c r="B22" s="23">
        <v>6115238</v>
      </c>
      <c r="C22" s="23">
        <v>4110557</v>
      </c>
      <c r="D22" s="23">
        <v>3927889</v>
      </c>
      <c r="E22" s="31">
        <v>-4.4438746379140345E-2</v>
      </c>
      <c r="F22" s="31">
        <v>0.63963830753565054</v>
      </c>
      <c r="G22" s="33"/>
      <c r="H22" s="33"/>
      <c r="I22" s="33"/>
      <c r="J22" s="33"/>
      <c r="K22" s="33"/>
    </row>
    <row r="23" spans="1:18" s="34" customFormat="1" ht="15.9" customHeight="1" x14ac:dyDescent="0.25">
      <c r="A23" s="113" t="s">
        <v>266</v>
      </c>
      <c r="B23" s="23">
        <v>-761952</v>
      </c>
      <c r="C23" s="23">
        <v>-311397</v>
      </c>
      <c r="D23" s="23">
        <v>-334601</v>
      </c>
      <c r="E23" s="31">
        <v>-7.451581100652864E-2</v>
      </c>
      <c r="F23" s="31">
        <v>-5.4488204055597345E-2</v>
      </c>
      <c r="G23" s="33"/>
      <c r="H23" s="33"/>
      <c r="I23" s="33"/>
      <c r="J23" s="33"/>
      <c r="K23" s="33"/>
    </row>
    <row r="24" spans="1:18" s="34" customFormat="1" ht="15.9" customHeight="1" thickBot="1" x14ac:dyDescent="0.3">
      <c r="A24" s="114" t="s">
        <v>267</v>
      </c>
      <c r="B24" s="66">
        <v>5980891</v>
      </c>
      <c r="C24" s="66">
        <v>2815769</v>
      </c>
      <c r="D24" s="66">
        <v>2547509</v>
      </c>
      <c r="E24" s="67">
        <v>-9.527059925725441E-2</v>
      </c>
      <c r="F24" s="67">
        <v>0.41484989651994686</v>
      </c>
      <c r="G24" s="33"/>
      <c r="H24" s="33"/>
      <c r="I24" s="33"/>
      <c r="J24" s="33"/>
      <c r="K24" s="33"/>
    </row>
    <row r="25" spans="1:18" ht="27" customHeight="1" thickTop="1" x14ac:dyDescent="0.25">
      <c r="A25" s="331" t="s">
        <v>448</v>
      </c>
      <c r="B25" s="331"/>
      <c r="C25" s="331"/>
      <c r="D25" s="331"/>
      <c r="E25" s="331"/>
      <c r="F25" s="331"/>
      <c r="G25" s="33"/>
      <c r="H25" s="33"/>
      <c r="I25" s="33"/>
      <c r="J25" s="33"/>
      <c r="K25" s="33"/>
      <c r="L25" s="37"/>
      <c r="M25" s="200"/>
      <c r="N25" s="25"/>
      <c r="O25" s="219" t="s">
        <v>373</v>
      </c>
    </row>
    <row r="26" spans="1:18" ht="33" customHeight="1" x14ac:dyDescent="0.25">
      <c r="G26" s="33"/>
      <c r="H26" s="33"/>
      <c r="I26" s="33"/>
      <c r="J26" s="33"/>
      <c r="K26" s="33"/>
      <c r="L26" s="34"/>
      <c r="M26" s="199"/>
      <c r="O26" s="107" t="s">
        <v>195</v>
      </c>
    </row>
    <row r="27" spans="1:18" x14ac:dyDescent="0.25">
      <c r="A27" s="7"/>
      <c r="B27" s="7"/>
      <c r="C27" s="7"/>
      <c r="D27" s="7"/>
      <c r="E27" s="7"/>
      <c r="F27" s="7"/>
      <c r="G27" s="33"/>
      <c r="H27" s="33"/>
      <c r="I27" s="33"/>
      <c r="J27" s="33"/>
      <c r="K27" s="33"/>
      <c r="L27" s="34"/>
      <c r="M27" s="199"/>
      <c r="O27" s="194" t="s">
        <v>265</v>
      </c>
      <c r="P27" s="194" t="s">
        <v>266</v>
      </c>
      <c r="Q27" s="194" t="s">
        <v>267</v>
      </c>
      <c r="R27" s="194" t="s">
        <v>192</v>
      </c>
    </row>
    <row r="28" spans="1:18" ht="14.4" x14ac:dyDescent="0.3">
      <c r="A28" s="7"/>
      <c r="B28" s="7"/>
      <c r="C28" s="7"/>
      <c r="D28" s="7"/>
      <c r="E28" s="7"/>
      <c r="F28" s="7"/>
      <c r="G28" s="33"/>
      <c r="H28" s="33"/>
      <c r="I28" s="33"/>
      <c r="J28" s="33"/>
      <c r="K28" s="33"/>
      <c r="L28">
        <v>4</v>
      </c>
      <c r="M28" s="199" t="s">
        <v>515</v>
      </c>
      <c r="N28" s="112" t="s">
        <v>516</v>
      </c>
      <c r="O28" s="140">
        <v>3534665</v>
      </c>
      <c r="P28" s="140">
        <v>-39110</v>
      </c>
      <c r="Q28" s="140">
        <v>2308462</v>
      </c>
      <c r="R28" s="140">
        <v>5804017</v>
      </c>
    </row>
    <row r="29" spans="1:18" ht="14.4" x14ac:dyDescent="0.3">
      <c r="A29" s="7"/>
      <c r="B29" s="7"/>
      <c r="C29" s="7"/>
      <c r="D29" s="7"/>
      <c r="E29" s="7"/>
      <c r="F29" s="7"/>
      <c r="G29" s="33"/>
      <c r="H29" s="33"/>
      <c r="I29" s="33"/>
      <c r="J29" s="33"/>
      <c r="K29" s="33"/>
      <c r="L29">
        <v>3</v>
      </c>
      <c r="M29" s="199"/>
      <c r="N29" s="112" t="s">
        <v>517</v>
      </c>
      <c r="O29" s="140">
        <v>3969310</v>
      </c>
      <c r="P29" s="140">
        <v>-80235</v>
      </c>
      <c r="Q29" s="140">
        <v>2207129</v>
      </c>
      <c r="R29" s="140">
        <v>6096204</v>
      </c>
    </row>
    <row r="30" spans="1:18" ht="14.4" x14ac:dyDescent="0.3">
      <c r="A30" s="7"/>
      <c r="B30" s="7"/>
      <c r="C30" s="7"/>
      <c r="D30" s="7"/>
      <c r="E30" s="7"/>
      <c r="F30" s="7"/>
      <c r="L30">
        <v>2</v>
      </c>
      <c r="M30" s="199"/>
      <c r="N30" s="112" t="s">
        <v>518</v>
      </c>
      <c r="O30" s="140">
        <v>3585951</v>
      </c>
      <c r="P30" s="140">
        <v>-335491</v>
      </c>
      <c r="Q30" s="140">
        <v>2223502</v>
      </c>
      <c r="R30" s="140">
        <v>5473962</v>
      </c>
    </row>
    <row r="31" spans="1:18" ht="14.4" x14ac:dyDescent="0.3">
      <c r="A31" s="7"/>
      <c r="B31" s="7"/>
      <c r="C31" s="7"/>
      <c r="D31" s="7"/>
      <c r="E31" s="7"/>
      <c r="F31" s="7"/>
      <c r="L31">
        <v>1</v>
      </c>
      <c r="M31" s="199"/>
      <c r="N31" s="112" t="s">
        <v>519</v>
      </c>
      <c r="O31" s="140">
        <v>4110557</v>
      </c>
      <c r="P31" s="140">
        <v>-311397</v>
      </c>
      <c r="Q31" s="140">
        <v>2815769</v>
      </c>
      <c r="R31" s="140">
        <v>6614929</v>
      </c>
    </row>
    <row r="32" spans="1:18" ht="14.4" x14ac:dyDescent="0.3">
      <c r="A32" s="7"/>
      <c r="B32" s="7"/>
      <c r="C32" s="7"/>
      <c r="D32" s="7"/>
      <c r="E32" s="7"/>
      <c r="F32" s="7"/>
      <c r="L32">
        <v>0</v>
      </c>
      <c r="M32" s="199"/>
      <c r="N32" s="112" t="s">
        <v>520</v>
      </c>
      <c r="O32" s="140">
        <v>3927889</v>
      </c>
      <c r="P32" s="140">
        <v>-334601</v>
      </c>
      <c r="Q32" s="140">
        <v>2547509</v>
      </c>
      <c r="R32" s="140">
        <v>6140797</v>
      </c>
    </row>
    <row r="33" spans="1:12" x14ac:dyDescent="0.25">
      <c r="A33" s="7"/>
      <c r="B33" s="7"/>
      <c r="C33" s="7"/>
      <c r="D33" s="7"/>
      <c r="E33" s="7"/>
      <c r="F33" s="7"/>
    </row>
    <row r="34" spans="1:12" x14ac:dyDescent="0.25">
      <c r="A34" s="7"/>
      <c r="B34" s="7"/>
      <c r="C34" s="7"/>
      <c r="D34" s="7"/>
      <c r="E34" s="7"/>
      <c r="F34" s="7"/>
    </row>
    <row r="35" spans="1:12" x14ac:dyDescent="0.25">
      <c r="A35" s="7"/>
      <c r="B35" s="7"/>
      <c r="C35" s="7"/>
      <c r="D35" s="7"/>
      <c r="E35" s="7"/>
      <c r="F35" s="7"/>
      <c r="L35" s="6"/>
    </row>
    <row r="36" spans="1:12" x14ac:dyDescent="0.25">
      <c r="A36" s="7"/>
      <c r="B36" s="7"/>
      <c r="C36" s="7"/>
      <c r="D36" s="7"/>
      <c r="E36" s="7"/>
      <c r="F36" s="7"/>
      <c r="L36" s="6"/>
    </row>
    <row r="37" spans="1:12" x14ac:dyDescent="0.25">
      <c r="A37" s="7"/>
      <c r="B37" s="7"/>
      <c r="C37" s="7"/>
      <c r="D37" s="7"/>
      <c r="E37" s="7"/>
      <c r="F37" s="7"/>
      <c r="L37" s="6"/>
    </row>
    <row r="38" spans="1:12" x14ac:dyDescent="0.25">
      <c r="A38" s="7"/>
      <c r="B38" s="7"/>
      <c r="C38" s="7"/>
      <c r="D38" s="7"/>
      <c r="E38" s="7"/>
      <c r="F38" s="7"/>
    </row>
    <row r="39" spans="1:12" x14ac:dyDescent="0.25">
      <c r="A39" s="7"/>
      <c r="B39" s="7"/>
      <c r="C39" s="7"/>
      <c r="D39" s="7"/>
      <c r="E39" s="7"/>
      <c r="F39" s="7"/>
      <c r="L39" s="6"/>
    </row>
    <row r="40" spans="1:12" x14ac:dyDescent="0.25">
      <c r="A40" s="7"/>
      <c r="B40" s="7"/>
      <c r="C40" s="7"/>
      <c r="D40" s="7"/>
      <c r="E40" s="7"/>
      <c r="F40" s="7"/>
      <c r="L40" s="6"/>
    </row>
    <row r="41" spans="1:12" x14ac:dyDescent="0.25">
      <c r="A41" s="7"/>
      <c r="B41" s="7"/>
      <c r="C41" s="7"/>
      <c r="D41" s="7"/>
      <c r="E41" s="7"/>
      <c r="F41" s="7"/>
      <c r="L41" s="6"/>
    </row>
    <row r="42" spans="1:12" x14ac:dyDescent="0.25">
      <c r="A42" s="7"/>
      <c r="B42" s="7"/>
      <c r="C42" s="7"/>
      <c r="D42" s="7"/>
      <c r="E42" s="7"/>
      <c r="F42" s="7"/>
      <c r="L42" s="6"/>
    </row>
    <row r="43" spans="1:12" x14ac:dyDescent="0.25">
      <c r="A43" s="7"/>
      <c r="B43" s="7"/>
      <c r="C43" s="7"/>
      <c r="D43" s="7"/>
      <c r="E43" s="7"/>
      <c r="F43" s="7"/>
    </row>
    <row r="44" spans="1:12" x14ac:dyDescent="0.25">
      <c r="A44" s="7"/>
      <c r="B44" s="7"/>
      <c r="C44" s="7"/>
      <c r="D44" s="7"/>
      <c r="E44" s="7"/>
      <c r="F44" s="7"/>
      <c r="L44" s="6"/>
    </row>
    <row r="45" spans="1:12" x14ac:dyDescent="0.25">
      <c r="A45" s="7"/>
      <c r="B45" s="7"/>
      <c r="C45" s="7"/>
      <c r="D45" s="7"/>
      <c r="E45" s="7"/>
      <c r="F45" s="7"/>
      <c r="L45" s="6"/>
    </row>
    <row r="46" spans="1:12" x14ac:dyDescent="0.25">
      <c r="A46" s="7"/>
      <c r="B46" s="7"/>
      <c r="C46" s="7"/>
      <c r="D46" s="7"/>
      <c r="E46" s="7"/>
      <c r="F46" s="7"/>
      <c r="L46" s="6"/>
    </row>
    <row r="47" spans="1:12" x14ac:dyDescent="0.25">
      <c r="A47" s="7"/>
      <c r="B47" s="7"/>
      <c r="C47" s="7"/>
      <c r="D47" s="7"/>
      <c r="E47" s="7"/>
      <c r="F47" s="7"/>
      <c r="L47" s="6"/>
    </row>
    <row r="48" spans="1:12" x14ac:dyDescent="0.25">
      <c r="A48" s="7"/>
      <c r="B48" s="7"/>
      <c r="C48" s="7"/>
      <c r="D48" s="7"/>
      <c r="E48" s="7"/>
      <c r="F48" s="7"/>
    </row>
    <row r="49" spans="1:12" x14ac:dyDescent="0.25">
      <c r="A49" s="7"/>
      <c r="B49" s="7"/>
      <c r="C49" s="7"/>
      <c r="D49" s="7"/>
      <c r="E49" s="7"/>
      <c r="F49" s="7"/>
      <c r="L49" s="6"/>
    </row>
    <row r="50" spans="1:12" x14ac:dyDescent="0.25">
      <c r="A50" s="7"/>
      <c r="B50" s="7"/>
      <c r="C50" s="7"/>
      <c r="D50" s="7"/>
      <c r="E50" s="7"/>
      <c r="F50" s="7"/>
      <c r="L50" s="6"/>
    </row>
    <row r="51" spans="1:12" x14ac:dyDescent="0.25">
      <c r="A51" s="7"/>
      <c r="B51" s="7"/>
      <c r="C51" s="7"/>
      <c r="D51" s="7"/>
      <c r="E51" s="7"/>
      <c r="F51" s="7"/>
      <c r="L51" s="6"/>
    </row>
    <row r="52" spans="1:12" x14ac:dyDescent="0.25">
      <c r="L52" s="6"/>
    </row>
  </sheetData>
  <mergeCells count="9">
    <mergeCell ref="A20:F20"/>
    <mergeCell ref="A25:F25"/>
    <mergeCell ref="A10:F10"/>
    <mergeCell ref="C5:D5"/>
    <mergeCell ref="A1:F1"/>
    <mergeCell ref="A2:F2"/>
    <mergeCell ref="A3:F3"/>
    <mergeCell ref="A4:F4"/>
    <mergeCell ref="A15:F15"/>
  </mergeCells>
  <phoneticPr fontId="0" type="noConversion"/>
  <printOptions horizontalCentered="1" verticalCentered="1"/>
  <pageMargins left="0.78740157480314965" right="0.78740157480314965" top="1.8897637795275593" bottom="0.78740157480314965" header="0" footer="0.59055118110236227"/>
  <pageSetup scale="89" orientation="portrait"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3"/>
  <dimension ref="A1:W45"/>
  <sheetViews>
    <sheetView view="pageBreakPreview" zoomScaleNormal="80" zoomScaleSheetLayoutView="100" workbookViewId="0">
      <selection sqref="A1:XFD1048576"/>
    </sheetView>
  </sheetViews>
  <sheetFormatPr baseColWidth="10" defaultColWidth="11.44140625" defaultRowHeight="13.2" x14ac:dyDescent="0.25"/>
  <cols>
    <col min="1" max="1" width="18.33203125" style="1" bestFit="1" customWidth="1"/>
    <col min="2" max="6" width="10.109375" style="1" bestFit="1" customWidth="1"/>
    <col min="7" max="7" width="10.6640625" style="1" customWidth="1"/>
    <col min="8" max="8" width="13" style="1" bestFit="1" customWidth="1"/>
    <col min="9" max="9" width="11.44140625" style="34"/>
    <col min="10" max="10" width="11.44140625" style="34" customWidth="1"/>
    <col min="11" max="16384" width="11.44140625" style="1"/>
  </cols>
  <sheetData>
    <row r="1" spans="1:23" s="34" customFormat="1" ht="15.9" customHeight="1" x14ac:dyDescent="0.25">
      <c r="A1" s="333" t="s">
        <v>135</v>
      </c>
      <c r="B1" s="333"/>
      <c r="C1" s="333"/>
      <c r="D1" s="333"/>
      <c r="E1" s="333"/>
      <c r="F1" s="333"/>
      <c r="G1" s="333"/>
      <c r="H1" s="333"/>
      <c r="I1" s="134"/>
      <c r="J1" s="135"/>
    </row>
    <row r="2" spans="1:23" s="34" customFormat="1" ht="15.9" customHeight="1" x14ac:dyDescent="0.25">
      <c r="A2" s="330" t="s">
        <v>443</v>
      </c>
      <c r="B2" s="330"/>
      <c r="C2" s="330"/>
      <c r="D2" s="330"/>
      <c r="E2" s="330"/>
      <c r="F2" s="330"/>
      <c r="G2" s="330"/>
      <c r="H2" s="330"/>
      <c r="I2" s="134"/>
      <c r="J2" s="288"/>
      <c r="K2" s="29"/>
      <c r="L2" s="29"/>
      <c r="M2" s="29"/>
      <c r="N2" s="29"/>
      <c r="O2" s="29"/>
      <c r="P2" s="29"/>
      <c r="Q2" s="29"/>
      <c r="R2" s="29"/>
      <c r="S2" s="29"/>
      <c r="T2" s="29"/>
      <c r="U2" s="29"/>
      <c r="V2" s="29"/>
      <c r="W2" s="29"/>
    </row>
    <row r="3" spans="1:23" s="34" customFormat="1" ht="15.9" customHeight="1" x14ac:dyDescent="0.3">
      <c r="A3" s="330" t="s">
        <v>127</v>
      </c>
      <c r="B3" s="330"/>
      <c r="C3" s="330"/>
      <c r="D3" s="330"/>
      <c r="E3" s="330"/>
      <c r="F3" s="330"/>
      <c r="G3" s="330"/>
      <c r="H3" s="330"/>
      <c r="I3" s="134"/>
      <c r="J3" s="289"/>
      <c r="K3" s="289"/>
      <c r="L3" s="289"/>
      <c r="M3" s="289"/>
      <c r="N3" s="289"/>
      <c r="O3" s="289"/>
      <c r="P3" s="289"/>
      <c r="Q3" s="289"/>
      <c r="R3" s="289"/>
      <c r="S3" s="289"/>
      <c r="T3" s="29"/>
      <c r="U3" s="29"/>
      <c r="V3" s="29"/>
      <c r="W3" s="29"/>
    </row>
    <row r="4" spans="1:23" s="34" customFormat="1" ht="15.9" customHeight="1" thickBot="1" x14ac:dyDescent="0.35">
      <c r="A4" s="330" t="s">
        <v>237</v>
      </c>
      <c r="B4" s="330"/>
      <c r="C4" s="330"/>
      <c r="D4" s="330"/>
      <c r="E4" s="330"/>
      <c r="F4" s="330"/>
      <c r="G4" s="330"/>
      <c r="H4" s="330"/>
      <c r="I4" s="321"/>
      <c r="J4" s="290"/>
      <c r="K4" s="284"/>
      <c r="L4" s="284"/>
      <c r="M4" s="284"/>
      <c r="N4" s="284"/>
      <c r="O4" s="284"/>
      <c r="P4" s="284"/>
      <c r="Q4" s="284"/>
      <c r="R4" s="284"/>
      <c r="S4" s="284"/>
      <c r="T4" s="29"/>
      <c r="U4" s="29"/>
      <c r="V4" s="29"/>
      <c r="W4" s="29"/>
    </row>
    <row r="5" spans="1:23" s="34" customFormat="1" ht="14.4" thickTop="1" x14ac:dyDescent="0.3">
      <c r="A5" s="38" t="s">
        <v>128</v>
      </c>
      <c r="B5" s="334">
        <v>2014</v>
      </c>
      <c r="C5" s="334">
        <v>2015</v>
      </c>
      <c r="D5" s="334">
        <v>2016</v>
      </c>
      <c r="E5" s="334">
        <v>2017</v>
      </c>
      <c r="F5" s="334">
        <v>2018</v>
      </c>
      <c r="G5" s="64" t="s">
        <v>142</v>
      </c>
      <c r="H5" s="64" t="s">
        <v>134</v>
      </c>
      <c r="I5" s="36"/>
      <c r="J5" s="284"/>
      <c r="K5" s="284"/>
      <c r="L5" s="284"/>
      <c r="M5" s="284"/>
      <c r="N5" s="284"/>
      <c r="O5" s="284"/>
      <c r="P5" s="284"/>
      <c r="Q5" s="284"/>
      <c r="R5" s="284"/>
      <c r="S5" s="284"/>
      <c r="T5" s="29"/>
      <c r="U5" s="29"/>
      <c r="V5" s="29"/>
      <c r="W5" s="29"/>
    </row>
    <row r="6" spans="1:23" s="34" customFormat="1" ht="14.4" thickBot="1" x14ac:dyDescent="0.35">
      <c r="A6" s="285"/>
      <c r="B6" s="335"/>
      <c r="C6" s="335"/>
      <c r="D6" s="335"/>
      <c r="E6" s="335"/>
      <c r="F6" s="335"/>
      <c r="G6" s="286" t="s">
        <v>521</v>
      </c>
      <c r="H6" s="287">
        <v>2018</v>
      </c>
      <c r="J6" s="284"/>
      <c r="K6" s="284"/>
      <c r="L6" s="284"/>
      <c r="M6" s="284"/>
      <c r="N6" s="284"/>
      <c r="O6" s="284"/>
      <c r="P6" s="284"/>
      <c r="Q6" s="284"/>
      <c r="R6" s="284"/>
      <c r="S6" s="284"/>
      <c r="T6" s="29"/>
      <c r="U6" s="29"/>
      <c r="V6" s="29"/>
      <c r="W6" s="29"/>
    </row>
    <row r="7" spans="1:23" s="34" customFormat="1" ht="13.8" thickTop="1" x14ac:dyDescent="0.25">
      <c r="A7" s="36" t="s">
        <v>440</v>
      </c>
      <c r="B7" s="111">
        <v>75064697.829607397</v>
      </c>
      <c r="C7" s="111">
        <v>62035090.309760004</v>
      </c>
      <c r="D7" s="111">
        <v>60718332.353969805</v>
      </c>
      <c r="E7" s="111">
        <v>68859010.63756679</v>
      </c>
      <c r="F7" s="111">
        <v>75451827.199996904</v>
      </c>
      <c r="G7" s="27">
        <v>9.574370153429608E-2</v>
      </c>
      <c r="H7" s="283"/>
      <c r="J7" s="291"/>
    </row>
    <row r="8" spans="1:23" s="34" customFormat="1" x14ac:dyDescent="0.25">
      <c r="A8" s="36" t="s">
        <v>441</v>
      </c>
      <c r="B8" s="111">
        <v>40437482.567322396</v>
      </c>
      <c r="C8" s="111">
        <v>32339510.383173</v>
      </c>
      <c r="D8" s="111">
        <v>30697544.7045395</v>
      </c>
      <c r="E8" s="111">
        <v>37198998.222640596</v>
      </c>
      <c r="F8" s="111">
        <v>39922600.0749382</v>
      </c>
      <c r="G8" s="27">
        <v>7.3217075255535405E-2</v>
      </c>
      <c r="H8" s="283"/>
    </row>
    <row r="9" spans="1:23" s="34" customFormat="1" x14ac:dyDescent="0.25">
      <c r="A9" s="36" t="s">
        <v>442</v>
      </c>
      <c r="B9" s="111">
        <v>37317437.637290001</v>
      </c>
      <c r="C9" s="111">
        <v>29966636.086979803</v>
      </c>
      <c r="D9" s="111">
        <v>27927633.525000002</v>
      </c>
      <c r="E9" s="111">
        <v>34069933.802000001</v>
      </c>
      <c r="F9" s="111">
        <v>36382782.658999994</v>
      </c>
      <c r="G9" s="27">
        <v>6.7885334630859259E-2</v>
      </c>
      <c r="H9" s="283"/>
      <c r="J9" s="23"/>
      <c r="K9" s="23"/>
      <c r="L9" s="291"/>
    </row>
    <row r="10" spans="1:23" s="34" customFormat="1" ht="15.9" customHeight="1" x14ac:dyDescent="0.25">
      <c r="A10" s="330" t="s">
        <v>130</v>
      </c>
      <c r="B10" s="330"/>
      <c r="C10" s="330"/>
      <c r="D10" s="330"/>
      <c r="E10" s="330"/>
      <c r="F10" s="330"/>
      <c r="G10" s="330"/>
      <c r="H10" s="330"/>
      <c r="J10" s="292"/>
      <c r="K10" s="30"/>
      <c r="L10" s="291"/>
    </row>
    <row r="11" spans="1:23" s="34" customFormat="1" ht="15.9" customHeight="1" x14ac:dyDescent="0.25">
      <c r="A11" s="26" t="s">
        <v>242</v>
      </c>
      <c r="B11" s="115">
        <v>16043216</v>
      </c>
      <c r="C11" s="115">
        <v>14817037</v>
      </c>
      <c r="D11" s="115">
        <v>15208204</v>
      </c>
      <c r="E11" s="115">
        <v>15379133</v>
      </c>
      <c r="F11" s="115">
        <v>17887064</v>
      </c>
      <c r="G11" s="27">
        <v>0.16307362710238607</v>
      </c>
      <c r="H11" s="27">
        <v>0.23706601501627694</v>
      </c>
      <c r="I11" s="30"/>
      <c r="J11" s="292"/>
      <c r="K11" s="30"/>
      <c r="L11" s="291"/>
    </row>
    <row r="12" spans="1:23" s="34" customFormat="1" ht="15.9" customHeight="1" x14ac:dyDescent="0.25">
      <c r="A12" s="113" t="s">
        <v>265</v>
      </c>
      <c r="B12" s="111">
        <v>9232765</v>
      </c>
      <c r="C12" s="111">
        <v>8623933</v>
      </c>
      <c r="D12" s="111">
        <v>9248681</v>
      </c>
      <c r="E12" s="111">
        <v>9235779</v>
      </c>
      <c r="F12" s="111">
        <v>10193988</v>
      </c>
      <c r="G12" s="31">
        <v>0.10374966746172684</v>
      </c>
      <c r="H12" s="31">
        <v>0.56990839860583042</v>
      </c>
      <c r="I12" s="291"/>
      <c r="J12" s="135"/>
    </row>
    <row r="13" spans="1:23" s="34" customFormat="1" ht="15.9" customHeight="1" x14ac:dyDescent="0.25">
      <c r="A13" s="113" t="s">
        <v>266</v>
      </c>
      <c r="B13" s="111">
        <v>1387980</v>
      </c>
      <c r="C13" s="111">
        <v>1338945</v>
      </c>
      <c r="D13" s="111">
        <v>1236616</v>
      </c>
      <c r="E13" s="111">
        <v>1182554</v>
      </c>
      <c r="F13" s="111">
        <v>1380748</v>
      </c>
      <c r="G13" s="31">
        <v>0.16759826612569068</v>
      </c>
      <c r="H13" s="31">
        <v>7.7192545405998431E-2</v>
      </c>
      <c r="I13" s="33"/>
    </row>
    <row r="14" spans="1:23" s="34" customFormat="1" ht="15.9" customHeight="1" x14ac:dyDescent="0.25">
      <c r="A14" s="113" t="s">
        <v>267</v>
      </c>
      <c r="B14" s="111">
        <v>5422471</v>
      </c>
      <c r="C14" s="111">
        <v>4854159</v>
      </c>
      <c r="D14" s="111">
        <v>4722907</v>
      </c>
      <c r="E14" s="111">
        <v>4960800</v>
      </c>
      <c r="F14" s="111">
        <v>6312328</v>
      </c>
      <c r="G14" s="31">
        <v>0.27244154168682472</v>
      </c>
      <c r="H14" s="31">
        <v>0.35289905598817112</v>
      </c>
      <c r="I14" s="33"/>
    </row>
    <row r="15" spans="1:23" s="34" customFormat="1" ht="15.9" customHeight="1" x14ac:dyDescent="0.25">
      <c r="A15" s="330" t="s">
        <v>132</v>
      </c>
      <c r="B15" s="330"/>
      <c r="C15" s="330"/>
      <c r="D15" s="330"/>
      <c r="E15" s="330"/>
      <c r="F15" s="330"/>
      <c r="G15" s="330"/>
      <c r="H15" s="330"/>
    </row>
    <row r="16" spans="1:23" s="34" customFormat="1" ht="15.9" customHeight="1" x14ac:dyDescent="0.25">
      <c r="A16" s="32" t="s">
        <v>242</v>
      </c>
      <c r="B16" s="115">
        <v>5664467</v>
      </c>
      <c r="C16" s="115">
        <v>5203542</v>
      </c>
      <c r="D16" s="115">
        <v>5136928</v>
      </c>
      <c r="E16" s="115">
        <v>5838706</v>
      </c>
      <c r="F16" s="115">
        <v>6552887</v>
      </c>
      <c r="G16" s="27">
        <v>0.12231836985797881</v>
      </c>
      <c r="H16" s="28"/>
      <c r="I16" s="28"/>
    </row>
    <row r="17" spans="1:18" s="34" customFormat="1" ht="15.9" customHeight="1" x14ac:dyDescent="0.25">
      <c r="A17" s="113" t="s">
        <v>265</v>
      </c>
      <c r="B17" s="23">
        <v>3808241</v>
      </c>
      <c r="C17" s="23">
        <v>3474061</v>
      </c>
      <c r="D17" s="23">
        <v>3320129</v>
      </c>
      <c r="E17" s="23">
        <v>3612956</v>
      </c>
      <c r="F17" s="23">
        <v>4078750</v>
      </c>
      <c r="G17" s="31">
        <v>0.12892324179978942</v>
      </c>
      <c r="H17" s="31">
        <v>0.62243557686863815</v>
      </c>
      <c r="I17" s="33"/>
    </row>
    <row r="18" spans="1:18" s="34" customFormat="1" ht="15.9" customHeight="1" x14ac:dyDescent="0.25">
      <c r="A18" s="113" t="s">
        <v>266</v>
      </c>
      <c r="B18" s="23">
        <v>1583623</v>
      </c>
      <c r="C18" s="23">
        <v>1466730</v>
      </c>
      <c r="D18" s="23">
        <v>1561996</v>
      </c>
      <c r="E18" s="23">
        <v>1965142</v>
      </c>
      <c r="F18" s="23">
        <v>2142700</v>
      </c>
      <c r="G18" s="31">
        <v>9.0353775961228247E-2</v>
      </c>
      <c r="H18" s="31">
        <v>0.32698564770001376</v>
      </c>
      <c r="I18" s="33"/>
    </row>
    <row r="19" spans="1:18" s="34" customFormat="1" ht="15.9" customHeight="1" x14ac:dyDescent="0.25">
      <c r="A19" s="113" t="s">
        <v>267</v>
      </c>
      <c r="B19" s="23">
        <v>272603</v>
      </c>
      <c r="C19" s="23">
        <v>262751</v>
      </c>
      <c r="D19" s="23">
        <v>254803</v>
      </c>
      <c r="E19" s="23">
        <v>260608</v>
      </c>
      <c r="F19" s="23">
        <v>331437</v>
      </c>
      <c r="G19" s="31">
        <v>0.27178367509823181</v>
      </c>
      <c r="H19" s="31">
        <v>5.0578775431348047E-2</v>
      </c>
      <c r="I19" s="33"/>
    </row>
    <row r="20" spans="1:18" s="34" customFormat="1" ht="15.9" customHeight="1" x14ac:dyDescent="0.25">
      <c r="A20" s="330" t="s">
        <v>144</v>
      </c>
      <c r="B20" s="330"/>
      <c r="C20" s="330"/>
      <c r="D20" s="330"/>
      <c r="E20" s="330"/>
      <c r="F20" s="330"/>
      <c r="G20" s="330"/>
      <c r="H20" s="330"/>
    </row>
    <row r="21" spans="1:18" s="34" customFormat="1" ht="15.9" customHeight="1" x14ac:dyDescent="0.25">
      <c r="A21" s="32" t="s">
        <v>242</v>
      </c>
      <c r="B21" s="115">
        <v>10378749</v>
      </c>
      <c r="C21" s="115">
        <v>9613495</v>
      </c>
      <c r="D21" s="115">
        <v>10071276</v>
      </c>
      <c r="E21" s="115">
        <v>9540427</v>
      </c>
      <c r="F21" s="115">
        <v>11334177</v>
      </c>
      <c r="G21" s="27">
        <v>0.18801569363719256</v>
      </c>
      <c r="H21" s="33"/>
      <c r="I21" s="33"/>
    </row>
    <row r="22" spans="1:18" s="34" customFormat="1" ht="15.9" customHeight="1" x14ac:dyDescent="0.25">
      <c r="A22" s="113" t="s">
        <v>265</v>
      </c>
      <c r="B22" s="23">
        <v>5424524</v>
      </c>
      <c r="C22" s="23">
        <v>5149872</v>
      </c>
      <c r="D22" s="23">
        <v>5928552</v>
      </c>
      <c r="E22" s="23">
        <v>5622823</v>
      </c>
      <c r="F22" s="23">
        <v>6115238</v>
      </c>
      <c r="G22" s="31">
        <v>8.7574337659214949E-2</v>
      </c>
      <c r="H22" s="31">
        <v>0.53953965956240135</v>
      </c>
      <c r="I22" s="33"/>
    </row>
    <row r="23" spans="1:18" s="34" customFormat="1" ht="15.9" customHeight="1" x14ac:dyDescent="0.25">
      <c r="A23" s="113" t="s">
        <v>266</v>
      </c>
      <c r="B23" s="23">
        <v>-195643</v>
      </c>
      <c r="C23" s="23">
        <v>-127785</v>
      </c>
      <c r="D23" s="23">
        <v>-325380</v>
      </c>
      <c r="E23" s="23">
        <v>-782588</v>
      </c>
      <c r="F23" s="23">
        <v>-761952</v>
      </c>
      <c r="G23" s="31">
        <v>2.6368919533649889E-2</v>
      </c>
      <c r="H23" s="31">
        <v>-6.7226054436947652E-2</v>
      </c>
      <c r="I23" s="33"/>
      <c r="J23" s="291"/>
    </row>
    <row r="24" spans="1:18" s="34" customFormat="1" ht="15.9" customHeight="1" thickBot="1" x14ac:dyDescent="0.3">
      <c r="A24" s="114" t="s">
        <v>267</v>
      </c>
      <c r="B24" s="66">
        <v>5149868</v>
      </c>
      <c r="C24" s="66">
        <v>4591408</v>
      </c>
      <c r="D24" s="66">
        <v>4468104</v>
      </c>
      <c r="E24" s="66">
        <v>4700192</v>
      </c>
      <c r="F24" s="66">
        <v>5980891</v>
      </c>
      <c r="G24" s="67">
        <v>0.27247801791926796</v>
      </c>
      <c r="H24" s="67">
        <v>0.52768639487454627</v>
      </c>
      <c r="I24" s="33"/>
    </row>
    <row r="25" spans="1:18" ht="27" customHeight="1" thickTop="1" x14ac:dyDescent="0.25">
      <c r="A25" s="331" t="s">
        <v>447</v>
      </c>
      <c r="B25" s="331"/>
      <c r="C25" s="331"/>
      <c r="D25" s="331"/>
      <c r="E25" s="331"/>
      <c r="F25" s="331"/>
      <c r="G25" s="331"/>
      <c r="H25" s="331"/>
      <c r="I25" s="33"/>
      <c r="N25" s="25"/>
      <c r="O25" s="219" t="s">
        <v>373</v>
      </c>
    </row>
    <row r="26" spans="1:18" ht="33" customHeight="1" x14ac:dyDescent="0.25">
      <c r="I26" s="33"/>
      <c r="O26" s="107" t="s">
        <v>195</v>
      </c>
    </row>
    <row r="27" spans="1:18" x14ac:dyDescent="0.25">
      <c r="A27" s="7"/>
      <c r="B27" s="7"/>
      <c r="C27" s="7"/>
      <c r="D27" s="7"/>
      <c r="E27" s="7"/>
      <c r="F27" s="7"/>
      <c r="G27" s="7"/>
      <c r="H27" s="7"/>
      <c r="I27" s="33"/>
      <c r="O27" s="194" t="s">
        <v>265</v>
      </c>
      <c r="P27" s="194" t="s">
        <v>266</v>
      </c>
      <c r="Q27" s="194" t="s">
        <v>267</v>
      </c>
      <c r="R27" s="194" t="s">
        <v>192</v>
      </c>
    </row>
    <row r="28" spans="1:18" ht="14.4" x14ac:dyDescent="0.3">
      <c r="A28" s="7"/>
      <c r="B28" s="7"/>
      <c r="C28" s="7"/>
      <c r="D28" s="7"/>
      <c r="E28" s="7"/>
      <c r="F28" s="7"/>
      <c r="G28" s="7"/>
      <c r="H28" s="7"/>
      <c r="I28" s="33"/>
      <c r="N28" s="269">
        <v>2013</v>
      </c>
      <c r="O28" s="140">
        <v>5424524</v>
      </c>
      <c r="P28" s="140">
        <v>-195643</v>
      </c>
      <c r="Q28" s="140">
        <v>5149868</v>
      </c>
      <c r="R28" s="140">
        <v>10378749</v>
      </c>
    </row>
    <row r="29" spans="1:18" ht="14.4" x14ac:dyDescent="0.3">
      <c r="A29" s="7"/>
      <c r="B29" s="7"/>
      <c r="C29" s="7"/>
      <c r="D29" s="7"/>
      <c r="E29" s="7"/>
      <c r="F29" s="7"/>
      <c r="G29" s="7"/>
      <c r="H29" s="7"/>
      <c r="I29" s="33"/>
      <c r="N29" s="269">
        <v>2014</v>
      </c>
      <c r="O29" s="140">
        <v>5149872</v>
      </c>
      <c r="P29" s="140">
        <v>-127785</v>
      </c>
      <c r="Q29" s="140">
        <v>4591408</v>
      </c>
      <c r="R29" s="140">
        <v>9613495</v>
      </c>
    </row>
    <row r="30" spans="1:18" ht="14.4" x14ac:dyDescent="0.3">
      <c r="A30" s="7"/>
      <c r="B30" s="7"/>
      <c r="C30" s="7"/>
      <c r="D30" s="7"/>
      <c r="E30" s="7"/>
      <c r="F30" s="7"/>
      <c r="G30" s="7"/>
      <c r="H30" s="7"/>
      <c r="N30" s="269">
        <v>2015</v>
      </c>
      <c r="O30" s="140">
        <v>5928552</v>
      </c>
      <c r="P30" s="140">
        <v>-325380</v>
      </c>
      <c r="Q30" s="140">
        <v>4468104</v>
      </c>
      <c r="R30" s="140">
        <v>10071276</v>
      </c>
    </row>
    <row r="31" spans="1:18" ht="14.4" x14ac:dyDescent="0.3">
      <c r="A31" s="7"/>
      <c r="B31" s="7"/>
      <c r="C31" s="7"/>
      <c r="D31" s="7"/>
      <c r="E31" s="7"/>
      <c r="F31" s="7"/>
      <c r="G31" s="7"/>
      <c r="H31" s="7"/>
      <c r="N31" s="269">
        <v>2016</v>
      </c>
      <c r="O31" s="140">
        <v>5622823</v>
      </c>
      <c r="P31" s="140">
        <v>-782588</v>
      </c>
      <c r="Q31" s="140">
        <v>4700192</v>
      </c>
      <c r="R31" s="140">
        <v>9540427</v>
      </c>
    </row>
    <row r="32" spans="1:18" ht="14.4" x14ac:dyDescent="0.3">
      <c r="A32" s="7"/>
      <c r="B32" s="7"/>
      <c r="C32" s="7"/>
      <c r="D32" s="7"/>
      <c r="E32" s="7"/>
      <c r="F32" s="7"/>
      <c r="G32" s="7"/>
      <c r="H32" s="7"/>
      <c r="N32" s="269">
        <v>2017</v>
      </c>
      <c r="O32" s="140">
        <v>6115238</v>
      </c>
      <c r="P32" s="140">
        <v>-761952</v>
      </c>
      <c r="Q32" s="140">
        <v>5980891</v>
      </c>
      <c r="R32" s="140">
        <v>11334177</v>
      </c>
    </row>
    <row r="33" spans="1:8" x14ac:dyDescent="0.25">
      <c r="A33" s="7"/>
      <c r="B33" s="7"/>
      <c r="C33" s="7"/>
      <c r="D33" s="7"/>
      <c r="E33" s="7"/>
      <c r="F33" s="7"/>
      <c r="G33" s="7"/>
      <c r="H33" s="7"/>
    </row>
    <row r="34" spans="1:8" x14ac:dyDescent="0.25">
      <c r="A34" s="7"/>
      <c r="B34" s="7"/>
      <c r="C34" s="7"/>
      <c r="D34" s="7"/>
      <c r="E34" s="7"/>
      <c r="F34" s="7"/>
      <c r="G34" s="7"/>
      <c r="H34" s="7"/>
    </row>
    <row r="35" spans="1:8" x14ac:dyDescent="0.25">
      <c r="A35" s="7"/>
      <c r="B35" s="7"/>
      <c r="C35" s="7"/>
      <c r="D35" s="7"/>
      <c r="E35" s="7"/>
      <c r="F35" s="7"/>
      <c r="G35" s="7"/>
      <c r="H35" s="7"/>
    </row>
    <row r="36" spans="1:8" x14ac:dyDescent="0.25">
      <c r="A36" s="7"/>
      <c r="B36" s="7"/>
      <c r="C36" s="7"/>
      <c r="D36" s="7"/>
      <c r="E36" s="7"/>
      <c r="F36" s="7"/>
      <c r="G36" s="7"/>
      <c r="H36" s="7"/>
    </row>
    <row r="37" spans="1:8" x14ac:dyDescent="0.25">
      <c r="A37" s="7"/>
      <c r="B37" s="7"/>
      <c r="C37" s="7"/>
      <c r="D37" s="7"/>
      <c r="E37" s="7"/>
      <c r="F37" s="7"/>
      <c r="G37" s="7"/>
      <c r="H37" s="7"/>
    </row>
    <row r="38" spans="1:8" x14ac:dyDescent="0.25">
      <c r="A38" s="7"/>
      <c r="B38" s="7"/>
      <c r="C38" s="7"/>
      <c r="D38" s="7"/>
      <c r="E38" s="7"/>
      <c r="F38" s="7"/>
      <c r="G38" s="7"/>
      <c r="H38" s="7"/>
    </row>
    <row r="39" spans="1:8" x14ac:dyDescent="0.25">
      <c r="A39" s="7"/>
      <c r="B39" s="7"/>
      <c r="C39" s="7"/>
      <c r="D39" s="7"/>
      <c r="E39" s="7"/>
      <c r="F39" s="7"/>
      <c r="G39" s="7"/>
      <c r="H39" s="7"/>
    </row>
    <row r="40" spans="1:8" x14ac:dyDescent="0.25">
      <c r="A40" s="7"/>
      <c r="B40" s="7"/>
      <c r="C40" s="7"/>
      <c r="D40" s="7"/>
      <c r="E40" s="7"/>
      <c r="F40" s="7"/>
      <c r="G40" s="7"/>
      <c r="H40" s="7"/>
    </row>
    <row r="41" spans="1:8" x14ac:dyDescent="0.25">
      <c r="A41" s="7"/>
      <c r="B41" s="7"/>
      <c r="C41" s="7"/>
      <c r="D41" s="7"/>
      <c r="E41" s="7"/>
      <c r="F41" s="7"/>
      <c r="G41" s="7"/>
      <c r="H41" s="7"/>
    </row>
    <row r="42" spans="1:8" x14ac:dyDescent="0.25">
      <c r="A42" s="7"/>
      <c r="B42" s="7"/>
      <c r="C42" s="7"/>
      <c r="D42" s="7"/>
      <c r="E42" s="7"/>
      <c r="F42" s="7"/>
      <c r="G42" s="7"/>
      <c r="H42" s="7"/>
    </row>
    <row r="43" spans="1:8" x14ac:dyDescent="0.25">
      <c r="A43" s="7"/>
      <c r="B43" s="7"/>
      <c r="C43" s="7"/>
      <c r="D43" s="7"/>
      <c r="E43" s="7"/>
      <c r="F43" s="7"/>
      <c r="G43" s="7"/>
      <c r="H43" s="7"/>
    </row>
    <row r="44" spans="1:8" x14ac:dyDescent="0.25">
      <c r="A44" s="7"/>
      <c r="B44" s="7"/>
      <c r="C44" s="7"/>
      <c r="D44" s="7"/>
      <c r="E44" s="7"/>
      <c r="F44" s="7"/>
      <c r="G44" s="7"/>
      <c r="H44" s="7"/>
    </row>
    <row r="45" spans="1:8" x14ac:dyDescent="0.25">
      <c r="A45" s="7"/>
      <c r="B45" s="7"/>
      <c r="C45" s="7"/>
      <c r="D45" s="7"/>
      <c r="E45" s="7"/>
      <c r="F45" s="7"/>
      <c r="G45" s="7"/>
      <c r="H45" s="7"/>
    </row>
  </sheetData>
  <mergeCells count="13">
    <mergeCell ref="A15:H15"/>
    <mergeCell ref="A20:H20"/>
    <mergeCell ref="A25:H25"/>
    <mergeCell ref="B5:B6"/>
    <mergeCell ref="C5:C6"/>
    <mergeCell ref="D5:D6"/>
    <mergeCell ref="E5:E6"/>
    <mergeCell ref="F5:F6"/>
    <mergeCell ref="A1:H1"/>
    <mergeCell ref="A2:H2"/>
    <mergeCell ref="A3:H3"/>
    <mergeCell ref="A4:H4"/>
    <mergeCell ref="A10:H10"/>
  </mergeCells>
  <printOptions horizontalCentered="1" verticalCentered="1"/>
  <pageMargins left="0.78740157480314965" right="0.78740157480314965" top="1.8897637795275593" bottom="0.78740157480314965" header="0" footer="0.59055118110236227"/>
  <pageSetup scale="89"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AD48"/>
  <sheetViews>
    <sheetView view="pageBreakPreview" zoomScaleNormal="100" zoomScaleSheetLayoutView="100" workbookViewId="0">
      <selection sqref="A1:XFD1048576"/>
    </sheetView>
  </sheetViews>
  <sheetFormatPr baseColWidth="10" defaultRowHeight="13.2" x14ac:dyDescent="0.25"/>
  <cols>
    <col min="1" max="1" width="15.109375" customWidth="1"/>
    <col min="2" max="2" width="16.5546875" bestFit="1" customWidth="1"/>
    <col min="3" max="3" width="15" customWidth="1"/>
    <col min="4" max="4" width="15.109375" customWidth="1"/>
    <col min="5" max="5" width="14.6640625" customWidth="1"/>
    <col min="6" max="6" width="16.5546875" bestFit="1" customWidth="1"/>
    <col min="7" max="16" width="16.5546875" customWidth="1"/>
    <col min="17" max="17" width="12.88671875" style="107" bestFit="1" customWidth="1"/>
    <col min="18" max="18" width="18.5546875" style="107" bestFit="1" customWidth="1"/>
    <col min="19" max="19" width="14.6640625" style="107" customWidth="1"/>
    <col min="20" max="20" width="18.5546875" style="107" bestFit="1" customWidth="1"/>
    <col min="21" max="21" width="16.109375" style="107" bestFit="1" customWidth="1"/>
    <col min="22" max="22" width="12.6640625" bestFit="1" customWidth="1"/>
  </cols>
  <sheetData>
    <row r="1" spans="1:30" s="34" customFormat="1" ht="15.9" customHeight="1" x14ac:dyDescent="0.25">
      <c r="A1" s="333" t="s">
        <v>193</v>
      </c>
      <c r="B1" s="333"/>
      <c r="C1" s="333"/>
      <c r="D1" s="333"/>
      <c r="E1" s="333"/>
      <c r="F1" s="333"/>
      <c r="G1" s="320"/>
      <c r="H1" s="320"/>
      <c r="I1" s="320"/>
      <c r="J1" s="320"/>
      <c r="K1" s="320"/>
      <c r="L1" s="320"/>
      <c r="M1" s="320"/>
      <c r="N1" s="320"/>
      <c r="O1" s="320"/>
      <c r="P1" s="320"/>
      <c r="Q1" s="32" t="s">
        <v>194</v>
      </c>
      <c r="R1" s="32"/>
      <c r="S1" s="32"/>
      <c r="T1" s="32"/>
      <c r="U1" s="32"/>
      <c r="V1" s="29"/>
      <c r="W1" s="29"/>
      <c r="X1" s="29"/>
      <c r="AA1" s="30"/>
      <c r="AB1" s="30"/>
      <c r="AC1" s="30"/>
      <c r="AD1" s="29"/>
    </row>
    <row r="2" spans="1:30" ht="13.5" customHeight="1" x14ac:dyDescent="0.25">
      <c r="A2" s="330" t="s">
        <v>243</v>
      </c>
      <c r="B2" s="330"/>
      <c r="C2" s="330"/>
      <c r="D2" s="330"/>
      <c r="E2" s="330"/>
      <c r="F2" s="330"/>
      <c r="G2" s="320"/>
      <c r="H2" s="320"/>
      <c r="I2" s="320"/>
      <c r="J2" s="320"/>
      <c r="K2" s="320"/>
      <c r="L2" s="320"/>
      <c r="M2" s="320"/>
      <c r="N2" s="320"/>
      <c r="O2" s="320"/>
      <c r="P2" s="320"/>
      <c r="Q2" s="22" t="s">
        <v>128</v>
      </c>
      <c r="R2" s="36" t="s">
        <v>265</v>
      </c>
      <c r="S2" s="36" t="s">
        <v>266</v>
      </c>
      <c r="T2" s="36" t="s">
        <v>267</v>
      </c>
      <c r="U2" s="36" t="s">
        <v>192</v>
      </c>
    </row>
    <row r="3" spans="1:30" s="34" customFormat="1" ht="15.9" customHeight="1" x14ac:dyDescent="0.25">
      <c r="A3" s="330" t="s">
        <v>127</v>
      </c>
      <c r="B3" s="330"/>
      <c r="C3" s="330"/>
      <c r="D3" s="330"/>
      <c r="E3" s="330"/>
      <c r="F3" s="330"/>
      <c r="G3" s="320"/>
      <c r="H3" s="320"/>
      <c r="I3" s="320"/>
      <c r="J3" s="320"/>
      <c r="K3" s="320"/>
      <c r="L3" s="320"/>
      <c r="M3" s="320"/>
      <c r="N3" s="320"/>
      <c r="O3" s="320"/>
      <c r="P3" s="320"/>
      <c r="Q3" s="245" t="s">
        <v>516</v>
      </c>
      <c r="R3" s="186">
        <v>5174323</v>
      </c>
      <c r="S3" s="186">
        <v>677077</v>
      </c>
      <c r="T3" s="186">
        <v>2447773</v>
      </c>
      <c r="U3" s="214">
        <v>8299173</v>
      </c>
      <c r="V3" s="29"/>
      <c r="W3" s="29"/>
      <c r="X3" s="29"/>
      <c r="Z3" s="35"/>
      <c r="AA3" s="30"/>
      <c r="AB3" s="30"/>
      <c r="AC3" s="30"/>
      <c r="AD3" s="29"/>
    </row>
    <row r="4" spans="1:30" s="34" customFormat="1" ht="15.9" customHeight="1" x14ac:dyDescent="0.25">
      <c r="A4" s="330" t="s">
        <v>237</v>
      </c>
      <c r="B4" s="330"/>
      <c r="C4" s="330"/>
      <c r="D4" s="330"/>
      <c r="E4" s="330"/>
      <c r="F4" s="330"/>
      <c r="G4" s="320"/>
      <c r="H4" s="320"/>
      <c r="I4" s="320"/>
      <c r="J4" s="320"/>
      <c r="K4" s="320"/>
      <c r="L4" s="320"/>
      <c r="M4" s="320"/>
      <c r="N4" s="320"/>
      <c r="O4" s="320"/>
      <c r="P4" s="320"/>
      <c r="Q4" s="245" t="s">
        <v>517</v>
      </c>
      <c r="R4" s="186">
        <v>5467373</v>
      </c>
      <c r="S4" s="186">
        <v>611032</v>
      </c>
      <c r="T4" s="186">
        <v>2343407</v>
      </c>
      <c r="U4" s="214">
        <v>8421812</v>
      </c>
      <c r="V4" s="29"/>
      <c r="W4" s="29"/>
      <c r="X4" s="29"/>
      <c r="AD4" s="29"/>
    </row>
    <row r="5" spans="1:30" ht="13.8" thickBot="1" x14ac:dyDescent="0.3">
      <c r="B5" s="41"/>
      <c r="C5" s="41"/>
      <c r="D5" s="41"/>
      <c r="E5" s="41"/>
      <c r="F5" s="41"/>
      <c r="G5" s="41"/>
      <c r="H5" s="41"/>
      <c r="I5" s="41"/>
      <c r="J5" s="41"/>
      <c r="K5" s="41"/>
      <c r="L5" s="41"/>
      <c r="M5" s="41"/>
      <c r="N5" s="41"/>
      <c r="O5" s="41"/>
      <c r="P5" s="41"/>
      <c r="Q5" s="245" t="s">
        <v>518</v>
      </c>
      <c r="R5" s="186">
        <v>5261283</v>
      </c>
      <c r="S5" s="186">
        <v>589592</v>
      </c>
      <c r="T5" s="186">
        <v>2349976</v>
      </c>
      <c r="U5" s="214">
        <v>8200851</v>
      </c>
    </row>
    <row r="6" spans="1:30" ht="15" customHeight="1" thickTop="1" x14ac:dyDescent="0.25">
      <c r="A6" s="55" t="s">
        <v>128</v>
      </c>
      <c r="B6" s="336" t="s">
        <v>513</v>
      </c>
      <c r="C6" s="336"/>
      <c r="D6" s="336"/>
      <c r="E6" s="336"/>
      <c r="F6" s="336"/>
      <c r="G6" s="108"/>
      <c r="H6" s="108"/>
      <c r="I6" s="108"/>
      <c r="J6" s="108"/>
      <c r="K6" s="108"/>
      <c r="L6" s="108"/>
      <c r="M6" s="108"/>
      <c r="N6" s="108"/>
      <c r="O6" s="108"/>
      <c r="P6" s="108"/>
      <c r="Q6" s="245" t="s">
        <v>519</v>
      </c>
      <c r="R6" s="186">
        <v>6129067</v>
      </c>
      <c r="S6" s="186">
        <v>703722</v>
      </c>
      <c r="T6" s="186">
        <v>2996950</v>
      </c>
      <c r="U6" s="214">
        <v>9829739</v>
      </c>
    </row>
    <row r="7" spans="1:30" ht="15" customHeight="1" x14ac:dyDescent="0.25">
      <c r="A7" s="57"/>
      <c r="B7" s="56">
        <v>2015</v>
      </c>
      <c r="C7" s="56">
        <v>2016</v>
      </c>
      <c r="D7" s="56">
        <v>2017</v>
      </c>
      <c r="E7" s="56">
        <v>2018</v>
      </c>
      <c r="F7" s="56">
        <v>2019</v>
      </c>
      <c r="G7" s="108"/>
      <c r="H7" s="108"/>
      <c r="I7" s="108"/>
      <c r="J7" s="108"/>
      <c r="K7" s="108"/>
      <c r="L7" s="108"/>
      <c r="M7" s="108"/>
      <c r="N7" s="108"/>
      <c r="O7" s="108"/>
      <c r="P7" s="108"/>
      <c r="Q7" s="245" t="s">
        <v>520</v>
      </c>
      <c r="R7" s="186">
        <v>5852014</v>
      </c>
      <c r="S7" s="186">
        <v>699060</v>
      </c>
      <c r="T7" s="186">
        <v>2686712</v>
      </c>
      <c r="U7" s="214">
        <v>9237786</v>
      </c>
    </row>
    <row r="8" spans="1:30" s="107" customFormat="1" ht="20.100000000000001" customHeight="1" x14ac:dyDescent="0.25">
      <c r="A8" s="116" t="s">
        <v>265</v>
      </c>
      <c r="B8" s="170">
        <v>5174323</v>
      </c>
      <c r="C8" s="170">
        <v>5467373</v>
      </c>
      <c r="D8" s="170">
        <v>5261283</v>
      </c>
      <c r="E8" s="170">
        <v>6129067</v>
      </c>
      <c r="F8" s="170">
        <v>5852014</v>
      </c>
      <c r="G8" s="170"/>
      <c r="H8" s="170"/>
      <c r="I8" s="170"/>
      <c r="J8" s="170"/>
      <c r="K8" s="170"/>
      <c r="L8" s="170"/>
      <c r="M8" s="170"/>
      <c r="N8" s="170"/>
      <c r="O8" s="141"/>
      <c r="P8" s="141"/>
    </row>
    <row r="9" spans="1:30" s="107" customFormat="1" ht="20.100000000000001" customHeight="1" x14ac:dyDescent="0.25">
      <c r="A9" s="116" t="s">
        <v>266</v>
      </c>
      <c r="B9" s="170">
        <v>677077</v>
      </c>
      <c r="C9" s="170">
        <v>611032</v>
      </c>
      <c r="D9" s="170">
        <v>589592</v>
      </c>
      <c r="E9" s="170">
        <v>703722</v>
      </c>
      <c r="F9" s="170">
        <v>699060</v>
      </c>
      <c r="G9" s="170"/>
      <c r="H9" s="170"/>
      <c r="I9" s="170"/>
      <c r="J9" s="170"/>
      <c r="K9" s="170"/>
      <c r="L9" s="170"/>
      <c r="M9" s="170"/>
      <c r="N9" s="170"/>
      <c r="O9" s="141"/>
      <c r="P9" s="141"/>
    </row>
    <row r="10" spans="1:30" s="107" customFormat="1" ht="20.100000000000001" customHeight="1" x14ac:dyDescent="0.25">
      <c r="A10" s="116" t="s">
        <v>267</v>
      </c>
      <c r="B10" s="170">
        <v>2447773</v>
      </c>
      <c r="C10" s="170">
        <v>2343407</v>
      </c>
      <c r="D10" s="170">
        <v>2349976</v>
      </c>
      <c r="E10" s="170">
        <v>2996950</v>
      </c>
      <c r="F10" s="170">
        <v>2686712</v>
      </c>
      <c r="G10" s="170"/>
      <c r="H10" s="170"/>
      <c r="I10" s="170"/>
      <c r="J10" s="170"/>
      <c r="K10" s="170"/>
      <c r="L10" s="170"/>
      <c r="M10" s="170"/>
      <c r="N10" s="170"/>
      <c r="O10" s="141"/>
      <c r="P10" s="141"/>
      <c r="Q10" s="2" t="s">
        <v>5</v>
      </c>
      <c r="R10" s="2"/>
      <c r="S10" s="2"/>
      <c r="T10" s="2"/>
      <c r="U10" s="2"/>
    </row>
    <row r="11" spans="1:30" s="2" customFormat="1" ht="20.100000000000001" customHeight="1" thickBot="1" x14ac:dyDescent="0.3">
      <c r="A11" s="188" t="s">
        <v>192</v>
      </c>
      <c r="B11" s="189">
        <v>8299173</v>
      </c>
      <c r="C11" s="189">
        <v>8421812</v>
      </c>
      <c r="D11" s="189">
        <v>8200851</v>
      </c>
      <c r="E11" s="189">
        <v>9829739</v>
      </c>
      <c r="F11" s="189">
        <v>9237786</v>
      </c>
      <c r="G11" s="191"/>
      <c r="H11" s="191"/>
      <c r="I11" s="191"/>
      <c r="J11" s="191"/>
      <c r="K11" s="191"/>
      <c r="L11" s="191"/>
      <c r="M11" s="191"/>
      <c r="N11" s="191"/>
      <c r="O11" s="190"/>
      <c r="P11" s="191"/>
      <c r="Q11" s="187"/>
      <c r="R11" s="36" t="s">
        <v>265</v>
      </c>
      <c r="S11" s="36" t="s">
        <v>266</v>
      </c>
      <c r="T11" s="36" t="s">
        <v>267</v>
      </c>
      <c r="U11" s="108" t="s">
        <v>192</v>
      </c>
    </row>
    <row r="12" spans="1:30" ht="30.75" customHeight="1" thickTop="1" x14ac:dyDescent="0.25">
      <c r="A12" s="337" t="s">
        <v>416</v>
      </c>
      <c r="B12" s="338"/>
      <c r="C12" s="338"/>
      <c r="D12" s="338"/>
      <c r="E12" s="338"/>
      <c r="Q12" s="245" t="s">
        <v>516</v>
      </c>
      <c r="R12" s="218">
        <v>1639658</v>
      </c>
      <c r="S12" s="218">
        <v>716187</v>
      </c>
      <c r="T12" s="218">
        <v>139311</v>
      </c>
      <c r="U12" s="215">
        <v>2495156</v>
      </c>
    </row>
    <row r="13" spans="1:30" x14ac:dyDescent="0.25">
      <c r="A13" s="6"/>
      <c r="B13" s="24"/>
      <c r="C13" s="25"/>
      <c r="D13" s="25"/>
      <c r="E13" s="25"/>
      <c r="Q13" s="245" t="s">
        <v>517</v>
      </c>
      <c r="R13" s="218">
        <v>1498063</v>
      </c>
      <c r="S13" s="218">
        <v>691267</v>
      </c>
      <c r="T13" s="218">
        <v>136278</v>
      </c>
      <c r="U13" s="215">
        <v>2325608</v>
      </c>
    </row>
    <row r="14" spans="1:30" x14ac:dyDescent="0.25">
      <c r="A14" s="6"/>
      <c r="B14" s="24"/>
      <c r="C14" s="25"/>
      <c r="D14" s="25"/>
      <c r="E14" s="25"/>
      <c r="Q14" s="245" t="s">
        <v>518</v>
      </c>
      <c r="R14" s="218">
        <v>1675332</v>
      </c>
      <c r="S14" s="218">
        <v>925083</v>
      </c>
      <c r="T14" s="218">
        <v>126474</v>
      </c>
      <c r="U14" s="215">
        <v>2726889</v>
      </c>
    </row>
    <row r="15" spans="1:30" x14ac:dyDescent="0.25">
      <c r="A15" s="6"/>
      <c r="B15" s="24"/>
      <c r="C15" s="25"/>
      <c r="D15" s="25"/>
      <c r="E15" s="25"/>
      <c r="Q15" s="245" t="s">
        <v>519</v>
      </c>
      <c r="R15" s="218">
        <v>2018510</v>
      </c>
      <c r="S15" s="218">
        <v>1015119</v>
      </c>
      <c r="T15" s="218">
        <v>181181</v>
      </c>
      <c r="U15" s="215">
        <v>3214810</v>
      </c>
    </row>
    <row r="16" spans="1:30" x14ac:dyDescent="0.25">
      <c r="Q16" s="245" t="s">
        <v>520</v>
      </c>
      <c r="R16" s="218">
        <v>1924125</v>
      </c>
      <c r="S16" s="218">
        <v>1033661</v>
      </c>
      <c r="T16" s="218">
        <v>139203</v>
      </c>
      <c r="U16" s="215">
        <v>3096989</v>
      </c>
    </row>
    <row r="17" spans="17:22" x14ac:dyDescent="0.25">
      <c r="R17" s="216"/>
      <c r="S17" s="216"/>
      <c r="T17" s="216"/>
    </row>
    <row r="19" spans="17:22" x14ac:dyDescent="0.25">
      <c r="Q19" s="217"/>
      <c r="R19" s="217"/>
      <c r="S19" s="217"/>
      <c r="U19" s="217"/>
    </row>
    <row r="20" spans="17:22" x14ac:dyDescent="0.25">
      <c r="Q20" s="217"/>
      <c r="R20" s="217"/>
      <c r="S20" s="217"/>
      <c r="U20" s="217"/>
    </row>
    <row r="21" spans="17:22" x14ac:dyDescent="0.25">
      <c r="Q21" s="217"/>
      <c r="R21" s="217"/>
      <c r="S21" s="217"/>
      <c r="U21" s="217"/>
    </row>
    <row r="22" spans="17:22" x14ac:dyDescent="0.25">
      <c r="Q22" s="217"/>
      <c r="R22" s="217"/>
      <c r="S22" s="217"/>
    </row>
    <row r="23" spans="17:22" x14ac:dyDescent="0.25">
      <c r="Q23" s="217"/>
      <c r="R23" s="217"/>
      <c r="S23" s="217"/>
      <c r="T23" s="217"/>
      <c r="U23" s="217"/>
      <c r="V23" s="40"/>
    </row>
    <row r="24" spans="17:22" x14ac:dyDescent="0.25">
      <c r="Q24" s="217"/>
      <c r="R24" s="217"/>
      <c r="S24" s="217"/>
      <c r="T24" s="217"/>
      <c r="U24" s="217"/>
      <c r="V24" s="40"/>
    </row>
    <row r="25" spans="17:22" x14ac:dyDescent="0.25">
      <c r="Q25" s="217"/>
      <c r="R25" s="217"/>
      <c r="S25" s="217"/>
      <c r="T25" s="217"/>
      <c r="U25" s="217"/>
      <c r="V25" s="40"/>
    </row>
    <row r="26" spans="17:22" x14ac:dyDescent="0.25">
      <c r="Q26" s="217"/>
      <c r="R26" s="217"/>
      <c r="S26" s="217"/>
      <c r="T26" s="217"/>
      <c r="U26" s="217"/>
      <c r="V26" s="40"/>
    </row>
    <row r="27" spans="17:22" x14ac:dyDescent="0.25">
      <c r="Q27" s="217"/>
      <c r="R27" s="217"/>
      <c r="S27" s="217"/>
    </row>
    <row r="28" spans="17:22" x14ac:dyDescent="0.25">
      <c r="Q28" s="217"/>
      <c r="R28" s="217"/>
      <c r="S28" s="217"/>
      <c r="T28" s="217"/>
      <c r="U28" s="217"/>
      <c r="V28" s="40"/>
    </row>
    <row r="29" spans="17:22" x14ac:dyDescent="0.25">
      <c r="Q29" s="217"/>
      <c r="R29" s="217"/>
      <c r="S29" s="217"/>
      <c r="T29" s="217"/>
      <c r="U29" s="217"/>
      <c r="V29" s="40"/>
    </row>
    <row r="30" spans="17:22" x14ac:dyDescent="0.25">
      <c r="Q30" s="217"/>
      <c r="R30" s="217"/>
      <c r="S30" s="217"/>
      <c r="T30" s="217"/>
      <c r="U30" s="217"/>
      <c r="V30" s="40"/>
    </row>
    <row r="31" spans="17:22" x14ac:dyDescent="0.25">
      <c r="Q31" s="217"/>
      <c r="R31" s="217"/>
      <c r="S31" s="217"/>
      <c r="T31" s="217"/>
      <c r="U31" s="217"/>
      <c r="V31" s="40"/>
    </row>
    <row r="32" spans="17:22" x14ac:dyDescent="0.25">
      <c r="Q32" s="217"/>
      <c r="R32" s="216"/>
      <c r="S32" s="216"/>
      <c r="T32" s="216"/>
      <c r="U32" s="216"/>
    </row>
    <row r="33" spans="1:30" x14ac:dyDescent="0.25">
      <c r="Q33" s="217"/>
      <c r="R33" s="216"/>
      <c r="S33" s="216"/>
      <c r="T33" s="216"/>
      <c r="U33" s="216"/>
      <c r="V33" s="40"/>
    </row>
    <row r="34" spans="1:30" x14ac:dyDescent="0.25">
      <c r="Q34" s="217"/>
      <c r="R34" s="216"/>
      <c r="S34" s="216"/>
      <c r="T34" s="216"/>
      <c r="U34" s="216"/>
      <c r="V34" s="40"/>
    </row>
    <row r="35" spans="1:30" x14ac:dyDescent="0.25">
      <c r="Q35" s="217"/>
      <c r="R35" s="216"/>
      <c r="S35" s="216"/>
      <c r="T35" s="216"/>
      <c r="U35" s="216"/>
      <c r="V35" s="40"/>
    </row>
    <row r="36" spans="1:30" x14ac:dyDescent="0.25">
      <c r="Q36" s="217"/>
      <c r="R36" s="216"/>
      <c r="S36" s="216"/>
      <c r="T36" s="216"/>
      <c r="U36" s="216"/>
      <c r="V36" s="40"/>
    </row>
    <row r="37" spans="1:30" s="34" customFormat="1" ht="15.9" customHeight="1" x14ac:dyDescent="0.25">
      <c r="A37" s="333" t="s">
        <v>196</v>
      </c>
      <c r="B37" s="333"/>
      <c r="C37" s="333"/>
      <c r="D37" s="333"/>
      <c r="E37" s="333"/>
      <c r="F37" s="333"/>
      <c r="G37" s="320"/>
      <c r="H37" s="320"/>
      <c r="I37" s="320"/>
      <c r="J37" s="320"/>
      <c r="K37" s="320"/>
      <c r="L37" s="320"/>
      <c r="M37" s="320"/>
      <c r="N37" s="320"/>
      <c r="O37" s="320"/>
      <c r="P37" s="320"/>
      <c r="Q37" s="217"/>
      <c r="R37" s="216"/>
      <c r="S37" s="216"/>
      <c r="T37" s="216"/>
      <c r="U37" s="216"/>
      <c r="V37" s="40"/>
      <c r="W37" s="29"/>
      <c r="X37" s="29"/>
      <c r="AA37" s="30"/>
      <c r="AB37" s="30"/>
      <c r="AC37" s="30"/>
      <c r="AD37" s="29"/>
    </row>
    <row r="38" spans="1:30" ht="13.5" customHeight="1" x14ac:dyDescent="0.25">
      <c r="A38" s="330" t="s">
        <v>244</v>
      </c>
      <c r="B38" s="330"/>
      <c r="C38" s="330"/>
      <c r="D38" s="330"/>
      <c r="E38" s="330"/>
      <c r="F38" s="330"/>
      <c r="G38" s="320"/>
      <c r="H38" s="320"/>
      <c r="I38" s="320"/>
      <c r="J38" s="320"/>
      <c r="K38" s="320"/>
      <c r="L38" s="320"/>
      <c r="M38" s="320"/>
      <c r="N38" s="320"/>
      <c r="O38" s="320"/>
      <c r="P38" s="320"/>
      <c r="R38" s="216"/>
      <c r="S38" s="216"/>
      <c r="T38" s="216"/>
      <c r="U38" s="216"/>
      <c r="V38" s="40"/>
    </row>
    <row r="39" spans="1:30" s="34" customFormat="1" ht="15.9" customHeight="1" x14ac:dyDescent="0.25">
      <c r="A39" s="330" t="s">
        <v>127</v>
      </c>
      <c r="B39" s="330"/>
      <c r="C39" s="330"/>
      <c r="D39" s="330"/>
      <c r="E39" s="330"/>
      <c r="F39" s="330"/>
      <c r="G39" s="320"/>
      <c r="H39" s="320"/>
      <c r="I39" s="320"/>
      <c r="J39" s="320"/>
      <c r="K39" s="320"/>
      <c r="L39" s="320"/>
      <c r="M39" s="320"/>
      <c r="N39" s="320"/>
      <c r="O39" s="320"/>
      <c r="P39" s="320"/>
      <c r="Q39" s="107"/>
      <c r="R39" s="216"/>
      <c r="S39" s="216"/>
      <c r="T39" s="216"/>
      <c r="U39" s="216"/>
      <c r="V39" s="40"/>
      <c r="W39" s="29"/>
      <c r="X39" s="29"/>
      <c r="Z39" s="35"/>
      <c r="AA39" s="30"/>
      <c r="AB39" s="30"/>
      <c r="AC39" s="30"/>
      <c r="AD39" s="29"/>
    </row>
    <row r="40" spans="1:30" s="34" customFormat="1" ht="15.9" customHeight="1" x14ac:dyDescent="0.25">
      <c r="A40" s="330" t="s">
        <v>237</v>
      </c>
      <c r="B40" s="330"/>
      <c r="C40" s="330"/>
      <c r="D40" s="330"/>
      <c r="E40" s="330"/>
      <c r="F40" s="330"/>
      <c r="G40" s="320"/>
      <c r="H40" s="320"/>
      <c r="I40" s="320"/>
      <c r="J40" s="320"/>
      <c r="K40" s="320"/>
      <c r="L40" s="320"/>
      <c r="M40" s="320"/>
      <c r="N40" s="320"/>
      <c r="O40" s="320"/>
      <c r="P40" s="320"/>
      <c r="Q40" s="107"/>
      <c r="R40" s="216"/>
      <c r="S40" s="216"/>
      <c r="T40" s="216"/>
      <c r="U40" s="216"/>
      <c r="V40" s="40"/>
      <c r="W40" s="29"/>
      <c r="X40" s="29"/>
      <c r="AD40" s="29"/>
    </row>
    <row r="41" spans="1:30" ht="13.8" thickBot="1" x14ac:dyDescent="0.3">
      <c r="B41" s="41"/>
      <c r="C41" s="41"/>
      <c r="D41" s="41"/>
      <c r="E41" s="41"/>
      <c r="F41" s="41"/>
      <c r="G41" s="41"/>
      <c r="H41" s="41"/>
      <c r="I41" s="41"/>
      <c r="J41" s="41"/>
      <c r="K41" s="41"/>
      <c r="L41" s="41"/>
      <c r="M41" s="41"/>
      <c r="N41" s="41"/>
      <c r="O41" s="41"/>
      <c r="P41" s="41"/>
      <c r="V41" s="40"/>
    </row>
    <row r="42" spans="1:30" ht="13.8" thickTop="1" x14ac:dyDescent="0.25">
      <c r="A42" s="55" t="s">
        <v>128</v>
      </c>
      <c r="B42" s="339" t="s">
        <v>513</v>
      </c>
      <c r="C42" s="339"/>
      <c r="D42" s="339"/>
      <c r="E42" s="339"/>
      <c r="F42" s="339"/>
      <c r="G42" s="108"/>
      <c r="H42" s="108"/>
      <c r="I42" s="108"/>
      <c r="J42" s="108"/>
      <c r="K42" s="108"/>
      <c r="L42" s="108"/>
      <c r="M42" s="108"/>
      <c r="N42" s="108"/>
      <c r="O42" s="108"/>
      <c r="P42" s="108"/>
      <c r="V42" s="40"/>
    </row>
    <row r="43" spans="1:30" ht="15" customHeight="1" x14ac:dyDescent="0.25">
      <c r="A43" s="57"/>
      <c r="B43" s="56">
        <v>2015</v>
      </c>
      <c r="C43" s="56">
        <v>2016</v>
      </c>
      <c r="D43" s="56">
        <v>2017</v>
      </c>
      <c r="E43" s="56">
        <v>2018</v>
      </c>
      <c r="F43" s="56">
        <v>2019</v>
      </c>
      <c r="G43" s="108"/>
      <c r="H43" s="108"/>
      <c r="I43" s="108"/>
      <c r="J43" s="108"/>
      <c r="K43" s="108"/>
      <c r="L43" s="108"/>
      <c r="M43" s="108"/>
      <c r="N43" s="108"/>
      <c r="O43" s="108"/>
      <c r="P43" s="108"/>
    </row>
    <row r="44" spans="1:30" ht="20.100000000000001" customHeight="1" x14ac:dyDescent="0.25">
      <c r="A44" s="116" t="s">
        <v>265</v>
      </c>
      <c r="B44" s="170">
        <v>1639658</v>
      </c>
      <c r="C44" s="170">
        <v>1498063</v>
      </c>
      <c r="D44" s="170">
        <v>1675332</v>
      </c>
      <c r="E44" s="170">
        <v>2018510</v>
      </c>
      <c r="F44" s="170">
        <v>1924125</v>
      </c>
      <c r="G44" s="170"/>
      <c r="H44" s="170"/>
      <c r="I44" s="170"/>
      <c r="J44" s="170"/>
      <c r="K44" s="170"/>
      <c r="L44" s="170"/>
      <c r="M44" s="170"/>
      <c r="N44" s="170"/>
      <c r="O44" s="54"/>
      <c r="P44" s="54"/>
    </row>
    <row r="45" spans="1:30" ht="20.100000000000001" customHeight="1" x14ac:dyDescent="0.25">
      <c r="A45" s="116" t="s">
        <v>266</v>
      </c>
      <c r="B45" s="170">
        <v>716187</v>
      </c>
      <c r="C45" s="170">
        <v>691267</v>
      </c>
      <c r="D45" s="170">
        <v>925083</v>
      </c>
      <c r="E45" s="170">
        <v>1015119</v>
      </c>
      <c r="F45" s="170">
        <v>1033661</v>
      </c>
      <c r="G45" s="170"/>
      <c r="H45" s="170"/>
      <c r="I45" s="170"/>
      <c r="J45" s="170"/>
      <c r="K45" s="170"/>
      <c r="L45" s="170"/>
      <c r="M45" s="170"/>
      <c r="N45" s="170"/>
      <c r="O45" s="42"/>
      <c r="P45" s="42"/>
    </row>
    <row r="46" spans="1:30" ht="20.100000000000001" customHeight="1" x14ac:dyDescent="0.25">
      <c r="A46" s="116" t="s">
        <v>267</v>
      </c>
      <c r="B46" s="170">
        <v>139311</v>
      </c>
      <c r="C46" s="170">
        <v>136278</v>
      </c>
      <c r="D46" s="170">
        <v>126474</v>
      </c>
      <c r="E46" s="170">
        <v>181181</v>
      </c>
      <c r="F46" s="170">
        <v>139203</v>
      </c>
      <c r="G46" s="170"/>
      <c r="H46" s="170"/>
      <c r="I46" s="170"/>
      <c r="J46" s="170"/>
      <c r="K46" s="170"/>
      <c r="L46" s="170"/>
      <c r="M46" s="170"/>
      <c r="N46" s="170"/>
      <c r="O46" s="42"/>
      <c r="P46" s="42"/>
    </row>
    <row r="47" spans="1:30" s="2" customFormat="1" ht="20.100000000000001" customHeight="1" thickBot="1" x14ac:dyDescent="0.3">
      <c r="A47" s="192" t="s">
        <v>192</v>
      </c>
      <c r="B47" s="193">
        <v>2495156</v>
      </c>
      <c r="C47" s="193">
        <v>2325608</v>
      </c>
      <c r="D47" s="193">
        <v>2726889</v>
      </c>
      <c r="E47" s="193">
        <v>3214810</v>
      </c>
      <c r="F47" s="193">
        <v>3096989</v>
      </c>
      <c r="G47" s="225"/>
      <c r="H47" s="225"/>
      <c r="I47" s="225"/>
      <c r="J47" s="225"/>
      <c r="K47" s="225"/>
      <c r="L47" s="225"/>
      <c r="M47" s="225"/>
      <c r="N47" s="225"/>
      <c r="O47" s="191"/>
      <c r="P47" s="191"/>
    </row>
    <row r="48" spans="1:30" ht="30.75" customHeight="1" thickTop="1" x14ac:dyDescent="0.25">
      <c r="A48" s="337" t="s">
        <v>417</v>
      </c>
      <c r="B48" s="338"/>
      <c r="C48" s="338"/>
      <c r="D48" s="338"/>
      <c r="E48" s="338"/>
    </row>
  </sheetData>
  <mergeCells count="12">
    <mergeCell ref="A38:F38"/>
    <mergeCell ref="A39:F39"/>
    <mergeCell ref="A40:F40"/>
    <mergeCell ref="A12:E12"/>
    <mergeCell ref="A48:E48"/>
    <mergeCell ref="B42:F42"/>
    <mergeCell ref="A1:F1"/>
    <mergeCell ref="A37:F37"/>
    <mergeCell ref="B6:F6"/>
    <mergeCell ref="A3:F3"/>
    <mergeCell ref="A4:F4"/>
    <mergeCell ref="A2:F2"/>
  </mergeCells>
  <printOptions horizontalCentered="1" verticalCentered="1"/>
  <pageMargins left="0.78740157480314965" right="0.78740157480314965" top="1.8897637795275593" bottom="0.78740157480314965" header="0" footer="5.9055118110236222"/>
  <pageSetup scale="90" orientation="portrait" r:id="rId1"/>
  <headerFooter alignWithMargins="0">
    <oddFooter>&amp;C&amp;P</oddFooter>
    <firstFooter>&amp;C1</firstFooter>
  </headerFooter>
  <rowBreaks count="1" manualBreakCount="1">
    <brk id="36"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U81"/>
  <sheetViews>
    <sheetView view="pageBreakPreview" zoomScaleNormal="75" zoomScaleSheetLayoutView="100" workbookViewId="0">
      <selection sqref="A1:XFD1048576"/>
    </sheetView>
  </sheetViews>
  <sheetFormatPr baseColWidth="10" defaultColWidth="11.44140625" defaultRowHeight="13.2" x14ac:dyDescent="0.25"/>
  <cols>
    <col min="1" max="1" width="24" style="34" customWidth="1"/>
    <col min="2" max="2" width="14.109375" style="34" bestFit="1" customWidth="1"/>
    <col min="3" max="3" width="13.6640625" style="34" bestFit="1" customWidth="1"/>
    <col min="4" max="4" width="13.44140625" style="34" bestFit="1" customWidth="1"/>
    <col min="5" max="5" width="11.6640625" style="34" customWidth="1"/>
    <col min="6" max="6" width="15.5546875" style="34" customWidth="1"/>
    <col min="7" max="7" width="12.44140625" style="34" customWidth="1"/>
    <col min="8" max="10" width="11.44140625" style="34"/>
    <col min="11" max="11" width="13.109375" style="34" bestFit="1" customWidth="1"/>
    <col min="12" max="15" width="11.44140625" style="29"/>
    <col min="16" max="16" width="42.5546875" style="29" bestFit="1" customWidth="1"/>
    <col min="17" max="17" width="11.44140625" style="29"/>
    <col min="18" max="18" width="11.44140625" style="34"/>
    <col min="19" max="20" width="11.5546875" style="34" bestFit="1" customWidth="1"/>
    <col min="21" max="16384" width="11.44140625" style="34"/>
  </cols>
  <sheetData>
    <row r="1" spans="1:21" ht="15.9" customHeight="1" x14ac:dyDescent="0.25">
      <c r="A1" s="333" t="s">
        <v>426</v>
      </c>
      <c r="B1" s="333"/>
      <c r="C1" s="333"/>
      <c r="D1" s="333"/>
      <c r="E1" s="333"/>
      <c r="F1" s="333"/>
      <c r="U1" s="32"/>
    </row>
    <row r="2" spans="1:21" ht="15.9" customHeight="1" x14ac:dyDescent="0.25">
      <c r="A2" s="330" t="s">
        <v>136</v>
      </c>
      <c r="B2" s="330"/>
      <c r="C2" s="330"/>
      <c r="D2" s="330"/>
      <c r="E2" s="330"/>
      <c r="F2" s="330"/>
      <c r="G2" s="321"/>
      <c r="H2" s="321"/>
      <c r="U2" s="29"/>
    </row>
    <row r="3" spans="1:21" ht="15.9" customHeight="1" x14ac:dyDescent="0.25">
      <c r="A3" s="330" t="s">
        <v>127</v>
      </c>
      <c r="B3" s="330"/>
      <c r="C3" s="330"/>
      <c r="D3" s="330"/>
      <c r="E3" s="330"/>
      <c r="F3" s="330"/>
      <c r="G3" s="321"/>
      <c r="H3" s="321"/>
      <c r="R3" s="35" t="s">
        <v>123</v>
      </c>
      <c r="U3" s="58"/>
    </row>
    <row r="4" spans="1:21" ht="15.9" customHeight="1" thickBot="1" x14ac:dyDescent="0.3">
      <c r="A4" s="330" t="s">
        <v>237</v>
      </c>
      <c r="B4" s="330"/>
      <c r="C4" s="330"/>
      <c r="D4" s="330"/>
      <c r="E4" s="330"/>
      <c r="F4" s="330"/>
      <c r="G4" s="321"/>
      <c r="H4" s="321"/>
      <c r="M4" s="36"/>
      <c r="N4" s="344"/>
      <c r="O4" s="344"/>
      <c r="R4" s="35"/>
      <c r="U4" s="29"/>
    </row>
    <row r="5" spans="1:21" ht="18" customHeight="1" thickTop="1" x14ac:dyDescent="0.25">
      <c r="A5" s="63" t="s">
        <v>137</v>
      </c>
      <c r="B5" s="334">
        <v>2018</v>
      </c>
      <c r="C5" s="332" t="s">
        <v>513</v>
      </c>
      <c r="D5" s="332"/>
      <c r="E5" s="64" t="s">
        <v>142</v>
      </c>
      <c r="F5" s="64" t="s">
        <v>134</v>
      </c>
      <c r="G5" s="36"/>
      <c r="H5" s="36"/>
      <c r="M5" s="36"/>
      <c r="N5" s="36"/>
      <c r="O5" s="36"/>
      <c r="S5" s="30">
        <v>9237786</v>
      </c>
      <c r="U5" s="29"/>
    </row>
    <row r="6" spans="1:21" ht="18" customHeight="1" thickBot="1" x14ac:dyDescent="0.3">
      <c r="A6" s="65"/>
      <c r="B6" s="343"/>
      <c r="C6" s="52">
        <v>2018</v>
      </c>
      <c r="D6" s="52">
        <v>2019</v>
      </c>
      <c r="E6" s="52" t="s">
        <v>514</v>
      </c>
      <c r="F6" s="53">
        <v>2019</v>
      </c>
      <c r="G6" s="36"/>
      <c r="H6" s="36"/>
      <c r="M6" s="23"/>
      <c r="N6" s="23"/>
      <c r="O6" s="23"/>
      <c r="R6" s="34" t="s">
        <v>6</v>
      </c>
      <c r="S6" s="30">
        <v>4313976</v>
      </c>
      <c r="T6" s="59">
        <v>46.699241571519408</v>
      </c>
      <c r="U6" s="32"/>
    </row>
    <row r="7" spans="1:21" ht="18" customHeight="1" thickTop="1" x14ac:dyDescent="0.25">
      <c r="A7" s="330" t="s">
        <v>140</v>
      </c>
      <c r="B7" s="330"/>
      <c r="C7" s="330"/>
      <c r="D7" s="330"/>
      <c r="E7" s="330"/>
      <c r="F7" s="330"/>
      <c r="G7" s="36"/>
      <c r="H7" s="36"/>
      <c r="M7" s="23"/>
      <c r="N7" s="23"/>
      <c r="O7" s="23"/>
      <c r="R7" s="34" t="s">
        <v>7</v>
      </c>
      <c r="S7" s="30">
        <v>4923810</v>
      </c>
      <c r="T7" s="59">
        <v>53.300758428480592</v>
      </c>
      <c r="U7" s="29"/>
    </row>
    <row r="8" spans="1:21" ht="18" customHeight="1" x14ac:dyDescent="0.25">
      <c r="A8" s="60" t="s">
        <v>129</v>
      </c>
      <c r="B8" s="23">
        <v>17887064</v>
      </c>
      <c r="C8" s="23">
        <v>9829739</v>
      </c>
      <c r="D8" s="23">
        <v>9237786</v>
      </c>
      <c r="E8" s="31">
        <v>-6.0220622337988833E-2</v>
      </c>
      <c r="F8" s="60"/>
      <c r="G8" s="28"/>
      <c r="H8" s="28"/>
      <c r="M8" s="23"/>
      <c r="N8" s="23"/>
      <c r="O8" s="23"/>
      <c r="T8" s="59">
        <v>100</v>
      </c>
      <c r="U8" s="29"/>
    </row>
    <row r="9" spans="1:21" s="35" customFormat="1" ht="18" customHeight="1" x14ac:dyDescent="0.25">
      <c r="A9" s="26" t="s">
        <v>139</v>
      </c>
      <c r="B9" s="22">
        <v>6796715</v>
      </c>
      <c r="C9" s="22">
        <v>4601610</v>
      </c>
      <c r="D9" s="22">
        <v>4313976</v>
      </c>
      <c r="E9" s="27">
        <v>-6.2507252896268919E-2</v>
      </c>
      <c r="F9" s="27">
        <v>0.46699241571519412</v>
      </c>
      <c r="G9" s="28"/>
      <c r="H9" s="28"/>
      <c r="M9" s="22"/>
      <c r="N9" s="22"/>
      <c r="O9" s="22"/>
      <c r="P9" s="32"/>
      <c r="Q9" s="32"/>
      <c r="R9" s="35" t="s">
        <v>122</v>
      </c>
      <c r="S9" s="30">
        <v>9237786</v>
      </c>
      <c r="T9" s="59"/>
      <c r="U9" s="29"/>
    </row>
    <row r="10" spans="1:21" ht="18" customHeight="1" x14ac:dyDescent="0.25">
      <c r="A10" s="113" t="s">
        <v>268</v>
      </c>
      <c r="B10" s="23">
        <v>6259779</v>
      </c>
      <c r="C10" s="23">
        <v>4299743</v>
      </c>
      <c r="D10" s="23">
        <v>4025418</v>
      </c>
      <c r="E10" s="31">
        <v>-6.3800324810110748E-2</v>
      </c>
      <c r="F10" s="31">
        <v>0.93311089352374699</v>
      </c>
      <c r="G10" s="60"/>
      <c r="H10" s="23"/>
      <c r="I10" s="23"/>
      <c r="J10" s="23"/>
      <c r="M10" s="23"/>
      <c r="N10" s="23"/>
      <c r="O10" s="23"/>
      <c r="R10" s="34" t="s">
        <v>8</v>
      </c>
      <c r="S10" s="30">
        <v>5852013</v>
      </c>
      <c r="T10" s="59">
        <v>63.348653021405774</v>
      </c>
      <c r="U10" s="32"/>
    </row>
    <row r="11" spans="1:21" ht="18" customHeight="1" x14ac:dyDescent="0.25">
      <c r="A11" s="113" t="s">
        <v>269</v>
      </c>
      <c r="B11" s="23">
        <v>106400</v>
      </c>
      <c r="C11" s="23">
        <v>64101</v>
      </c>
      <c r="D11" s="23">
        <v>46881</v>
      </c>
      <c r="E11" s="31">
        <v>-0.26863855478073667</v>
      </c>
      <c r="F11" s="31">
        <v>1.0867237091722347E-2</v>
      </c>
      <c r="G11" s="60"/>
      <c r="H11" s="23"/>
      <c r="I11" s="23"/>
      <c r="J11" s="23"/>
      <c r="M11" s="23"/>
      <c r="N11" s="23"/>
      <c r="O11" s="23"/>
      <c r="R11" s="34" t="s">
        <v>9</v>
      </c>
      <c r="S11" s="30">
        <v>699061</v>
      </c>
      <c r="T11" s="59">
        <v>7.5674084677865459</v>
      </c>
      <c r="U11" s="29"/>
    </row>
    <row r="12" spans="1:21" ht="18" customHeight="1" x14ac:dyDescent="0.25">
      <c r="A12" s="113" t="s">
        <v>270</v>
      </c>
      <c r="B12" s="23">
        <v>430536</v>
      </c>
      <c r="C12" s="23">
        <v>237766</v>
      </c>
      <c r="D12" s="23">
        <v>241677</v>
      </c>
      <c r="E12" s="31">
        <v>1.6448945601978415E-2</v>
      </c>
      <c r="F12" s="31">
        <v>5.6021869384530652E-2</v>
      </c>
      <c r="G12" s="28"/>
      <c r="H12" s="33"/>
      <c r="M12" s="23"/>
      <c r="N12" s="23"/>
      <c r="O12" s="23"/>
      <c r="R12" s="34" t="s">
        <v>10</v>
      </c>
      <c r="S12" s="30">
        <v>2686712</v>
      </c>
      <c r="T12" s="59">
        <v>29.083938510807677</v>
      </c>
      <c r="U12" s="29"/>
    </row>
    <row r="13" spans="1:21" s="35" customFormat="1" ht="18" customHeight="1" x14ac:dyDescent="0.25">
      <c r="A13" s="26" t="s">
        <v>138</v>
      </c>
      <c r="B13" s="22">
        <v>11090349</v>
      </c>
      <c r="C13" s="22">
        <v>5228129</v>
      </c>
      <c r="D13" s="22">
        <v>4923810</v>
      </c>
      <c r="E13" s="27">
        <v>-5.8208012847425918E-2</v>
      </c>
      <c r="F13" s="27">
        <v>0.53300758428480588</v>
      </c>
      <c r="G13" s="28"/>
      <c r="H13" s="28"/>
      <c r="M13" s="22"/>
      <c r="N13" s="22"/>
      <c r="O13" s="22"/>
      <c r="P13" s="32"/>
      <c r="Q13" s="32"/>
      <c r="R13" s="34"/>
      <c r="S13" s="34"/>
      <c r="T13" s="59">
        <v>100</v>
      </c>
      <c r="U13" s="29"/>
    </row>
    <row r="14" spans="1:21" ht="18" customHeight="1" x14ac:dyDescent="0.25">
      <c r="A14" s="113" t="s">
        <v>268</v>
      </c>
      <c r="B14" s="23">
        <v>3934209</v>
      </c>
      <c r="C14" s="23">
        <v>1829324</v>
      </c>
      <c r="D14" s="23">
        <v>1826595</v>
      </c>
      <c r="E14" s="31">
        <v>-1.4918079028099997E-3</v>
      </c>
      <c r="F14" s="31">
        <v>0.37097186934508031</v>
      </c>
      <c r="G14" s="28"/>
      <c r="H14" s="33"/>
      <c r="M14" s="23"/>
      <c r="N14" s="23"/>
      <c r="O14" s="23"/>
      <c r="T14" s="59"/>
      <c r="U14" s="29"/>
    </row>
    <row r="15" spans="1:21" ht="18" customHeight="1" x14ac:dyDescent="0.25">
      <c r="A15" s="113" t="s">
        <v>269</v>
      </c>
      <c r="B15" s="23">
        <v>1274348</v>
      </c>
      <c r="C15" s="23">
        <v>639621</v>
      </c>
      <c r="D15" s="23">
        <v>652180</v>
      </c>
      <c r="E15" s="31">
        <v>1.9635065140137676E-2</v>
      </c>
      <c r="F15" s="31">
        <v>0.13245433922105038</v>
      </c>
      <c r="G15" s="28"/>
      <c r="H15" s="33"/>
      <c r="J15" s="30"/>
      <c r="U15" s="29"/>
    </row>
    <row r="16" spans="1:21" ht="18" customHeight="1" x14ac:dyDescent="0.25">
      <c r="A16" s="113" t="s">
        <v>270</v>
      </c>
      <c r="B16" s="23">
        <v>5881792</v>
      </c>
      <c r="C16" s="23">
        <v>2759184</v>
      </c>
      <c r="D16" s="23">
        <v>2445035</v>
      </c>
      <c r="E16" s="31">
        <v>-0.11385576315316412</v>
      </c>
      <c r="F16" s="31">
        <v>0.49657379143386932</v>
      </c>
      <c r="G16" s="28"/>
      <c r="H16" s="33"/>
      <c r="M16" s="23"/>
      <c r="N16" s="23"/>
      <c r="O16" s="23"/>
    </row>
    <row r="17" spans="1:15" ht="18" customHeight="1" x14ac:dyDescent="0.25">
      <c r="A17" s="330" t="s">
        <v>141</v>
      </c>
      <c r="B17" s="330"/>
      <c r="C17" s="330"/>
      <c r="D17" s="330"/>
      <c r="E17" s="330"/>
      <c r="F17" s="330"/>
      <c r="G17" s="28"/>
      <c r="H17" s="33"/>
      <c r="M17" s="23"/>
      <c r="N17" s="23"/>
      <c r="O17" s="23"/>
    </row>
    <row r="18" spans="1:15" ht="18" customHeight="1" x14ac:dyDescent="0.25">
      <c r="A18" s="60" t="s">
        <v>129</v>
      </c>
      <c r="B18" s="23">
        <v>6552887</v>
      </c>
      <c r="C18" s="23">
        <v>3214810</v>
      </c>
      <c r="D18" s="23">
        <v>3096989</v>
      </c>
      <c r="E18" s="31">
        <v>-3.6649444290642368E-2</v>
      </c>
      <c r="F18" s="61"/>
      <c r="G18" s="28"/>
      <c r="K18" s="117"/>
      <c r="M18" s="23"/>
      <c r="N18" s="23"/>
      <c r="O18" s="23"/>
    </row>
    <row r="19" spans="1:15" ht="18" customHeight="1" x14ac:dyDescent="0.25">
      <c r="A19" s="26" t="s">
        <v>139</v>
      </c>
      <c r="B19" s="22">
        <v>1398853</v>
      </c>
      <c r="C19" s="22">
        <v>667688</v>
      </c>
      <c r="D19" s="22">
        <v>649871</v>
      </c>
      <c r="E19" s="27">
        <v>-2.6684619163441607E-2</v>
      </c>
      <c r="F19" s="27">
        <v>0.20983962164541106</v>
      </c>
      <c r="G19" s="28"/>
      <c r="H19" s="22"/>
      <c r="I19" s="30"/>
      <c r="K19" s="224"/>
      <c r="L19" s="34"/>
      <c r="M19" s="23"/>
      <c r="N19" s="23"/>
      <c r="O19" s="23"/>
    </row>
    <row r="20" spans="1:15" ht="18" customHeight="1" x14ac:dyDescent="0.25">
      <c r="A20" s="113" t="s">
        <v>268</v>
      </c>
      <c r="B20" s="23">
        <v>1298315</v>
      </c>
      <c r="C20" s="23">
        <v>621916</v>
      </c>
      <c r="D20" s="23">
        <v>599679</v>
      </c>
      <c r="E20" s="31">
        <v>-3.5755632593469214E-2</v>
      </c>
      <c r="F20" s="31">
        <v>0.92276621052485797</v>
      </c>
      <c r="G20" s="28"/>
      <c r="H20" s="23"/>
      <c r="M20" s="23"/>
      <c r="N20" s="23"/>
      <c r="O20" s="23"/>
    </row>
    <row r="21" spans="1:15" ht="18" customHeight="1" x14ac:dyDescent="0.25">
      <c r="A21" s="113" t="s">
        <v>269</v>
      </c>
      <c r="B21" s="23">
        <v>81057</v>
      </c>
      <c r="C21" s="23">
        <v>36569</v>
      </c>
      <c r="D21" s="23">
        <v>40926</v>
      </c>
      <c r="E21" s="31">
        <v>0.1191446306981323</v>
      </c>
      <c r="F21" s="31">
        <v>6.2975575152607211E-2</v>
      </c>
      <c r="G21" s="28"/>
      <c r="H21" s="23"/>
      <c r="J21" s="117"/>
      <c r="K21" s="30"/>
      <c r="M21" s="23"/>
      <c r="N21" s="23"/>
      <c r="O21" s="23"/>
    </row>
    <row r="22" spans="1:15" ht="18" customHeight="1" x14ac:dyDescent="0.25">
      <c r="A22" s="113" t="s">
        <v>270</v>
      </c>
      <c r="B22" s="23">
        <v>19481</v>
      </c>
      <c r="C22" s="23">
        <v>9203</v>
      </c>
      <c r="D22" s="23">
        <v>9266</v>
      </c>
      <c r="E22" s="31">
        <v>6.845593828099533E-3</v>
      </c>
      <c r="F22" s="31">
        <v>1.425821432253478E-2</v>
      </c>
      <c r="G22" s="28"/>
      <c r="H22" s="23"/>
      <c r="J22" s="117"/>
      <c r="K22" s="30"/>
      <c r="M22" s="23"/>
      <c r="N22" s="23"/>
      <c r="O22" s="23"/>
    </row>
    <row r="23" spans="1:15" ht="18" customHeight="1" x14ac:dyDescent="0.25">
      <c r="A23" s="26" t="s">
        <v>138</v>
      </c>
      <c r="B23" s="22">
        <v>5154034</v>
      </c>
      <c r="C23" s="22">
        <v>2547122</v>
      </c>
      <c r="D23" s="22">
        <v>2447118</v>
      </c>
      <c r="E23" s="27">
        <v>-3.9261566583775727E-2</v>
      </c>
      <c r="F23" s="27">
        <v>0.79016037835458897</v>
      </c>
      <c r="G23" s="28"/>
      <c r="H23" s="22"/>
      <c r="J23" s="117"/>
      <c r="K23" s="30"/>
      <c r="M23" s="23"/>
      <c r="N23" s="23"/>
      <c r="O23" s="23"/>
    </row>
    <row r="24" spans="1:15" ht="18" customHeight="1" x14ac:dyDescent="0.25">
      <c r="A24" s="113" t="s">
        <v>268</v>
      </c>
      <c r="B24" s="23">
        <v>2780435</v>
      </c>
      <c r="C24" s="23">
        <v>1396594</v>
      </c>
      <c r="D24" s="23">
        <v>1324446</v>
      </c>
      <c r="E24" s="31">
        <v>-5.1659967034084348E-2</v>
      </c>
      <c r="F24" s="31">
        <v>0.54122686360036587</v>
      </c>
      <c r="G24" s="28"/>
      <c r="H24" s="23"/>
      <c r="M24" s="23"/>
      <c r="N24" s="23"/>
      <c r="O24" s="23"/>
    </row>
    <row r="25" spans="1:15" ht="18" customHeight="1" x14ac:dyDescent="0.25">
      <c r="A25" s="113" t="s">
        <v>269</v>
      </c>
      <c r="B25" s="23">
        <v>2061643</v>
      </c>
      <c r="C25" s="23">
        <v>978550</v>
      </c>
      <c r="D25" s="23">
        <v>992735</v>
      </c>
      <c r="E25" s="31">
        <v>1.4495937867252567E-2</v>
      </c>
      <c r="F25" s="31">
        <v>0.40567516564383083</v>
      </c>
      <c r="G25" s="28"/>
      <c r="H25" s="23"/>
    </row>
    <row r="26" spans="1:15" ht="18" customHeight="1" x14ac:dyDescent="0.25">
      <c r="A26" s="113" t="s">
        <v>270</v>
      </c>
      <c r="B26" s="23">
        <v>311956</v>
      </c>
      <c r="C26" s="23">
        <v>171978</v>
      </c>
      <c r="D26" s="23">
        <v>129937</v>
      </c>
      <c r="E26" s="31">
        <v>-0.24445568619241997</v>
      </c>
      <c r="F26" s="31">
        <v>5.3097970755803359E-2</v>
      </c>
      <c r="G26" s="28"/>
      <c r="H26" s="23"/>
      <c r="M26" s="23"/>
      <c r="N26" s="23"/>
      <c r="O26" s="23"/>
    </row>
    <row r="27" spans="1:15" ht="18" customHeight="1" x14ac:dyDescent="0.25">
      <c r="A27" s="330" t="s">
        <v>131</v>
      </c>
      <c r="B27" s="330"/>
      <c r="C27" s="330"/>
      <c r="D27" s="330"/>
      <c r="E27" s="330"/>
      <c r="F27" s="330"/>
      <c r="G27" s="28"/>
      <c r="H27" s="33"/>
      <c r="M27" s="23"/>
      <c r="N27" s="23"/>
      <c r="O27" s="23"/>
    </row>
    <row r="28" spans="1:15" ht="18" customHeight="1" x14ac:dyDescent="0.25">
      <c r="A28" s="60" t="s">
        <v>129</v>
      </c>
      <c r="B28" s="23">
        <v>11334177</v>
      </c>
      <c r="C28" s="23">
        <v>6614929</v>
      </c>
      <c r="D28" s="23">
        <v>6140797</v>
      </c>
      <c r="E28" s="31">
        <v>-7.1676052758842909E-2</v>
      </c>
      <c r="F28" s="28"/>
      <c r="G28" s="28"/>
      <c r="H28" s="28"/>
      <c r="M28" s="23"/>
      <c r="N28" s="23"/>
      <c r="O28" s="23"/>
    </row>
    <row r="29" spans="1:15" ht="18" customHeight="1" x14ac:dyDescent="0.25">
      <c r="A29" s="26" t="s">
        <v>322</v>
      </c>
      <c r="B29" s="22">
        <v>5397862</v>
      </c>
      <c r="C29" s="22">
        <v>3933922</v>
      </c>
      <c r="D29" s="22">
        <v>3664105</v>
      </c>
      <c r="E29" s="27">
        <v>-6.8587277531176272E-2</v>
      </c>
      <c r="F29" s="27">
        <v>0.59668231990082066</v>
      </c>
      <c r="G29" s="28"/>
      <c r="H29" s="33"/>
      <c r="M29" s="23"/>
      <c r="N29" s="23"/>
      <c r="O29" s="23"/>
    </row>
    <row r="30" spans="1:15" ht="18" customHeight="1" x14ac:dyDescent="0.25">
      <c r="A30" s="113" t="s">
        <v>323</v>
      </c>
      <c r="B30" s="23">
        <v>4961464</v>
      </c>
      <c r="C30" s="23">
        <v>3677827</v>
      </c>
      <c r="D30" s="23">
        <v>3425739</v>
      </c>
      <c r="E30" s="31">
        <v>-6.854264760142334E-2</v>
      </c>
      <c r="F30" s="31">
        <v>0.93494564156867777</v>
      </c>
      <c r="G30" s="28"/>
      <c r="H30" s="33"/>
      <c r="M30" s="23"/>
      <c r="N30" s="23"/>
      <c r="O30" s="23"/>
    </row>
    <row r="31" spans="1:15" ht="18" customHeight="1" x14ac:dyDescent="0.25">
      <c r="A31" s="113" t="s">
        <v>324</v>
      </c>
      <c r="B31" s="23">
        <v>25343</v>
      </c>
      <c r="C31" s="23">
        <v>27532</v>
      </c>
      <c r="D31" s="23">
        <v>5955</v>
      </c>
      <c r="E31" s="31">
        <v>-0.78370623274734852</v>
      </c>
      <c r="F31" s="31">
        <v>1.6252263513190806E-3</v>
      </c>
      <c r="G31" s="28"/>
      <c r="H31" s="33"/>
      <c r="M31" s="23"/>
      <c r="N31" s="23"/>
      <c r="O31" s="23"/>
    </row>
    <row r="32" spans="1:15" ht="18" customHeight="1" x14ac:dyDescent="0.25">
      <c r="A32" s="113" t="s">
        <v>325</v>
      </c>
      <c r="B32" s="23">
        <v>411055</v>
      </c>
      <c r="C32" s="23">
        <v>228563</v>
      </c>
      <c r="D32" s="23">
        <v>232411</v>
      </c>
      <c r="E32" s="31">
        <v>1.6835620813517499E-2</v>
      </c>
      <c r="F32" s="31">
        <v>6.342913208000317E-2</v>
      </c>
      <c r="G32" s="28"/>
      <c r="H32" s="33"/>
      <c r="M32" s="23"/>
      <c r="N32" s="23"/>
      <c r="O32" s="23"/>
    </row>
    <row r="33" spans="1:15" ht="18" customHeight="1" x14ac:dyDescent="0.25">
      <c r="A33" s="26" t="s">
        <v>326</v>
      </c>
      <c r="B33" s="22">
        <v>5936315</v>
      </c>
      <c r="C33" s="22">
        <v>2681007</v>
      </c>
      <c r="D33" s="22">
        <v>2476692</v>
      </c>
      <c r="E33" s="27">
        <v>-7.6208305312145772E-2</v>
      </c>
      <c r="F33" s="27">
        <v>0.40331768009917929</v>
      </c>
      <c r="G33" s="28"/>
      <c r="H33" s="33"/>
      <c r="M33" s="23"/>
      <c r="N33" s="23"/>
      <c r="O33" s="23"/>
    </row>
    <row r="34" spans="1:15" ht="18" customHeight="1" x14ac:dyDescent="0.25">
      <c r="A34" s="113" t="s">
        <v>323</v>
      </c>
      <c r="B34" s="23">
        <v>1153774</v>
      </c>
      <c r="C34" s="23">
        <v>432730</v>
      </c>
      <c r="D34" s="23">
        <v>502149</v>
      </c>
      <c r="E34" s="31">
        <v>0.16042104776650568</v>
      </c>
      <c r="F34" s="31">
        <v>0.20274987765939406</v>
      </c>
      <c r="G34" s="28"/>
      <c r="H34" s="33"/>
      <c r="M34" s="23"/>
      <c r="N34" s="23"/>
      <c r="O34" s="23"/>
    </row>
    <row r="35" spans="1:15" ht="18" customHeight="1" x14ac:dyDescent="0.25">
      <c r="A35" s="113" t="s">
        <v>324</v>
      </c>
      <c r="B35" s="23">
        <v>-787295</v>
      </c>
      <c r="C35" s="23">
        <v>-338929</v>
      </c>
      <c r="D35" s="23">
        <v>-340555</v>
      </c>
      <c r="E35" s="31">
        <v>-4.7974649557872007E-3</v>
      </c>
      <c r="F35" s="31">
        <v>-0.13750397707910389</v>
      </c>
      <c r="G35" s="33"/>
      <c r="H35" s="33"/>
      <c r="M35" s="23"/>
      <c r="N35" s="23"/>
      <c r="O35" s="23"/>
    </row>
    <row r="36" spans="1:15" ht="18" customHeight="1" thickBot="1" x14ac:dyDescent="0.3">
      <c r="A36" s="66" t="s">
        <v>325</v>
      </c>
      <c r="B36" s="66">
        <v>5569836</v>
      </c>
      <c r="C36" s="66">
        <v>2587206</v>
      </c>
      <c r="D36" s="66">
        <v>2315098</v>
      </c>
      <c r="E36" s="67">
        <v>-0.10517446233504406</v>
      </c>
      <c r="F36" s="67">
        <v>0.93475409941970988</v>
      </c>
      <c r="G36" s="28"/>
      <c r="H36" s="33"/>
      <c r="M36" s="23"/>
      <c r="N36" s="23"/>
      <c r="O36" s="23"/>
    </row>
    <row r="37" spans="1:15" ht="25.5" customHeight="1" thickTop="1" x14ac:dyDescent="0.25">
      <c r="A37" s="337" t="s">
        <v>416</v>
      </c>
      <c r="B37" s="338"/>
      <c r="C37" s="338"/>
      <c r="D37" s="338"/>
      <c r="E37" s="338"/>
      <c r="F37" s="60"/>
      <c r="G37" s="60"/>
      <c r="H37" s="60"/>
      <c r="M37" s="23"/>
      <c r="N37" s="23"/>
      <c r="O37" s="23"/>
    </row>
    <row r="39" spans="1:15" ht="15.9" customHeight="1" x14ac:dyDescent="0.25">
      <c r="A39" s="342"/>
      <c r="B39" s="342"/>
      <c r="C39" s="342"/>
      <c r="D39" s="342"/>
      <c r="E39" s="342"/>
      <c r="F39" s="321"/>
      <c r="G39" s="321"/>
      <c r="H39" s="321"/>
    </row>
    <row r="40" spans="1:15" ht="15.9" customHeight="1" x14ac:dyDescent="0.25"/>
    <row r="41" spans="1:15" ht="15.9" customHeight="1" x14ac:dyDescent="0.25">
      <c r="G41" s="321"/>
    </row>
    <row r="42" spans="1:15" ht="15.9" customHeight="1" x14ac:dyDescent="0.25">
      <c r="H42" s="62"/>
      <c r="I42" s="30"/>
      <c r="J42" s="30"/>
      <c r="K42" s="30"/>
    </row>
    <row r="43" spans="1:15" ht="15.9" customHeight="1" x14ac:dyDescent="0.25">
      <c r="G43" s="321"/>
      <c r="I43" s="30"/>
      <c r="J43" s="30"/>
      <c r="K43" s="30"/>
    </row>
    <row r="44" spans="1:15" ht="15.9" customHeight="1" x14ac:dyDescent="0.25">
      <c r="I44" s="30"/>
      <c r="J44" s="30"/>
      <c r="K44" s="30"/>
    </row>
    <row r="45" spans="1:15" ht="15.9" customHeight="1" x14ac:dyDescent="0.25">
      <c r="G45" s="321"/>
      <c r="I45" s="30"/>
      <c r="J45" s="30"/>
      <c r="K45" s="30"/>
    </row>
    <row r="46" spans="1:15" ht="15.9" customHeight="1" x14ac:dyDescent="0.25">
      <c r="I46" s="30"/>
      <c r="J46" s="30"/>
      <c r="K46" s="30"/>
    </row>
    <row r="47" spans="1:15" ht="15.9" customHeight="1" x14ac:dyDescent="0.25">
      <c r="G47" s="321"/>
      <c r="I47" s="30"/>
      <c r="J47" s="30"/>
      <c r="K47" s="30"/>
    </row>
    <row r="48" spans="1:15" ht="15.9" customHeight="1" x14ac:dyDescent="0.25">
      <c r="I48" s="30"/>
      <c r="J48" s="30"/>
      <c r="K48" s="30"/>
    </row>
    <row r="49" spans="7:11" ht="15.9" customHeight="1" x14ac:dyDescent="0.25">
      <c r="G49" s="321"/>
      <c r="I49" s="30"/>
      <c r="J49" s="30"/>
      <c r="K49" s="30"/>
    </row>
    <row r="50" spans="7:11" ht="15.9" customHeight="1" x14ac:dyDescent="0.25">
      <c r="I50" s="30"/>
      <c r="J50" s="30"/>
      <c r="K50" s="30"/>
    </row>
    <row r="51" spans="7:11" ht="15.9" customHeight="1" x14ac:dyDescent="0.25">
      <c r="G51" s="321"/>
    </row>
    <row r="52" spans="7:11" ht="15.9" customHeight="1" x14ac:dyDescent="0.25">
      <c r="I52" s="30"/>
      <c r="J52" s="30"/>
      <c r="K52" s="30"/>
    </row>
    <row r="53" spans="7:11" ht="15.9" customHeight="1" x14ac:dyDescent="0.25">
      <c r="G53" s="321"/>
      <c r="I53" s="30"/>
      <c r="J53" s="30"/>
      <c r="K53" s="30"/>
    </row>
    <row r="54" spans="7:11" ht="15.9" customHeight="1" x14ac:dyDescent="0.25">
      <c r="I54" s="30"/>
      <c r="J54" s="30"/>
      <c r="K54" s="30"/>
    </row>
    <row r="55" spans="7:11" ht="15.9" customHeight="1" x14ac:dyDescent="0.25">
      <c r="G55" s="321"/>
      <c r="I55" s="30"/>
      <c r="J55" s="30"/>
      <c r="K55" s="30"/>
    </row>
    <row r="56" spans="7:11" ht="15.9" customHeight="1" x14ac:dyDescent="0.25">
      <c r="I56" s="30"/>
      <c r="J56" s="30"/>
      <c r="K56" s="30"/>
    </row>
    <row r="57" spans="7:11" ht="15.9" customHeight="1" x14ac:dyDescent="0.25">
      <c r="G57" s="321"/>
      <c r="I57" s="30"/>
      <c r="J57" s="30"/>
      <c r="K57" s="30"/>
    </row>
    <row r="58" spans="7:11" ht="15.9" customHeight="1" x14ac:dyDescent="0.25">
      <c r="I58" s="30"/>
      <c r="J58" s="30"/>
      <c r="K58" s="30"/>
    </row>
    <row r="59" spans="7:11" ht="15.9" customHeight="1" x14ac:dyDescent="0.25">
      <c r="I59" s="30"/>
      <c r="J59" s="30"/>
      <c r="K59" s="30"/>
    </row>
    <row r="60" spans="7:11" ht="15.9" customHeight="1" x14ac:dyDescent="0.25">
      <c r="G60" s="321"/>
      <c r="I60" s="30"/>
      <c r="J60" s="30"/>
      <c r="K60" s="30"/>
    </row>
    <row r="61" spans="7:11" ht="15.9" customHeight="1" x14ac:dyDescent="0.25"/>
    <row r="62" spans="7:11" ht="15.9" customHeight="1" x14ac:dyDescent="0.25">
      <c r="G62" s="321"/>
      <c r="I62" s="30"/>
      <c r="J62" s="30"/>
      <c r="K62" s="30"/>
    </row>
    <row r="63" spans="7:11" ht="15.9" customHeight="1" x14ac:dyDescent="0.25">
      <c r="I63" s="30"/>
      <c r="J63" s="30"/>
      <c r="K63" s="30"/>
    </row>
    <row r="64" spans="7:11" ht="15.9" customHeight="1" x14ac:dyDescent="0.25">
      <c r="G64" s="321"/>
      <c r="I64" s="30"/>
      <c r="J64" s="30"/>
      <c r="K64" s="30"/>
    </row>
    <row r="65" spans="1:11" ht="15.9" customHeight="1" x14ac:dyDescent="0.25">
      <c r="I65" s="30"/>
      <c r="J65" s="30"/>
      <c r="K65" s="30"/>
    </row>
    <row r="66" spans="1:11" ht="15.9" customHeight="1" x14ac:dyDescent="0.25">
      <c r="G66" s="321"/>
      <c r="I66" s="30"/>
      <c r="J66" s="30"/>
      <c r="K66" s="30"/>
    </row>
    <row r="67" spans="1:11" ht="15.9" customHeight="1" x14ac:dyDescent="0.25">
      <c r="I67" s="30"/>
      <c r="J67" s="30"/>
      <c r="K67" s="30"/>
    </row>
    <row r="68" spans="1:11" ht="15.9" customHeight="1" x14ac:dyDescent="0.25">
      <c r="G68" s="321"/>
      <c r="I68" s="30"/>
      <c r="J68" s="30"/>
      <c r="K68" s="30"/>
    </row>
    <row r="69" spans="1:11" ht="15.9" customHeight="1" x14ac:dyDescent="0.25">
      <c r="I69" s="30"/>
      <c r="J69" s="30"/>
      <c r="K69" s="30"/>
    </row>
    <row r="70" spans="1:11" ht="15.9" customHeight="1" x14ac:dyDescent="0.25">
      <c r="G70" s="321"/>
      <c r="I70" s="30"/>
      <c r="J70" s="30"/>
      <c r="K70" s="30"/>
    </row>
    <row r="71" spans="1:11" ht="15.9" customHeight="1" x14ac:dyDescent="0.25"/>
    <row r="72" spans="1:11" ht="15.9" customHeight="1" x14ac:dyDescent="0.25">
      <c r="G72" s="321"/>
    </row>
    <row r="73" spans="1:11" ht="15.9" customHeight="1" x14ac:dyDescent="0.25"/>
    <row r="74" spans="1:11" ht="15.9" customHeight="1" x14ac:dyDescent="0.25">
      <c r="G74" s="321"/>
    </row>
    <row r="75" spans="1:11" ht="15.9" customHeight="1" x14ac:dyDescent="0.25"/>
    <row r="76" spans="1:11" ht="15.9" customHeight="1" x14ac:dyDescent="0.25">
      <c r="G76" s="321"/>
    </row>
    <row r="77" spans="1:11" ht="15.9" customHeight="1" x14ac:dyDescent="0.25"/>
    <row r="78" spans="1:11" ht="15.9" customHeight="1" x14ac:dyDescent="0.25">
      <c r="G78" s="321"/>
    </row>
    <row r="79" spans="1:11" ht="15.9" customHeight="1" x14ac:dyDescent="0.25">
      <c r="A79" s="29"/>
      <c r="B79" s="29"/>
      <c r="C79" s="29"/>
      <c r="D79" s="29"/>
      <c r="E79" s="29"/>
    </row>
    <row r="80" spans="1:11" ht="15.9" customHeight="1" thickBot="1" x14ac:dyDescent="0.3">
      <c r="A80" s="100"/>
      <c r="B80" s="100"/>
      <c r="C80" s="100"/>
      <c r="D80" s="100"/>
      <c r="E80" s="100"/>
      <c r="F80" s="100"/>
    </row>
    <row r="81" spans="1:6" ht="26.25" customHeight="1" thickTop="1" x14ac:dyDescent="0.25">
      <c r="A81" s="340"/>
      <c r="B81" s="341"/>
      <c r="C81" s="341"/>
      <c r="D81" s="341"/>
      <c r="E81" s="341"/>
      <c r="F81" s="29"/>
    </row>
  </sheetData>
  <mergeCells count="13">
    <mergeCell ref="A1:F1"/>
    <mergeCell ref="A2:F2"/>
    <mergeCell ref="A3:F3"/>
    <mergeCell ref="A4:F4"/>
    <mergeCell ref="N4:O4"/>
    <mergeCell ref="A17:F17"/>
    <mergeCell ref="A7:F7"/>
    <mergeCell ref="C5:D5"/>
    <mergeCell ref="A81:E81"/>
    <mergeCell ref="A37:E37"/>
    <mergeCell ref="A39:E39"/>
    <mergeCell ref="A27:F27"/>
    <mergeCell ref="B5:B6"/>
  </mergeCells>
  <phoneticPr fontId="0" type="noConversion"/>
  <printOptions horizontalCentered="1" verticalCentered="1"/>
  <pageMargins left="0.78740157480314965" right="0.78740157480314965" top="1.4566929133858268" bottom="0.78740157480314965" header="0" footer="0.59055118110236227"/>
  <pageSetup scale="85" orientation="portrait" r:id="rId1"/>
  <headerFooter alignWithMargins="0">
    <oddFooter>&amp;C&amp;P</oddFooter>
  </headerFooter>
  <rowBreaks count="1" manualBreakCount="1">
    <brk id="37" max="5" man="1"/>
  </rowBreaks>
  <colBreaks count="1" manualBreakCount="1">
    <brk id="7" max="7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outlinePr summaryBelow="0"/>
  </sheetPr>
  <dimension ref="A1:IV83"/>
  <sheetViews>
    <sheetView view="pageBreakPreview" zoomScale="80" zoomScaleNormal="100" zoomScaleSheetLayoutView="80" workbookViewId="0">
      <selection sqref="A1:XFD1048576"/>
    </sheetView>
  </sheetViews>
  <sheetFormatPr baseColWidth="10" defaultColWidth="11.44140625" defaultRowHeight="11.4" x14ac:dyDescent="0.2"/>
  <cols>
    <col min="1" max="1" width="34.6640625" style="68" customWidth="1"/>
    <col min="2" max="2" width="13.6640625" style="68" customWidth="1"/>
    <col min="3" max="3" width="13.5546875" style="84" customWidth="1"/>
    <col min="4" max="4" width="11.6640625" style="68" customWidth="1"/>
    <col min="5" max="5" width="12.88671875" style="68" customWidth="1"/>
    <col min="6" max="6" width="12.6640625" style="68" customWidth="1"/>
    <col min="7" max="7" width="17.44140625" style="68" customWidth="1"/>
    <col min="8" max="8" width="13.88671875" style="68" bestFit="1" customWidth="1"/>
    <col min="9" max="9" width="15.33203125" style="68" bestFit="1" customWidth="1"/>
    <col min="10" max="16384" width="11.44140625" style="68"/>
  </cols>
  <sheetData>
    <row r="1" spans="1:256" ht="15.9" customHeight="1" x14ac:dyDescent="0.2">
      <c r="A1" s="333" t="s">
        <v>427</v>
      </c>
      <c r="B1" s="333"/>
      <c r="C1" s="333"/>
      <c r="D1" s="333"/>
      <c r="U1" s="69"/>
      <c r="V1" s="69"/>
      <c r="W1" s="69"/>
      <c r="X1" s="69"/>
      <c r="Y1" s="69"/>
      <c r="Z1" s="69"/>
    </row>
    <row r="2" spans="1:256" ht="15.9" customHeight="1" x14ac:dyDescent="0.2">
      <c r="A2" s="330" t="s">
        <v>145</v>
      </c>
      <c r="B2" s="330"/>
      <c r="C2" s="330"/>
      <c r="D2" s="330"/>
      <c r="E2" s="69"/>
      <c r="F2" s="69"/>
      <c r="G2" s="69"/>
      <c r="H2" s="69"/>
      <c r="I2" s="69"/>
      <c r="J2" s="69"/>
      <c r="K2" s="69"/>
      <c r="L2" s="69"/>
      <c r="M2" s="69"/>
      <c r="N2" s="69"/>
      <c r="O2" s="69"/>
      <c r="P2" s="69"/>
      <c r="Q2" s="345"/>
      <c r="R2" s="345"/>
      <c r="S2" s="345"/>
      <c r="T2" s="345"/>
      <c r="U2" s="69"/>
      <c r="V2" s="69" t="s">
        <v>164</v>
      </c>
      <c r="W2" s="69"/>
      <c r="X2" s="69"/>
      <c r="Y2" s="69"/>
      <c r="Z2" s="69"/>
      <c r="AA2" s="322"/>
      <c r="AB2" s="322"/>
      <c r="AC2" s="345"/>
      <c r="AD2" s="345"/>
      <c r="AE2" s="345"/>
      <c r="AF2" s="345"/>
      <c r="AG2" s="345"/>
      <c r="AH2" s="345"/>
      <c r="AI2" s="345"/>
      <c r="AJ2" s="345"/>
      <c r="AK2" s="345"/>
      <c r="AL2" s="345"/>
      <c r="AM2" s="345"/>
      <c r="AN2" s="345"/>
      <c r="AO2" s="345"/>
      <c r="AP2" s="345"/>
      <c r="AQ2" s="345"/>
      <c r="AR2" s="345"/>
      <c r="AS2" s="345"/>
      <c r="AT2" s="345"/>
      <c r="AU2" s="345"/>
      <c r="AV2" s="345"/>
      <c r="AW2" s="345"/>
      <c r="AX2" s="345"/>
      <c r="AY2" s="345"/>
      <c r="AZ2" s="345"/>
      <c r="BA2" s="345"/>
      <c r="BB2" s="345"/>
      <c r="BC2" s="345"/>
      <c r="BD2" s="345"/>
      <c r="BE2" s="345"/>
      <c r="BF2" s="345"/>
      <c r="BG2" s="345"/>
      <c r="BH2" s="345"/>
      <c r="BI2" s="345"/>
      <c r="BJ2" s="345"/>
      <c r="BK2" s="345"/>
      <c r="BL2" s="345"/>
      <c r="BM2" s="345"/>
      <c r="BN2" s="345"/>
      <c r="BO2" s="345"/>
      <c r="BP2" s="345"/>
      <c r="BQ2" s="345"/>
      <c r="BR2" s="345"/>
      <c r="BS2" s="345"/>
      <c r="BT2" s="345"/>
      <c r="BU2" s="345"/>
      <c r="BV2" s="345"/>
      <c r="BW2" s="345"/>
      <c r="BX2" s="345"/>
      <c r="BY2" s="345"/>
      <c r="BZ2" s="345"/>
      <c r="CA2" s="345"/>
      <c r="CB2" s="345"/>
      <c r="CC2" s="345"/>
      <c r="CD2" s="345"/>
      <c r="CE2" s="345"/>
      <c r="CF2" s="345"/>
      <c r="CG2" s="345"/>
      <c r="CH2" s="345"/>
      <c r="CI2" s="345"/>
      <c r="CJ2" s="345"/>
      <c r="CK2" s="345"/>
      <c r="CL2" s="345"/>
      <c r="CM2" s="345"/>
      <c r="CN2" s="345"/>
      <c r="CO2" s="345"/>
      <c r="CP2" s="345"/>
      <c r="CQ2" s="345"/>
      <c r="CR2" s="345"/>
      <c r="CS2" s="345"/>
      <c r="CT2" s="345"/>
      <c r="CU2" s="345"/>
      <c r="CV2" s="345"/>
      <c r="CW2" s="345"/>
      <c r="CX2" s="345"/>
      <c r="CY2" s="345"/>
      <c r="CZ2" s="345"/>
      <c r="DA2" s="345"/>
      <c r="DB2" s="345"/>
      <c r="DC2" s="345"/>
      <c r="DD2" s="345"/>
      <c r="DE2" s="345"/>
      <c r="DF2" s="345"/>
      <c r="DG2" s="345"/>
      <c r="DH2" s="345"/>
      <c r="DI2" s="345"/>
      <c r="DJ2" s="345"/>
      <c r="DK2" s="345"/>
      <c r="DL2" s="345"/>
      <c r="DM2" s="345"/>
      <c r="DN2" s="345"/>
      <c r="DO2" s="345"/>
      <c r="DP2" s="345"/>
      <c r="DQ2" s="345"/>
      <c r="DR2" s="345"/>
      <c r="DS2" s="345"/>
      <c r="DT2" s="345"/>
      <c r="DU2" s="345"/>
      <c r="DV2" s="345"/>
      <c r="DW2" s="345"/>
      <c r="DX2" s="345"/>
      <c r="DY2" s="345"/>
      <c r="DZ2" s="345"/>
      <c r="EA2" s="345"/>
      <c r="EB2" s="345"/>
      <c r="EC2" s="345"/>
      <c r="ED2" s="345"/>
      <c r="EE2" s="345"/>
      <c r="EF2" s="345"/>
      <c r="EG2" s="345"/>
      <c r="EH2" s="345"/>
      <c r="EI2" s="345"/>
      <c r="EJ2" s="345"/>
      <c r="EK2" s="345"/>
      <c r="EL2" s="345"/>
      <c r="EM2" s="345"/>
      <c r="EN2" s="345"/>
      <c r="EO2" s="345"/>
      <c r="EP2" s="345"/>
      <c r="EQ2" s="345"/>
      <c r="ER2" s="345"/>
      <c r="ES2" s="345"/>
      <c r="ET2" s="345"/>
      <c r="EU2" s="345"/>
      <c r="EV2" s="345"/>
      <c r="EW2" s="345"/>
      <c r="EX2" s="345"/>
      <c r="EY2" s="345"/>
      <c r="EZ2" s="345"/>
      <c r="FA2" s="345"/>
      <c r="FB2" s="345"/>
      <c r="FC2" s="345"/>
      <c r="FD2" s="345"/>
      <c r="FE2" s="345"/>
      <c r="FF2" s="345"/>
      <c r="FG2" s="345"/>
      <c r="FH2" s="345"/>
      <c r="FI2" s="345"/>
      <c r="FJ2" s="345"/>
      <c r="FK2" s="345"/>
      <c r="FL2" s="345"/>
      <c r="FM2" s="345"/>
      <c r="FN2" s="345"/>
      <c r="FO2" s="345"/>
      <c r="FP2" s="345"/>
      <c r="FQ2" s="345"/>
      <c r="FR2" s="345"/>
      <c r="FS2" s="345"/>
      <c r="FT2" s="345"/>
      <c r="FU2" s="345"/>
      <c r="FV2" s="345"/>
      <c r="FW2" s="345"/>
      <c r="FX2" s="345"/>
      <c r="FY2" s="345"/>
      <c r="FZ2" s="345"/>
      <c r="GA2" s="345"/>
      <c r="GB2" s="345"/>
      <c r="GC2" s="345"/>
      <c r="GD2" s="345"/>
      <c r="GE2" s="345"/>
      <c r="GF2" s="345"/>
      <c r="GG2" s="345"/>
      <c r="GH2" s="345"/>
      <c r="GI2" s="345"/>
      <c r="GJ2" s="345"/>
      <c r="GK2" s="345"/>
      <c r="GL2" s="345"/>
      <c r="GM2" s="345"/>
      <c r="GN2" s="345"/>
      <c r="GO2" s="345"/>
      <c r="GP2" s="345"/>
      <c r="GQ2" s="345"/>
      <c r="GR2" s="345"/>
      <c r="GS2" s="345"/>
      <c r="GT2" s="345"/>
      <c r="GU2" s="345"/>
      <c r="GV2" s="345"/>
      <c r="GW2" s="345"/>
      <c r="GX2" s="345"/>
      <c r="GY2" s="345"/>
      <c r="GZ2" s="345"/>
      <c r="HA2" s="345"/>
      <c r="HB2" s="345"/>
      <c r="HC2" s="345"/>
      <c r="HD2" s="345"/>
      <c r="HE2" s="345"/>
      <c r="HF2" s="345"/>
      <c r="HG2" s="345"/>
      <c r="HH2" s="345"/>
      <c r="HI2" s="345"/>
      <c r="HJ2" s="345"/>
      <c r="HK2" s="345"/>
      <c r="HL2" s="345"/>
      <c r="HM2" s="345"/>
      <c r="HN2" s="345"/>
      <c r="HO2" s="345"/>
      <c r="HP2" s="345"/>
      <c r="HQ2" s="345"/>
      <c r="HR2" s="345"/>
      <c r="HS2" s="345"/>
      <c r="HT2" s="345"/>
      <c r="HU2" s="345"/>
      <c r="HV2" s="345"/>
      <c r="HW2" s="345"/>
      <c r="HX2" s="345"/>
      <c r="HY2" s="345"/>
      <c r="HZ2" s="345"/>
      <c r="IA2" s="345"/>
      <c r="IB2" s="345"/>
      <c r="IC2" s="345"/>
      <c r="ID2" s="345"/>
      <c r="IE2" s="345"/>
      <c r="IF2" s="345"/>
      <c r="IG2" s="345"/>
      <c r="IH2" s="345"/>
      <c r="II2" s="345"/>
      <c r="IJ2" s="345"/>
      <c r="IK2" s="345"/>
      <c r="IL2" s="345"/>
      <c r="IM2" s="345"/>
      <c r="IN2" s="345"/>
      <c r="IO2" s="345"/>
      <c r="IP2" s="345"/>
      <c r="IQ2" s="345"/>
      <c r="IR2" s="345"/>
      <c r="IS2" s="345"/>
      <c r="IT2" s="345"/>
      <c r="IU2" s="345"/>
      <c r="IV2" s="345"/>
    </row>
    <row r="3" spans="1:256" ht="15.9" customHeight="1" thickBot="1" x14ac:dyDescent="0.25">
      <c r="A3" s="346" t="s">
        <v>237</v>
      </c>
      <c r="B3" s="346"/>
      <c r="C3" s="346"/>
      <c r="D3" s="346"/>
      <c r="E3" s="69"/>
      <c r="F3" s="69"/>
      <c r="M3" s="69"/>
      <c r="N3" s="69"/>
      <c r="O3" s="69"/>
      <c r="P3" s="69"/>
      <c r="Q3" s="345"/>
      <c r="R3" s="345"/>
      <c r="S3" s="345"/>
      <c r="T3" s="345"/>
      <c r="U3" s="69"/>
      <c r="V3" s="69"/>
      <c r="W3" s="69"/>
      <c r="X3" s="69"/>
      <c r="Y3" s="69"/>
      <c r="Z3" s="69"/>
      <c r="AA3" s="322"/>
      <c r="AB3" s="322"/>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row>
    <row r="4" spans="1:256" s="69" customFormat="1" ht="14.1" customHeight="1" thickTop="1" x14ac:dyDescent="0.25">
      <c r="A4" s="38" t="s">
        <v>146</v>
      </c>
      <c r="B4" s="64" t="s">
        <v>4</v>
      </c>
      <c r="C4" s="64" t="s">
        <v>5</v>
      </c>
      <c r="D4" s="64" t="s">
        <v>33</v>
      </c>
      <c r="U4" s="68"/>
      <c r="V4" s="68" t="s">
        <v>32</v>
      </c>
      <c r="W4" s="70">
        <v>9237786</v>
      </c>
      <c r="X4" s="71">
        <v>100</v>
      </c>
      <c r="Y4" s="68"/>
      <c r="Z4" s="68"/>
    </row>
    <row r="5" spans="1:256" s="69" customFormat="1" ht="14.1" customHeight="1" thickBot="1" x14ac:dyDescent="0.3">
      <c r="A5" s="65"/>
      <c r="B5" s="39"/>
      <c r="C5" s="246"/>
      <c r="D5" s="39"/>
      <c r="E5" s="73"/>
      <c r="F5" s="73"/>
      <c r="U5" s="68"/>
      <c r="V5" s="68" t="s">
        <v>38</v>
      </c>
      <c r="W5" s="70">
        <v>4288536.2320900001</v>
      </c>
      <c r="X5" s="74">
        <v>46.423853422129504</v>
      </c>
      <c r="Y5" s="68"/>
      <c r="Z5" s="68"/>
    </row>
    <row r="6" spans="1:256" ht="14.1" customHeight="1" thickTop="1" x14ac:dyDescent="0.2">
      <c r="A6" s="347" t="s">
        <v>35</v>
      </c>
      <c r="B6" s="347"/>
      <c r="C6" s="347"/>
      <c r="D6" s="347"/>
      <c r="E6" s="69"/>
      <c r="F6" s="69"/>
      <c r="V6" s="68" t="s">
        <v>36</v>
      </c>
      <c r="W6" s="70">
        <v>281355.65421000007</v>
      </c>
      <c r="X6" s="74">
        <v>3.0457043950790812</v>
      </c>
    </row>
    <row r="7" spans="1:256" ht="14.1" customHeight="1" x14ac:dyDescent="0.25">
      <c r="A7" s="247">
        <v>2018</v>
      </c>
      <c r="B7" s="248">
        <v>7783694.2652200013</v>
      </c>
      <c r="C7" s="169">
        <v>548398.53797000053</v>
      </c>
      <c r="D7" s="248">
        <v>7235295.7272500005</v>
      </c>
      <c r="E7" s="75"/>
      <c r="F7" s="75"/>
      <c r="V7" s="68" t="s">
        <v>37</v>
      </c>
      <c r="W7" s="70">
        <v>2287039.4592300006</v>
      </c>
      <c r="X7" s="74">
        <v>24.757441439214986</v>
      </c>
    </row>
    <row r="8" spans="1:256" ht="14.1" customHeight="1" x14ac:dyDescent="0.25">
      <c r="A8" s="249" t="s">
        <v>522</v>
      </c>
      <c r="B8" s="248">
        <v>4322530.3253600011</v>
      </c>
      <c r="C8" s="169">
        <v>277535.94144999969</v>
      </c>
      <c r="D8" s="248">
        <v>4044994.3839100013</v>
      </c>
      <c r="E8" s="75"/>
      <c r="F8" s="75"/>
      <c r="V8" s="68" t="s">
        <v>39</v>
      </c>
      <c r="W8" s="70">
        <v>1461651.2006499993</v>
      </c>
      <c r="X8" s="74">
        <v>15.822527179672699</v>
      </c>
    </row>
    <row r="9" spans="1:256" ht="14.1" customHeight="1" x14ac:dyDescent="0.25">
      <c r="A9" s="249" t="s">
        <v>523</v>
      </c>
      <c r="B9" s="248">
        <v>4288536.2320900001</v>
      </c>
      <c r="C9" s="169">
        <v>237642.12321000005</v>
      </c>
      <c r="D9" s="248">
        <v>4050894.1088800002</v>
      </c>
      <c r="E9" s="75"/>
      <c r="F9" s="75"/>
      <c r="V9" s="68" t="s">
        <v>40</v>
      </c>
      <c r="W9" s="70">
        <v>919203.45381999947</v>
      </c>
      <c r="X9" s="74">
        <v>9.9504735639037261</v>
      </c>
    </row>
    <row r="10" spans="1:256" ht="14.1" customHeight="1" x14ac:dyDescent="0.25">
      <c r="A10" s="168" t="s">
        <v>524</v>
      </c>
      <c r="B10" s="252">
        <v>-0.78643967100843204</v>
      </c>
      <c r="C10" s="252">
        <v>-14.37428897733839</v>
      </c>
      <c r="D10" s="252">
        <v>0.14585248853413724</v>
      </c>
      <c r="E10" s="77"/>
      <c r="F10" s="77"/>
      <c r="V10" s="69" t="s">
        <v>165</v>
      </c>
    </row>
    <row r="11" spans="1:256" ht="14.1" customHeight="1" x14ac:dyDescent="0.25">
      <c r="A11" s="168"/>
      <c r="B11" s="250"/>
      <c r="C11" s="251"/>
      <c r="D11" s="250"/>
      <c r="E11" s="77"/>
      <c r="F11" s="77"/>
      <c r="G11"/>
      <c r="H11"/>
      <c r="I11"/>
      <c r="V11" s="68" t="s">
        <v>34</v>
      </c>
      <c r="W11" s="70">
        <v>3096989</v>
      </c>
      <c r="X11" s="71">
        <v>100</v>
      </c>
    </row>
    <row r="12" spans="1:256" ht="14.1" customHeight="1" x14ac:dyDescent="0.25">
      <c r="A12" s="347" t="s">
        <v>375</v>
      </c>
      <c r="B12" s="347"/>
      <c r="C12" s="347"/>
      <c r="D12" s="347"/>
      <c r="E12" s="69"/>
      <c r="F12" s="69"/>
      <c r="G12"/>
      <c r="H12"/>
      <c r="I12"/>
      <c r="V12" s="68" t="s">
        <v>38</v>
      </c>
      <c r="W12" s="70">
        <v>237642.12321000005</v>
      </c>
      <c r="X12" s="74">
        <v>7.6733279714587308</v>
      </c>
    </row>
    <row r="13" spans="1:256" ht="14.1" customHeight="1" x14ac:dyDescent="0.25">
      <c r="A13" s="247">
        <v>2018</v>
      </c>
      <c r="B13" s="248">
        <v>3174831.5691400012</v>
      </c>
      <c r="C13" s="169">
        <v>881168.79677999986</v>
      </c>
      <c r="D13" s="248">
        <v>2293662.7723600012</v>
      </c>
      <c r="E13" s="75"/>
      <c r="F13" s="75"/>
      <c r="G13"/>
      <c r="H13"/>
      <c r="I13"/>
      <c r="V13" s="68" t="s">
        <v>36</v>
      </c>
      <c r="W13" s="70">
        <v>1540742.3793600006</v>
      </c>
      <c r="X13" s="74">
        <v>49.749688467088539</v>
      </c>
    </row>
    <row r="14" spans="1:256" ht="14.1" customHeight="1" x14ac:dyDescent="0.25">
      <c r="A14" s="249" t="s">
        <v>522</v>
      </c>
      <c r="B14" s="248">
        <v>1733609.9415600004</v>
      </c>
      <c r="C14" s="169">
        <v>455415.24736999994</v>
      </c>
      <c r="D14" s="248">
        <v>1278194.6941900004</v>
      </c>
      <c r="E14" s="75"/>
      <c r="F14" s="75"/>
      <c r="G14"/>
      <c r="H14"/>
      <c r="I14"/>
      <c r="V14" s="68" t="s">
        <v>37</v>
      </c>
      <c r="W14" s="70">
        <v>660729.28957999975</v>
      </c>
      <c r="X14" s="74">
        <v>21.334570112454379</v>
      </c>
    </row>
    <row r="15" spans="1:256" ht="14.1" customHeight="1" x14ac:dyDescent="0.25">
      <c r="A15" s="249" t="s">
        <v>523</v>
      </c>
      <c r="B15" s="248">
        <v>1461651.2006499993</v>
      </c>
      <c r="C15" s="169">
        <v>398172.33272000006</v>
      </c>
      <c r="D15" s="248">
        <v>1063478.8679299993</v>
      </c>
      <c r="E15" s="75"/>
      <c r="F15" s="75"/>
      <c r="G15"/>
      <c r="H15"/>
      <c r="I15"/>
      <c r="J15"/>
      <c r="K15"/>
      <c r="V15" s="68" t="s">
        <v>39</v>
      </c>
      <c r="W15" s="70">
        <v>398172.33272000006</v>
      </c>
      <c r="X15" s="74">
        <v>12.856756440529821</v>
      </c>
    </row>
    <row r="16" spans="1:256" ht="14.1" customHeight="1" x14ac:dyDescent="0.25">
      <c r="A16" s="247" t="s">
        <v>524</v>
      </c>
      <c r="B16" s="252">
        <v>-15.687423934894905</v>
      </c>
      <c r="C16" s="252">
        <v>-12.569389141135446</v>
      </c>
      <c r="D16" s="252">
        <v>-16.798366261101393</v>
      </c>
      <c r="E16" s="77"/>
      <c r="F16" s="77"/>
      <c r="G16"/>
      <c r="H16"/>
      <c r="I16"/>
      <c r="J16"/>
      <c r="K16"/>
      <c r="V16" s="68" t="s">
        <v>40</v>
      </c>
      <c r="W16" s="70">
        <v>259702.87512999959</v>
      </c>
      <c r="X16" s="74">
        <v>8.3856570084685345</v>
      </c>
    </row>
    <row r="17" spans="1:11" ht="14.1" customHeight="1" x14ac:dyDescent="0.25">
      <c r="A17" s="168"/>
      <c r="B17" s="252"/>
      <c r="C17" s="253"/>
      <c r="D17" s="252"/>
      <c r="E17" s="77"/>
      <c r="F17" s="77"/>
      <c r="G17" s="40"/>
      <c r="H17" s="40"/>
      <c r="I17" s="40"/>
      <c r="J17"/>
      <c r="K17"/>
    </row>
    <row r="18" spans="1:11" ht="14.1" customHeight="1" x14ac:dyDescent="0.25">
      <c r="A18" s="347" t="s">
        <v>36</v>
      </c>
      <c r="B18" s="347"/>
      <c r="C18" s="347"/>
      <c r="D18" s="347"/>
      <c r="E18" s="69"/>
      <c r="F18" s="69"/>
      <c r="G18" s="40"/>
      <c r="H18" s="40"/>
      <c r="I18" s="40"/>
      <c r="J18"/>
      <c r="K18"/>
    </row>
    <row r="19" spans="1:11" ht="14.1" customHeight="1" x14ac:dyDescent="0.25">
      <c r="A19" s="247">
        <v>2018</v>
      </c>
      <c r="B19" s="248">
        <v>649099.38472999993</v>
      </c>
      <c r="C19" s="169">
        <v>3215857.3780699987</v>
      </c>
      <c r="D19" s="248">
        <v>-2566757.9933399986</v>
      </c>
      <c r="E19" s="75"/>
      <c r="F19" s="75"/>
      <c r="G19" s="223"/>
      <c r="H19"/>
      <c r="I19"/>
      <c r="J19"/>
      <c r="K19"/>
    </row>
    <row r="20" spans="1:11" ht="14.1" customHeight="1" x14ac:dyDescent="0.25">
      <c r="A20" s="249" t="s">
        <v>522</v>
      </c>
      <c r="B20" s="248">
        <v>332215.37046000012</v>
      </c>
      <c r="C20" s="169">
        <v>1540833.9295599998</v>
      </c>
      <c r="D20" s="248">
        <v>-1208618.5590999997</v>
      </c>
      <c r="E20" s="75"/>
      <c r="F20" s="75"/>
      <c r="G20"/>
      <c r="H20"/>
      <c r="I20"/>
      <c r="J20"/>
      <c r="K20"/>
    </row>
    <row r="21" spans="1:11" ht="14.1" customHeight="1" x14ac:dyDescent="0.25">
      <c r="A21" s="249" t="s">
        <v>523</v>
      </c>
      <c r="B21" s="248">
        <v>281355.65421000007</v>
      </c>
      <c r="C21" s="169">
        <v>1540742.3793600006</v>
      </c>
      <c r="D21" s="248">
        <v>-1259386.7251500005</v>
      </c>
      <c r="E21" s="75"/>
      <c r="F21" s="75"/>
      <c r="G21"/>
      <c r="H21"/>
      <c r="I21"/>
      <c r="J21"/>
      <c r="K21"/>
    </row>
    <row r="22" spans="1:11" ht="14.1" customHeight="1" x14ac:dyDescent="0.25">
      <c r="A22" s="247" t="s">
        <v>524</v>
      </c>
      <c r="B22" s="252">
        <v>-15.30926042933457</v>
      </c>
      <c r="C22" s="252">
        <v>-5.941600729508778E-3</v>
      </c>
      <c r="D22" s="252">
        <v>4.2005118709914191</v>
      </c>
      <c r="E22" s="77"/>
      <c r="F22" s="77"/>
      <c r="G22"/>
      <c r="H22"/>
      <c r="I22"/>
      <c r="J22"/>
      <c r="K22"/>
    </row>
    <row r="23" spans="1:11" ht="14.1" customHeight="1" x14ac:dyDescent="0.25">
      <c r="A23" s="168"/>
      <c r="B23" s="252"/>
      <c r="C23" s="253"/>
      <c r="D23" s="252"/>
      <c r="E23" s="77"/>
      <c r="F23" s="77"/>
      <c r="G23"/>
      <c r="H23"/>
      <c r="I23"/>
      <c r="J23"/>
      <c r="K23"/>
    </row>
    <row r="24" spans="1:11" ht="14.1" customHeight="1" x14ac:dyDescent="0.25">
      <c r="A24" s="347" t="s">
        <v>37</v>
      </c>
      <c r="B24" s="347"/>
      <c r="C24" s="347"/>
      <c r="D24" s="347"/>
      <c r="E24" s="69"/>
      <c r="F24" s="69"/>
      <c r="G24"/>
      <c r="H24"/>
      <c r="I24"/>
      <c r="J24"/>
      <c r="K24"/>
    </row>
    <row r="25" spans="1:11" ht="14.1" customHeight="1" x14ac:dyDescent="0.25">
      <c r="A25" s="247">
        <v>2018</v>
      </c>
      <c r="B25" s="248">
        <v>4421870.5936600016</v>
      </c>
      <c r="C25" s="169">
        <v>1294038.3678199998</v>
      </c>
      <c r="D25" s="248">
        <v>3127832.2258400018</v>
      </c>
      <c r="E25" s="75"/>
      <c r="F25" s="75"/>
      <c r="G25" s="70"/>
      <c r="H25" s="70"/>
      <c r="I25" s="70"/>
      <c r="J25" s="70"/>
    </row>
    <row r="26" spans="1:11" ht="14.1" customHeight="1" x14ac:dyDescent="0.25">
      <c r="A26" s="249" t="s">
        <v>522</v>
      </c>
      <c r="B26" s="248">
        <v>2477581.5249999994</v>
      </c>
      <c r="C26" s="169">
        <v>614025.77397999971</v>
      </c>
      <c r="D26" s="248">
        <v>1863555.7510199999</v>
      </c>
      <c r="E26" s="75"/>
      <c r="F26" s="75"/>
    </row>
    <row r="27" spans="1:11" ht="14.1" customHeight="1" x14ac:dyDescent="0.25">
      <c r="A27" s="249" t="s">
        <v>523</v>
      </c>
      <c r="B27" s="248">
        <v>2287039.4592300006</v>
      </c>
      <c r="C27" s="169">
        <v>660729.28957999975</v>
      </c>
      <c r="D27" s="248">
        <v>1626310.169650001</v>
      </c>
      <c r="E27" s="75"/>
      <c r="F27" s="75"/>
    </row>
    <row r="28" spans="1:11" ht="14.1" customHeight="1" x14ac:dyDescent="0.25">
      <c r="A28" s="247" t="s">
        <v>524</v>
      </c>
      <c r="B28" s="252">
        <v>-7.6906476677896185</v>
      </c>
      <c r="C28" s="252">
        <v>7.6061164822571969</v>
      </c>
      <c r="D28" s="252">
        <v>-12.730801385477452</v>
      </c>
      <c r="E28" s="72"/>
      <c r="F28" s="77"/>
    </row>
    <row r="29" spans="1:11" ht="14.1" customHeight="1" x14ac:dyDescent="0.25">
      <c r="A29" s="168"/>
      <c r="B29" s="252"/>
      <c r="C29" s="253"/>
      <c r="D29" s="252"/>
      <c r="E29" s="77"/>
      <c r="F29" s="78"/>
      <c r="G29" s="79"/>
      <c r="H29" s="80"/>
    </row>
    <row r="30" spans="1:11" ht="14.1" customHeight="1" x14ac:dyDescent="0.2">
      <c r="A30" s="347" t="s">
        <v>147</v>
      </c>
      <c r="B30" s="347"/>
      <c r="C30" s="347"/>
      <c r="D30" s="347"/>
      <c r="E30" s="69"/>
      <c r="F30" s="69"/>
    </row>
    <row r="31" spans="1:11" ht="14.1" customHeight="1" x14ac:dyDescent="0.25">
      <c r="A31" s="247">
        <v>2018</v>
      </c>
      <c r="B31" s="248">
        <v>1857568.1872499958</v>
      </c>
      <c r="C31" s="169">
        <v>613423.91936000064</v>
      </c>
      <c r="D31" s="248">
        <v>1244144.2678899951</v>
      </c>
      <c r="E31" s="81"/>
      <c r="F31" s="75"/>
      <c r="G31" s="75"/>
      <c r="H31" s="75"/>
    </row>
    <row r="32" spans="1:11" ht="14.1" customHeight="1" x14ac:dyDescent="0.25">
      <c r="A32" s="249" t="s">
        <v>522</v>
      </c>
      <c r="B32" s="248">
        <v>963801.83761999942</v>
      </c>
      <c r="C32" s="169">
        <v>326999.10764000099</v>
      </c>
      <c r="D32" s="248">
        <v>636802.72997999843</v>
      </c>
      <c r="E32" s="82"/>
      <c r="F32" s="75"/>
      <c r="G32" s="75"/>
      <c r="H32" s="75"/>
    </row>
    <row r="33" spans="1:8" ht="14.1" customHeight="1" x14ac:dyDescent="0.25">
      <c r="A33" s="249" t="s">
        <v>523</v>
      </c>
      <c r="B33" s="248">
        <v>919203.45381999947</v>
      </c>
      <c r="C33" s="169">
        <v>259702.87512999959</v>
      </c>
      <c r="D33" s="248">
        <v>659500.57868999988</v>
      </c>
      <c r="E33" s="82"/>
      <c r="F33" s="75"/>
      <c r="G33" s="75"/>
      <c r="H33" s="75"/>
    </row>
    <row r="34" spans="1:8" ht="14.1" customHeight="1" x14ac:dyDescent="0.25">
      <c r="A34" s="247" t="s">
        <v>524</v>
      </c>
      <c r="B34" s="252">
        <v>-4.6273395691100454</v>
      </c>
      <c r="C34" s="252">
        <v>-20.579943778956423</v>
      </c>
      <c r="D34" s="252">
        <v>3.564345383807388</v>
      </c>
      <c r="E34" s="77"/>
      <c r="F34" s="75"/>
      <c r="G34" s="75"/>
      <c r="H34" s="75"/>
    </row>
    <row r="35" spans="1:8" ht="14.1" customHeight="1" x14ac:dyDescent="0.25">
      <c r="A35" s="168"/>
      <c r="B35" s="248"/>
      <c r="C35" s="169"/>
      <c r="D35" s="117"/>
      <c r="E35" s="77"/>
      <c r="F35" s="83"/>
      <c r="G35" s="83"/>
      <c r="H35" s="75"/>
    </row>
    <row r="36" spans="1:8" ht="14.1" customHeight="1" x14ac:dyDescent="0.25">
      <c r="A36" s="330" t="s">
        <v>131</v>
      </c>
      <c r="B36" s="330"/>
      <c r="C36" s="330"/>
      <c r="D36" s="330"/>
      <c r="E36" s="79"/>
      <c r="F36" s="79"/>
      <c r="G36" s="79"/>
      <c r="H36" s="80"/>
    </row>
    <row r="37" spans="1:8" ht="14.1" customHeight="1" x14ac:dyDescent="0.25">
      <c r="A37" s="247">
        <v>2018</v>
      </c>
      <c r="B37" s="248">
        <v>17887064</v>
      </c>
      <c r="C37" s="169">
        <v>6552887</v>
      </c>
      <c r="D37" s="248">
        <v>11334177</v>
      </c>
      <c r="E37" s="81"/>
      <c r="F37" s="75"/>
      <c r="G37" s="75"/>
      <c r="H37" s="75"/>
    </row>
    <row r="38" spans="1:8" ht="14.1" customHeight="1" x14ac:dyDescent="0.25">
      <c r="A38" s="249" t="s">
        <v>522</v>
      </c>
      <c r="B38" s="248">
        <v>9829739</v>
      </c>
      <c r="C38" s="169">
        <v>3214810</v>
      </c>
      <c r="D38" s="248">
        <v>6614929</v>
      </c>
      <c r="E38" s="83"/>
      <c r="F38" s="75"/>
      <c r="G38" s="75"/>
      <c r="H38" s="75"/>
    </row>
    <row r="39" spans="1:8" ht="14.1" customHeight="1" x14ac:dyDescent="0.25">
      <c r="A39" s="249" t="s">
        <v>523</v>
      </c>
      <c r="B39" s="248">
        <v>9237786</v>
      </c>
      <c r="C39" s="169">
        <v>3096989</v>
      </c>
      <c r="D39" s="248">
        <v>6140797</v>
      </c>
      <c r="E39" s="83"/>
      <c r="F39" s="75"/>
      <c r="G39" s="75"/>
      <c r="H39" s="75"/>
    </row>
    <row r="40" spans="1:8" ht="14.1" customHeight="1" thickBot="1" x14ac:dyDescent="0.3">
      <c r="A40" s="254" t="s">
        <v>524</v>
      </c>
      <c r="B40" s="254">
        <v>-6.0220622337988861</v>
      </c>
      <c r="C40" s="254">
        <v>-3.6649444290642319</v>
      </c>
      <c r="D40" s="254">
        <v>-7.1676052758842923</v>
      </c>
      <c r="E40" s="77"/>
      <c r="F40" s="75"/>
      <c r="G40" s="75"/>
      <c r="H40" s="75"/>
    </row>
    <row r="41" spans="1:8" ht="26.25" customHeight="1" thickTop="1" x14ac:dyDescent="0.2">
      <c r="A41" s="350" t="s">
        <v>418</v>
      </c>
      <c r="B41" s="351"/>
      <c r="C41" s="351"/>
      <c r="D41" s="351"/>
      <c r="E41" s="77"/>
      <c r="F41" s="75"/>
      <c r="G41" s="75"/>
      <c r="H41" s="75"/>
    </row>
    <row r="42" spans="1:8" ht="14.1" customHeight="1" x14ac:dyDescent="0.2">
      <c r="E42" s="77"/>
      <c r="F42" s="75"/>
      <c r="G42" s="75"/>
      <c r="H42" s="75"/>
    </row>
    <row r="43" spans="1:8" ht="14.1" customHeight="1" x14ac:dyDescent="0.2"/>
    <row r="44" spans="1:8" ht="14.1" customHeight="1" x14ac:dyDescent="0.25">
      <c r="E44" s="81"/>
      <c r="F44" s="70"/>
      <c r="G44" s="70"/>
      <c r="H44" s="70"/>
    </row>
    <row r="45" spans="1:8" ht="14.1" customHeight="1" x14ac:dyDescent="0.25">
      <c r="E45" s="83"/>
      <c r="F45" s="70"/>
      <c r="G45" s="70"/>
      <c r="H45" s="70"/>
    </row>
    <row r="46" spans="1:8" ht="14.1" customHeight="1" x14ac:dyDescent="0.25">
      <c r="E46" s="83"/>
      <c r="F46" s="70"/>
      <c r="G46" s="70"/>
      <c r="H46" s="70"/>
    </row>
    <row r="47" spans="1:8" ht="14.1" customHeight="1" x14ac:dyDescent="0.2"/>
    <row r="48" spans="1:8"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row r="55" ht="14.1" customHeight="1" x14ac:dyDescent="0.2"/>
    <row r="56" ht="14.1" customHeight="1" x14ac:dyDescent="0.2"/>
    <row r="57" ht="14.1" customHeight="1" x14ac:dyDescent="0.2"/>
    <row r="58" ht="14.1" customHeight="1" x14ac:dyDescent="0.2"/>
    <row r="59" ht="14.1" customHeight="1" x14ac:dyDescent="0.2"/>
    <row r="60" ht="14.1" customHeight="1" x14ac:dyDescent="0.2"/>
    <row r="61" ht="14.1" customHeight="1" x14ac:dyDescent="0.2"/>
    <row r="62" ht="14.1" customHeight="1" x14ac:dyDescent="0.2"/>
    <row r="63" ht="14.1" customHeight="1" x14ac:dyDescent="0.2"/>
    <row r="64"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spans="1:4" ht="14.1" customHeight="1" x14ac:dyDescent="0.2"/>
    <row r="82" spans="1:4" ht="14.1" customHeight="1" x14ac:dyDescent="0.2">
      <c r="A82" s="69"/>
      <c r="B82" s="69"/>
      <c r="C82" s="76"/>
      <c r="D82" s="69"/>
    </row>
    <row r="83" spans="1:4" ht="34.5" customHeight="1" x14ac:dyDescent="0.2">
      <c r="A83" s="348"/>
      <c r="B83" s="349"/>
      <c r="C83" s="349"/>
      <c r="D83" s="349"/>
    </row>
  </sheetData>
  <mergeCells count="127">
    <mergeCell ref="HI3:HL3"/>
    <mergeCell ref="HM3:HP3"/>
    <mergeCell ref="GK3:GN3"/>
    <mergeCell ref="GO3:GR3"/>
    <mergeCell ref="IS3:IV3"/>
    <mergeCell ref="HQ3:HT3"/>
    <mergeCell ref="HU3:HX3"/>
    <mergeCell ref="HY3:IB3"/>
    <mergeCell ref="IC3:IF3"/>
    <mergeCell ref="IG3:IJ3"/>
    <mergeCell ref="IK3:IN3"/>
    <mergeCell ref="IO3:IR3"/>
    <mergeCell ref="HA3:HD3"/>
    <mergeCell ref="FE3:FH3"/>
    <mergeCell ref="FI3:FL3"/>
    <mergeCell ref="FM3:FP3"/>
    <mergeCell ref="FQ3:FT3"/>
    <mergeCell ref="GS3:GV3"/>
    <mergeCell ref="HE3:HH3"/>
    <mergeCell ref="GW3:GZ3"/>
    <mergeCell ref="FU3:FX3"/>
    <mergeCell ref="FY3:GB3"/>
    <mergeCell ref="GC3:GF3"/>
    <mergeCell ref="GG3:GJ3"/>
    <mergeCell ref="EO3:ER3"/>
    <mergeCell ref="ES3:EV3"/>
    <mergeCell ref="EW3:EZ3"/>
    <mergeCell ref="FA3:FD3"/>
    <mergeCell ref="DI3:DL3"/>
    <mergeCell ref="DM3:DP3"/>
    <mergeCell ref="DQ3:DT3"/>
    <mergeCell ref="DU3:DX3"/>
    <mergeCell ref="DY3:EB3"/>
    <mergeCell ref="EC3:EF3"/>
    <mergeCell ref="DE3:DH3"/>
    <mergeCell ref="BM3:BP3"/>
    <mergeCell ref="BQ3:BT3"/>
    <mergeCell ref="BU3:BX3"/>
    <mergeCell ref="BY3:CB3"/>
    <mergeCell ref="CC3:CF3"/>
    <mergeCell ref="CG3:CJ3"/>
    <mergeCell ref="EG3:EJ3"/>
    <mergeCell ref="EK3:EN3"/>
    <mergeCell ref="CW3:CZ3"/>
    <mergeCell ref="DA3:DD3"/>
    <mergeCell ref="BI3:BL3"/>
    <mergeCell ref="IO2:IR2"/>
    <mergeCell ref="IS2:IV2"/>
    <mergeCell ref="Q3:T3"/>
    <mergeCell ref="AC3:AF3"/>
    <mergeCell ref="HU2:HX2"/>
    <mergeCell ref="HY2:IB2"/>
    <mergeCell ref="IC2:IF2"/>
    <mergeCell ref="IG2:IJ2"/>
    <mergeCell ref="HE2:HH2"/>
    <mergeCell ref="AK3:AN3"/>
    <mergeCell ref="HQ2:HT2"/>
    <mergeCell ref="GO2:GR2"/>
    <mergeCell ref="GS2:GV2"/>
    <mergeCell ref="GW2:GZ2"/>
    <mergeCell ref="HA2:HD2"/>
    <mergeCell ref="HI2:HL2"/>
    <mergeCell ref="HM2:HP2"/>
    <mergeCell ref="IK2:IN2"/>
    <mergeCell ref="FY2:GB2"/>
    <mergeCell ref="GC2:GF2"/>
    <mergeCell ref="CK3:CN3"/>
    <mergeCell ref="CO3:CR3"/>
    <mergeCell ref="CS3:CV3"/>
    <mergeCell ref="GG2:GJ2"/>
    <mergeCell ref="GK2:GN2"/>
    <mergeCell ref="FA2:FD2"/>
    <mergeCell ref="FE2:FH2"/>
    <mergeCell ref="FI2:FL2"/>
    <mergeCell ref="FM2:FP2"/>
    <mergeCell ref="FQ2:FT2"/>
    <mergeCell ref="FU2:FX2"/>
    <mergeCell ref="EC2:EF2"/>
    <mergeCell ref="EG2:EJ2"/>
    <mergeCell ref="EK2:EN2"/>
    <mergeCell ref="EO2:ER2"/>
    <mergeCell ref="ES2:EV2"/>
    <mergeCell ref="EW2:EZ2"/>
    <mergeCell ref="DE2:DH2"/>
    <mergeCell ref="DI2:DL2"/>
    <mergeCell ref="DM2:DP2"/>
    <mergeCell ref="DQ2:DT2"/>
    <mergeCell ref="DU2:DX2"/>
    <mergeCell ref="DY2:EB2"/>
    <mergeCell ref="CG2:CJ2"/>
    <mergeCell ref="CK2:CN2"/>
    <mergeCell ref="CO2:CR2"/>
    <mergeCell ref="CS2:CV2"/>
    <mergeCell ref="CW2:CZ2"/>
    <mergeCell ref="DA2:DD2"/>
    <mergeCell ref="BI2:BL2"/>
    <mergeCell ref="BM2:BP2"/>
    <mergeCell ref="BQ2:BT2"/>
    <mergeCell ref="BU2:BX2"/>
    <mergeCell ref="BY2:CB2"/>
    <mergeCell ref="CC2:CF2"/>
    <mergeCell ref="AO2:AR2"/>
    <mergeCell ref="AS2:AV2"/>
    <mergeCell ref="AW2:AZ2"/>
    <mergeCell ref="BA2:BD2"/>
    <mergeCell ref="BE2:BH2"/>
    <mergeCell ref="A83:D83"/>
    <mergeCell ref="A41:D41"/>
    <mergeCell ref="A12:D12"/>
    <mergeCell ref="A18:D18"/>
    <mergeCell ref="A24:D24"/>
    <mergeCell ref="A30:D30"/>
    <mergeCell ref="A36:D36"/>
    <mergeCell ref="AO3:AR3"/>
    <mergeCell ref="AS3:AV3"/>
    <mergeCell ref="AW3:AZ3"/>
    <mergeCell ref="BA3:BD3"/>
    <mergeCell ref="BE3:BH3"/>
    <mergeCell ref="A1:D1"/>
    <mergeCell ref="A2:D2"/>
    <mergeCell ref="A3:D3"/>
    <mergeCell ref="A6:D6"/>
    <mergeCell ref="AC2:AF2"/>
    <mergeCell ref="AG2:AJ2"/>
    <mergeCell ref="Q2:T2"/>
    <mergeCell ref="AG3:AJ3"/>
    <mergeCell ref="AK2:AN2"/>
  </mergeCells>
  <phoneticPr fontId="0" type="noConversion"/>
  <printOptions horizontalCentered="1" verticalCentered="1"/>
  <pageMargins left="0.78740157480314965" right="0.78740157480314965" top="1.8897637795275593" bottom="0.78740157480314965" header="0" footer="0.59055118110236227"/>
  <pageSetup scale="85" orientation="portrait" r:id="rId1"/>
  <headerFooter alignWithMargins="0">
    <oddFooter>&amp;C&amp;P</oddFooter>
  </headerFooter>
  <rowBreaks count="1" manualBreakCount="1">
    <brk id="41" max="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dimension ref="A1:BQ96"/>
  <sheetViews>
    <sheetView view="pageBreakPreview" zoomScale="80" zoomScaleNormal="80" zoomScaleSheetLayoutView="80" workbookViewId="0">
      <selection sqref="A1:XFD1048576"/>
    </sheetView>
  </sheetViews>
  <sheetFormatPr baseColWidth="10" defaultColWidth="11.44140625" defaultRowHeight="10.199999999999999" x14ac:dyDescent="0.2"/>
  <cols>
    <col min="1" max="1" width="30.6640625" style="4" customWidth="1"/>
    <col min="2" max="2" width="12.33203125" style="4" bestFit="1" customWidth="1"/>
    <col min="3" max="5" width="11.44140625" style="4"/>
    <col min="6" max="6" width="14.5546875" style="8" bestFit="1" customWidth="1"/>
    <col min="7" max="16384" width="11.44140625" style="4"/>
  </cols>
  <sheetData>
    <row r="1" spans="1:6" ht="15.9" customHeight="1" x14ac:dyDescent="0.2">
      <c r="A1" s="352" t="s">
        <v>428</v>
      </c>
      <c r="B1" s="352"/>
      <c r="C1" s="352"/>
      <c r="D1" s="352"/>
      <c r="E1" s="352"/>
      <c r="F1" s="352"/>
    </row>
    <row r="2" spans="1:6" ht="15.9" customHeight="1" x14ac:dyDescent="0.2">
      <c r="A2" s="357" t="s">
        <v>148</v>
      </c>
      <c r="B2" s="357"/>
      <c r="C2" s="357"/>
      <c r="D2" s="357"/>
      <c r="E2" s="357"/>
      <c r="F2" s="357"/>
    </row>
    <row r="3" spans="1:6" ht="15.9" customHeight="1" thickBot="1" x14ac:dyDescent="0.25">
      <c r="A3" s="357" t="s">
        <v>238</v>
      </c>
      <c r="B3" s="357"/>
      <c r="C3" s="357"/>
      <c r="D3" s="357"/>
      <c r="E3" s="357"/>
      <c r="F3" s="357"/>
    </row>
    <row r="4" spans="1:6" ht="12.75" customHeight="1" thickTop="1" x14ac:dyDescent="0.2">
      <c r="A4" s="355" t="s">
        <v>23</v>
      </c>
      <c r="B4" s="359">
        <v>2018</v>
      </c>
      <c r="C4" s="353" t="s">
        <v>513</v>
      </c>
      <c r="D4" s="353"/>
      <c r="E4" s="101" t="s">
        <v>143</v>
      </c>
      <c r="F4" s="102" t="s">
        <v>134</v>
      </c>
    </row>
    <row r="5" spans="1:6" ht="13.5" customHeight="1" thickBot="1" x14ac:dyDescent="0.25">
      <c r="A5" s="356"/>
      <c r="B5" s="360"/>
      <c r="C5" s="325">
        <v>2018</v>
      </c>
      <c r="D5" s="325">
        <v>2019</v>
      </c>
      <c r="E5" s="48" t="s">
        <v>514</v>
      </c>
      <c r="F5" s="49">
        <v>2019</v>
      </c>
    </row>
    <row r="6" spans="1:6" ht="10.8" thickTop="1" x14ac:dyDescent="0.2">
      <c r="A6" s="46"/>
      <c r="B6" s="44"/>
      <c r="C6" s="44"/>
      <c r="D6" s="44"/>
      <c r="E6" s="44"/>
      <c r="F6" s="47"/>
    </row>
    <row r="7" spans="1:6" ht="12.75" customHeight="1" x14ac:dyDescent="0.2">
      <c r="A7" s="43" t="s">
        <v>17</v>
      </c>
      <c r="B7" s="44">
        <v>4403567.013910003</v>
      </c>
      <c r="C7" s="44">
        <v>2540692.3253300013</v>
      </c>
      <c r="D7" s="44">
        <v>2612383.8350999998</v>
      </c>
      <c r="E7" s="3">
        <v>2.8217312680978299E-2</v>
      </c>
      <c r="F7" s="45">
        <v>0.28279328348805655</v>
      </c>
    </row>
    <row r="8" spans="1:6" x14ac:dyDescent="0.2">
      <c r="A8" s="43" t="s">
        <v>12</v>
      </c>
      <c r="B8" s="44">
        <v>3511126.333190002</v>
      </c>
      <c r="C8" s="44">
        <v>1998912.5161399997</v>
      </c>
      <c r="D8" s="44">
        <v>1816636.3050700002</v>
      </c>
      <c r="E8" s="3">
        <v>-9.118768810452195E-2</v>
      </c>
      <c r="F8" s="45">
        <v>0.19665278077128007</v>
      </c>
    </row>
    <row r="9" spans="1:6" x14ac:dyDescent="0.2">
      <c r="A9" s="43" t="s">
        <v>13</v>
      </c>
      <c r="B9" s="44">
        <v>1006110.6162399998</v>
      </c>
      <c r="C9" s="44">
        <v>517046.48674999987</v>
      </c>
      <c r="D9" s="44">
        <v>491557.41599999974</v>
      </c>
      <c r="E9" s="3">
        <v>-4.9297445013536077E-2</v>
      </c>
      <c r="F9" s="45">
        <v>5.3211604598764221E-2</v>
      </c>
    </row>
    <row r="10" spans="1:6" x14ac:dyDescent="0.2">
      <c r="A10" s="43" t="s">
        <v>15</v>
      </c>
      <c r="B10" s="44">
        <v>942065.49413000082</v>
      </c>
      <c r="C10" s="44">
        <v>536787.96136000019</v>
      </c>
      <c r="D10" s="44">
        <v>458136.58137000015</v>
      </c>
      <c r="E10" s="3">
        <v>-0.14652225022098067</v>
      </c>
      <c r="F10" s="45">
        <v>4.9593764281831182E-2</v>
      </c>
    </row>
    <row r="11" spans="1:6" x14ac:dyDescent="0.2">
      <c r="A11" s="43" t="s">
        <v>101</v>
      </c>
      <c r="B11" s="44">
        <v>761889.04176999943</v>
      </c>
      <c r="C11" s="44">
        <v>421755.41786000005</v>
      </c>
      <c r="D11" s="44">
        <v>409419.95237000007</v>
      </c>
      <c r="E11" s="3">
        <v>-2.9247912338839662E-2</v>
      </c>
      <c r="F11" s="45">
        <v>4.4320138220348478E-2</v>
      </c>
    </row>
    <row r="12" spans="1:6" x14ac:dyDescent="0.2">
      <c r="A12" s="43" t="s">
        <v>16</v>
      </c>
      <c r="B12" s="44">
        <v>563458.24920000031</v>
      </c>
      <c r="C12" s="44">
        <v>327933.11766000005</v>
      </c>
      <c r="D12" s="44">
        <v>305232.34681999992</v>
      </c>
      <c r="E12" s="3">
        <v>-6.9223782587082922E-2</v>
      </c>
      <c r="F12" s="45">
        <v>3.3041720908018428E-2</v>
      </c>
    </row>
    <row r="13" spans="1:6" x14ac:dyDescent="0.2">
      <c r="A13" s="43" t="s">
        <v>14</v>
      </c>
      <c r="B13" s="44">
        <v>576289.43092000007</v>
      </c>
      <c r="C13" s="44">
        <v>274790.30177999992</v>
      </c>
      <c r="D13" s="44">
        <v>285661.69188000011</v>
      </c>
      <c r="E13" s="3">
        <v>3.9562495581463228E-2</v>
      </c>
      <c r="F13" s="45">
        <v>3.0923177033977633E-2</v>
      </c>
    </row>
    <row r="14" spans="1:6" x14ac:dyDescent="0.2">
      <c r="A14" s="43" t="s">
        <v>27</v>
      </c>
      <c r="B14" s="44">
        <v>435193.75186999986</v>
      </c>
      <c r="C14" s="44">
        <v>221052.62478000004</v>
      </c>
      <c r="D14" s="44">
        <v>195290.26903000008</v>
      </c>
      <c r="E14" s="3">
        <v>-0.11654399388217911</v>
      </c>
      <c r="F14" s="45">
        <v>2.11403759548013E-2</v>
      </c>
    </row>
    <row r="15" spans="1:6" x14ac:dyDescent="0.2">
      <c r="A15" s="43" t="s">
        <v>19</v>
      </c>
      <c r="B15" s="44">
        <v>334454.82954999973</v>
      </c>
      <c r="C15" s="44">
        <v>203878.70708000002</v>
      </c>
      <c r="D15" s="44">
        <v>184741.46228000004</v>
      </c>
      <c r="E15" s="3">
        <v>-9.3865833632595666E-2</v>
      </c>
      <c r="F15" s="45">
        <v>1.9998456586892144E-2</v>
      </c>
    </row>
    <row r="16" spans="1:6" x14ac:dyDescent="0.2">
      <c r="A16" s="43" t="s">
        <v>166</v>
      </c>
      <c r="B16" s="44">
        <v>396088.23382000037</v>
      </c>
      <c r="C16" s="44">
        <v>170342.77285999994</v>
      </c>
      <c r="D16" s="44">
        <v>182540.07037999993</v>
      </c>
      <c r="E16" s="3">
        <v>7.1604432141213398E-2</v>
      </c>
      <c r="F16" s="45">
        <v>1.9760153610399712E-2</v>
      </c>
    </row>
    <row r="17" spans="1:9" x14ac:dyDescent="0.2">
      <c r="A17" s="43" t="s">
        <v>18</v>
      </c>
      <c r="B17" s="44">
        <v>415138.03217999986</v>
      </c>
      <c r="C17" s="44">
        <v>197767.40920000011</v>
      </c>
      <c r="D17" s="44">
        <v>166021.28285000005</v>
      </c>
      <c r="E17" s="3">
        <v>-0.160522537451535</v>
      </c>
      <c r="F17" s="45">
        <v>1.7971977576661774E-2</v>
      </c>
    </row>
    <row r="18" spans="1:9" x14ac:dyDescent="0.2">
      <c r="A18" s="43" t="s">
        <v>318</v>
      </c>
      <c r="B18" s="44">
        <v>310931.30919000006</v>
      </c>
      <c r="C18" s="44">
        <v>181300.78987999997</v>
      </c>
      <c r="D18" s="44">
        <v>161681.40224999998</v>
      </c>
      <c r="E18" s="3">
        <v>-0.10821457337822817</v>
      </c>
      <c r="F18" s="45">
        <v>1.7502180960892576E-2</v>
      </c>
    </row>
    <row r="19" spans="1:9" x14ac:dyDescent="0.2">
      <c r="A19" s="43" t="s">
        <v>317</v>
      </c>
      <c r="B19" s="44">
        <v>369832.03314000013</v>
      </c>
      <c r="C19" s="44">
        <v>203491.47086999996</v>
      </c>
      <c r="D19" s="44">
        <v>155928.53853999992</v>
      </c>
      <c r="E19" s="3">
        <v>-0.23373427950887193</v>
      </c>
      <c r="F19" s="45">
        <v>1.6879427445060963E-2</v>
      </c>
    </row>
    <row r="20" spans="1:9" x14ac:dyDescent="0.2">
      <c r="A20" s="43" t="s">
        <v>351</v>
      </c>
      <c r="B20" s="44">
        <v>348130.14205000008</v>
      </c>
      <c r="C20" s="44">
        <v>190332.94131999998</v>
      </c>
      <c r="D20" s="44">
        <v>154890.39202</v>
      </c>
      <c r="E20" s="3">
        <v>-0.18621342713561964</v>
      </c>
      <c r="F20" s="45">
        <v>1.6767046998057759E-2</v>
      </c>
    </row>
    <row r="21" spans="1:9" x14ac:dyDescent="0.2">
      <c r="A21" s="43" t="s">
        <v>20</v>
      </c>
      <c r="B21" s="44">
        <v>319466.4858400005</v>
      </c>
      <c r="C21" s="44">
        <v>145484.02124000006</v>
      </c>
      <c r="D21" s="44">
        <v>152731.91691000006</v>
      </c>
      <c r="E21" s="3">
        <v>4.9819187071021294E-2</v>
      </c>
      <c r="F21" s="45">
        <v>1.6533389808986707E-2</v>
      </c>
    </row>
    <row r="22" spans="1:9" x14ac:dyDescent="0.2">
      <c r="A22" s="46" t="s">
        <v>21</v>
      </c>
      <c r="B22" s="44">
        <v>3193323.0029999949</v>
      </c>
      <c r="C22" s="44">
        <v>1698170.1358899968</v>
      </c>
      <c r="D22" s="44">
        <v>1504932.5371300001</v>
      </c>
      <c r="E22" s="3">
        <v>-0.11379166002040338</v>
      </c>
      <c r="F22" s="45">
        <v>0.16291052175597054</v>
      </c>
      <c r="I22" s="5"/>
    </row>
    <row r="23" spans="1:9" ht="10.8" thickBot="1" x14ac:dyDescent="0.25">
      <c r="A23" s="103" t="s">
        <v>22</v>
      </c>
      <c r="B23" s="104">
        <v>17887064</v>
      </c>
      <c r="C23" s="104">
        <v>9829739</v>
      </c>
      <c r="D23" s="104">
        <v>9237786</v>
      </c>
      <c r="E23" s="105">
        <v>-6.0220622337988833E-2</v>
      </c>
      <c r="F23" s="106">
        <v>1</v>
      </c>
    </row>
    <row r="24" spans="1:9" s="46" customFormat="1" ht="31.5" customHeight="1" thickTop="1" x14ac:dyDescent="0.2">
      <c r="A24" s="354" t="s">
        <v>419</v>
      </c>
      <c r="B24" s="354"/>
      <c r="C24" s="354"/>
      <c r="D24" s="354"/>
      <c r="E24" s="354"/>
      <c r="F24" s="354"/>
    </row>
    <row r="32" spans="1:9" x14ac:dyDescent="0.2">
      <c r="F32" s="4"/>
    </row>
    <row r="33" spans="6:6" x14ac:dyDescent="0.2">
      <c r="F33" s="4"/>
    </row>
    <row r="34" spans="6:6" x14ac:dyDescent="0.2">
      <c r="F34" s="4"/>
    </row>
    <row r="35" spans="6:6" x14ac:dyDescent="0.2">
      <c r="F35" s="4"/>
    </row>
    <row r="36" spans="6:6" x14ac:dyDescent="0.2">
      <c r="F36" s="4"/>
    </row>
    <row r="37" spans="6:6" x14ac:dyDescent="0.2">
      <c r="F37" s="4"/>
    </row>
    <row r="38" spans="6:6" x14ac:dyDescent="0.2">
      <c r="F38" s="4"/>
    </row>
    <row r="49" spans="1:9" ht="15.9" customHeight="1" x14ac:dyDescent="0.2">
      <c r="A49" s="352" t="s">
        <v>168</v>
      </c>
      <c r="B49" s="352"/>
      <c r="C49" s="352"/>
      <c r="D49" s="352"/>
      <c r="E49" s="352"/>
      <c r="F49" s="352"/>
    </row>
    <row r="50" spans="1:9" ht="15.9" customHeight="1" x14ac:dyDescent="0.2">
      <c r="A50" s="357" t="s">
        <v>163</v>
      </c>
      <c r="B50" s="357"/>
      <c r="C50" s="357"/>
      <c r="D50" s="357"/>
      <c r="E50" s="357"/>
      <c r="F50" s="357"/>
    </row>
    <row r="51" spans="1:9" ht="15.9" customHeight="1" thickBot="1" x14ac:dyDescent="0.25">
      <c r="A51" s="358" t="s">
        <v>239</v>
      </c>
      <c r="B51" s="358"/>
      <c r="C51" s="358"/>
      <c r="D51" s="358"/>
      <c r="E51" s="358"/>
      <c r="F51" s="358"/>
    </row>
    <row r="52" spans="1:9" ht="12.75" customHeight="1" thickTop="1" x14ac:dyDescent="0.2">
      <c r="A52" s="355" t="s">
        <v>23</v>
      </c>
      <c r="B52" s="359">
        <v>2018</v>
      </c>
      <c r="C52" s="353" t="s">
        <v>513</v>
      </c>
      <c r="D52" s="353"/>
      <c r="E52" s="101" t="s">
        <v>143</v>
      </c>
      <c r="F52" s="102" t="s">
        <v>134</v>
      </c>
    </row>
    <row r="53" spans="1:9" ht="13.5" customHeight="1" thickBot="1" x14ac:dyDescent="0.25">
      <c r="A53" s="356"/>
      <c r="B53" s="360"/>
      <c r="C53" s="325">
        <v>2018</v>
      </c>
      <c r="D53" s="325">
        <v>2019</v>
      </c>
      <c r="E53" s="48" t="s">
        <v>514</v>
      </c>
      <c r="F53" s="49">
        <v>2019</v>
      </c>
    </row>
    <row r="54" spans="1:9" ht="10.8" thickTop="1" x14ac:dyDescent="0.2">
      <c r="A54" s="46"/>
      <c r="B54" s="44"/>
      <c r="C54" s="44"/>
      <c r="D54" s="44"/>
      <c r="E54" s="44"/>
      <c r="F54" s="47"/>
    </row>
    <row r="55" spans="1:9" ht="12.75" customHeight="1" x14ac:dyDescent="0.2">
      <c r="A55" s="46" t="s">
        <v>26</v>
      </c>
      <c r="B55" s="44">
        <v>1534177.0116399995</v>
      </c>
      <c r="C55" s="44">
        <v>743361.83545000001</v>
      </c>
      <c r="D55" s="44">
        <v>729911.94345000049</v>
      </c>
      <c r="E55" s="3">
        <v>-1.8093331347657265E-2</v>
      </c>
      <c r="F55" s="45">
        <v>0.23568438358999677</v>
      </c>
      <c r="I55" s="44"/>
    </row>
    <row r="56" spans="1:9" x14ac:dyDescent="0.2">
      <c r="A56" s="46" t="s">
        <v>12</v>
      </c>
      <c r="B56" s="44">
        <v>909951.28696999967</v>
      </c>
      <c r="C56" s="44">
        <v>424996.11868999968</v>
      </c>
      <c r="D56" s="44">
        <v>491972.43800999975</v>
      </c>
      <c r="E56" s="3">
        <v>0.15759277879159617</v>
      </c>
      <c r="F56" s="45">
        <v>0.15885508085756836</v>
      </c>
      <c r="I56" s="44"/>
    </row>
    <row r="57" spans="1:9" x14ac:dyDescent="0.2">
      <c r="A57" s="46" t="s">
        <v>27</v>
      </c>
      <c r="B57" s="44">
        <v>1005157.7920000002</v>
      </c>
      <c r="C57" s="44">
        <v>465740.24400999991</v>
      </c>
      <c r="D57" s="44">
        <v>452241.7240799999</v>
      </c>
      <c r="E57" s="3">
        <v>-2.8982936526546293E-2</v>
      </c>
      <c r="F57" s="45">
        <v>0.14602626101674882</v>
      </c>
      <c r="I57" s="44"/>
    </row>
    <row r="58" spans="1:9" x14ac:dyDescent="0.2">
      <c r="A58" s="46" t="s">
        <v>28</v>
      </c>
      <c r="B58" s="44">
        <v>619466.33268999984</v>
      </c>
      <c r="C58" s="44">
        <v>301191.60102</v>
      </c>
      <c r="D58" s="44">
        <v>328358.79515000002</v>
      </c>
      <c r="E58" s="3">
        <v>9.0199042861743142E-2</v>
      </c>
      <c r="F58" s="45">
        <v>0.10602517320855838</v>
      </c>
      <c r="I58" s="44"/>
    </row>
    <row r="59" spans="1:9" x14ac:dyDescent="0.2">
      <c r="A59" s="46" t="s">
        <v>17</v>
      </c>
      <c r="B59" s="44">
        <v>218293.05764000019</v>
      </c>
      <c r="C59" s="44">
        <v>109211.29807000002</v>
      </c>
      <c r="D59" s="44">
        <v>85268.022590000066</v>
      </c>
      <c r="E59" s="3">
        <v>-0.2192380816191131</v>
      </c>
      <c r="F59" s="45">
        <v>2.7532555843756652E-2</v>
      </c>
      <c r="I59" s="44"/>
    </row>
    <row r="60" spans="1:9" x14ac:dyDescent="0.2">
      <c r="A60" s="46" t="s">
        <v>19</v>
      </c>
      <c r="B60" s="44">
        <v>266061.73423999996</v>
      </c>
      <c r="C60" s="44">
        <v>134271.62065999996</v>
      </c>
      <c r="D60" s="44">
        <v>85111.115070000014</v>
      </c>
      <c r="E60" s="3">
        <v>-0.36612729740175876</v>
      </c>
      <c r="F60" s="45">
        <v>2.748189130474794E-2</v>
      </c>
      <c r="I60" s="44"/>
    </row>
    <row r="61" spans="1:9" x14ac:dyDescent="0.2">
      <c r="A61" s="46" t="s">
        <v>14</v>
      </c>
      <c r="B61" s="44">
        <v>118025.3466100001</v>
      </c>
      <c r="C61" s="44">
        <v>54758.034629999987</v>
      </c>
      <c r="D61" s="44">
        <v>83645.736500000028</v>
      </c>
      <c r="E61" s="3">
        <v>0.52755183901676217</v>
      </c>
      <c r="F61" s="45">
        <v>2.7008728962227516E-2</v>
      </c>
      <c r="I61" s="44"/>
    </row>
    <row r="62" spans="1:9" x14ac:dyDescent="0.2">
      <c r="A62" s="46" t="s">
        <v>18</v>
      </c>
      <c r="B62" s="44">
        <v>171388.24991999986</v>
      </c>
      <c r="C62" s="44">
        <v>90230.039600000018</v>
      </c>
      <c r="D62" s="44">
        <v>71872.593470000022</v>
      </c>
      <c r="E62" s="3">
        <v>-0.20345160227547981</v>
      </c>
      <c r="F62" s="45">
        <v>2.3207248546895071E-2</v>
      </c>
      <c r="I62" s="44"/>
    </row>
    <row r="63" spans="1:9" x14ac:dyDescent="0.2">
      <c r="A63" s="46" t="s">
        <v>166</v>
      </c>
      <c r="B63" s="44">
        <v>139648.27469000002</v>
      </c>
      <c r="C63" s="44">
        <v>71188.988339999923</v>
      </c>
      <c r="D63" s="44">
        <v>70549.622249999971</v>
      </c>
      <c r="E63" s="3">
        <v>-8.981249838055403E-3</v>
      </c>
      <c r="F63" s="45">
        <v>2.2780068721587315E-2</v>
      </c>
      <c r="I63" s="44"/>
    </row>
    <row r="64" spans="1:9" x14ac:dyDescent="0.2">
      <c r="A64" s="46" t="s">
        <v>29</v>
      </c>
      <c r="B64" s="44">
        <v>140261.31128000002</v>
      </c>
      <c r="C64" s="44">
        <v>66659.11053999998</v>
      </c>
      <c r="D64" s="44">
        <v>65337.546199999997</v>
      </c>
      <c r="E64" s="3">
        <v>-1.9825712183887519E-2</v>
      </c>
      <c r="F64" s="45">
        <v>2.109711923419812E-2</v>
      </c>
      <c r="I64" s="44"/>
    </row>
    <row r="65" spans="1:9" x14ac:dyDescent="0.2">
      <c r="A65" s="46" t="s">
        <v>350</v>
      </c>
      <c r="B65" s="44">
        <v>116606.95155999997</v>
      </c>
      <c r="C65" s="44">
        <v>54700.108300000022</v>
      </c>
      <c r="D65" s="44">
        <v>59644.631930000025</v>
      </c>
      <c r="E65" s="3">
        <v>9.0393306040309998E-2</v>
      </c>
      <c r="F65" s="45">
        <v>1.9258909841139257E-2</v>
      </c>
      <c r="I65" s="44"/>
    </row>
    <row r="66" spans="1:9" x14ac:dyDescent="0.2">
      <c r="A66" s="46" t="s">
        <v>15</v>
      </c>
      <c r="B66" s="44">
        <v>145039.83985999998</v>
      </c>
      <c r="C66" s="44">
        <v>75483.314330000008</v>
      </c>
      <c r="D66" s="44">
        <v>58957.648619999993</v>
      </c>
      <c r="E66" s="3">
        <v>-0.21893137386300582</v>
      </c>
      <c r="F66" s="45">
        <v>1.9037086867276568E-2</v>
      </c>
      <c r="I66" s="44"/>
    </row>
    <row r="67" spans="1:9" x14ac:dyDescent="0.2">
      <c r="A67" s="46" t="s">
        <v>20</v>
      </c>
      <c r="B67" s="44">
        <v>114395.07879</v>
      </c>
      <c r="C67" s="44">
        <v>53892.598960000003</v>
      </c>
      <c r="D67" s="44">
        <v>53213.011989999992</v>
      </c>
      <c r="E67" s="3">
        <v>-1.2610024068507295E-2</v>
      </c>
      <c r="F67" s="45">
        <v>1.7182176620582117E-2</v>
      </c>
      <c r="I67" s="44"/>
    </row>
    <row r="68" spans="1:9" x14ac:dyDescent="0.2">
      <c r="A68" s="46" t="s">
        <v>316</v>
      </c>
      <c r="B68" s="44">
        <v>108893.63774000006</v>
      </c>
      <c r="C68" s="44">
        <v>62809.731209999976</v>
      </c>
      <c r="D68" s="44">
        <v>49206.907239999993</v>
      </c>
      <c r="E68" s="3">
        <v>-0.21657191820356445</v>
      </c>
      <c r="F68" s="45">
        <v>1.5888628354831093E-2</v>
      </c>
      <c r="I68" s="44"/>
    </row>
    <row r="69" spans="1:9" x14ac:dyDescent="0.2">
      <c r="A69" s="46" t="s">
        <v>349</v>
      </c>
      <c r="B69" s="44">
        <v>90594.467740000022</v>
      </c>
      <c r="C69" s="44">
        <v>42722.998479999995</v>
      </c>
      <c r="D69" s="44">
        <v>48423.202970000013</v>
      </c>
      <c r="E69" s="3">
        <v>0.13342238824057415</v>
      </c>
      <c r="F69" s="45">
        <v>1.5635574737269009E-2</v>
      </c>
      <c r="I69" s="44"/>
    </row>
    <row r="70" spans="1:9" x14ac:dyDescent="0.2">
      <c r="A70" s="46" t="s">
        <v>21</v>
      </c>
      <c r="B70" s="44">
        <v>854926.62662999984</v>
      </c>
      <c r="C70" s="44">
        <v>463592.35771000059</v>
      </c>
      <c r="D70" s="44">
        <v>363274.06047999905</v>
      </c>
      <c r="E70" s="3">
        <v>-0.21639333686504703</v>
      </c>
      <c r="F70" s="45">
        <v>0.11729911229261682</v>
      </c>
      <c r="I70" s="44"/>
    </row>
    <row r="71" spans="1:9" ht="12.75" customHeight="1" thickBot="1" x14ac:dyDescent="0.25">
      <c r="A71" s="103" t="s">
        <v>22</v>
      </c>
      <c r="B71" s="104">
        <v>6552887</v>
      </c>
      <c r="C71" s="104">
        <v>3214810</v>
      </c>
      <c r="D71" s="104">
        <v>3096989</v>
      </c>
      <c r="E71" s="105">
        <v>-3.6649444290642368E-2</v>
      </c>
      <c r="F71" s="106">
        <v>1</v>
      </c>
      <c r="I71" s="5"/>
    </row>
    <row r="72" spans="1:9" ht="22.5" customHeight="1" thickTop="1" x14ac:dyDescent="0.2">
      <c r="A72" s="354" t="s">
        <v>420</v>
      </c>
      <c r="B72" s="354"/>
      <c r="C72" s="354"/>
      <c r="D72" s="354"/>
      <c r="E72" s="354"/>
      <c r="F72" s="354"/>
    </row>
    <row r="92" spans="6:69" x14ac:dyDescent="0.2">
      <c r="F92" s="4"/>
    </row>
    <row r="93" spans="6:69" x14ac:dyDescent="0.2">
      <c r="F93" s="4"/>
    </row>
    <row r="94" spans="6:69" s="10" customFormat="1" x14ac:dyDescent="0.2">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row>
    <row r="95" spans="6:69" x14ac:dyDescent="0.2">
      <c r="F95" s="4"/>
    </row>
    <row r="96" spans="6:69" x14ac:dyDescent="0.2">
      <c r="F96" s="4"/>
    </row>
  </sheetData>
  <mergeCells count="14">
    <mergeCell ref="A1:F1"/>
    <mergeCell ref="A2:F2"/>
    <mergeCell ref="A3:F3"/>
    <mergeCell ref="A24:F24"/>
    <mergeCell ref="A4:A5"/>
    <mergeCell ref="C4:D4"/>
    <mergeCell ref="B4:B5"/>
    <mergeCell ref="A49:F49"/>
    <mergeCell ref="C52:D52"/>
    <mergeCell ref="A72:F72"/>
    <mergeCell ref="A52:A53"/>
    <mergeCell ref="A50:F50"/>
    <mergeCell ref="A51:F51"/>
    <mergeCell ref="B52:B53"/>
  </mergeCells>
  <phoneticPr fontId="0" type="noConversion"/>
  <printOptions horizontalCentered="1"/>
  <pageMargins left="0.78740157480314965" right="0.78740157480314965" top="1.8897637795275593" bottom="0.59055118110236227" header="0" footer="0.59055118110236227"/>
  <pageSetup scale="85" orientation="portrait" r:id="rId1"/>
  <headerFooter alignWithMargins="0">
    <oddFooter>&amp;C&amp;P</oddFooter>
  </headerFooter>
  <rowBreaks count="1" manualBreakCount="1">
    <brk id="47"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dimension ref="A1:T74"/>
  <sheetViews>
    <sheetView view="pageBreakPreview" zoomScale="80" zoomScaleNormal="100" zoomScaleSheetLayoutView="80" workbookViewId="0">
      <selection activeCell="J17" sqref="J17"/>
    </sheetView>
  </sheetViews>
  <sheetFormatPr baseColWidth="10" defaultColWidth="11.44140625" defaultRowHeight="10.199999999999999" x14ac:dyDescent="0.2"/>
  <cols>
    <col min="1" max="1" width="48" style="239" bestFit="1" customWidth="1"/>
    <col min="2" max="4" width="10.44140625" style="239" bestFit="1" customWidth="1"/>
    <col min="5" max="5" width="10.88671875" style="239" bestFit="1" customWidth="1"/>
    <col min="6" max="6" width="11.6640625" style="239" bestFit="1" customWidth="1"/>
    <col min="7" max="7" width="11" style="239" bestFit="1" customWidth="1"/>
    <col min="8" max="11" width="11.44140625" style="4"/>
    <col min="12" max="12" width="54.5546875" style="4" bestFit="1" customWidth="1"/>
    <col min="13" max="14" width="11.44140625" style="4"/>
    <col min="15" max="15" width="15.5546875" style="4" bestFit="1" customWidth="1"/>
    <col min="16" max="17" width="14.6640625" style="4" bestFit="1" customWidth="1"/>
    <col min="18" max="18" width="15.5546875" style="4" bestFit="1" customWidth="1"/>
    <col min="19" max="20" width="15.44140625" style="4" bestFit="1" customWidth="1"/>
    <col min="21" max="16384" width="11.44140625" style="4"/>
  </cols>
  <sheetData>
    <row r="1" spans="1:20" s="10" customFormat="1" ht="15.9" customHeight="1" x14ac:dyDescent="0.2">
      <c r="A1" s="362" t="s">
        <v>152</v>
      </c>
      <c r="B1" s="362"/>
      <c r="C1" s="362"/>
      <c r="D1" s="362"/>
      <c r="E1" s="362"/>
      <c r="F1" s="362"/>
      <c r="G1" s="362"/>
      <c r="H1" s="4"/>
      <c r="I1" s="4"/>
      <c r="J1" s="4"/>
    </row>
    <row r="2" spans="1:20" s="10" customFormat="1" ht="15.9" customHeight="1" x14ac:dyDescent="0.2">
      <c r="A2" s="363" t="s">
        <v>149</v>
      </c>
      <c r="B2" s="363"/>
      <c r="C2" s="363"/>
      <c r="D2" s="363"/>
      <c r="E2" s="363"/>
      <c r="F2" s="363"/>
      <c r="G2" s="363"/>
      <c r="H2" s="4"/>
      <c r="I2" s="4"/>
      <c r="J2" s="4"/>
    </row>
    <row r="3" spans="1:20" s="10" customFormat="1" ht="15.9" customHeight="1" thickBot="1" x14ac:dyDescent="0.25">
      <c r="A3" s="363" t="s">
        <v>240</v>
      </c>
      <c r="B3" s="363"/>
      <c r="C3" s="363"/>
      <c r="D3" s="363"/>
      <c r="E3" s="363"/>
      <c r="F3" s="363"/>
      <c r="G3" s="363"/>
      <c r="H3" s="4"/>
      <c r="I3" s="4"/>
      <c r="J3" s="4"/>
    </row>
    <row r="4" spans="1:20" ht="12.75" customHeight="1" thickTop="1" x14ac:dyDescent="0.2">
      <c r="A4" s="365" t="s">
        <v>25</v>
      </c>
      <c r="B4" s="234" t="s">
        <v>91</v>
      </c>
      <c r="C4" s="235">
        <f>+'prin paises exp e imp'!B4</f>
        <v>2018</v>
      </c>
      <c r="D4" s="361" t="str">
        <f>+'prin paises exp e imp'!C4</f>
        <v>enero - junio</v>
      </c>
      <c r="E4" s="361"/>
      <c r="F4" s="234" t="s">
        <v>143</v>
      </c>
      <c r="G4" s="234" t="s">
        <v>134</v>
      </c>
    </row>
    <row r="5" spans="1:20" ht="12.75" customHeight="1" thickBot="1" x14ac:dyDescent="0.25">
      <c r="A5" s="366"/>
      <c r="B5" s="236" t="s">
        <v>31</v>
      </c>
      <c r="C5" s="237" t="s">
        <v>133</v>
      </c>
      <c r="D5" s="238">
        <f>+balanza_periodos!C6</f>
        <v>2018</v>
      </c>
      <c r="E5" s="238">
        <f>+balanza_periodos!D6</f>
        <v>2019</v>
      </c>
      <c r="F5" s="237" t="str">
        <f>+'prin paises exp e imp'!E5</f>
        <v>2019-2018</v>
      </c>
      <c r="G5" s="237">
        <f>+'prin paises exp e imp'!F5</f>
        <v>2019</v>
      </c>
      <c r="O5" s="5"/>
      <c r="P5" s="5"/>
      <c r="R5" s="5"/>
      <c r="S5" s="5"/>
    </row>
    <row r="6" spans="1:20" ht="10.8" thickTop="1" x14ac:dyDescent="0.2">
      <c r="C6" s="232"/>
      <c r="D6" s="232"/>
      <c r="E6" s="232"/>
      <c r="F6" s="232"/>
      <c r="G6" s="232"/>
      <c r="Q6" s="5"/>
      <c r="T6" s="5"/>
    </row>
    <row r="7" spans="1:20" ht="12.75" customHeight="1" x14ac:dyDescent="0.2">
      <c r="A7" s="228" t="e">
        <f>VLOOKUP(B7,#REF!,2,FALSE)</f>
        <v>#REF!</v>
      </c>
      <c r="B7" s="255" t="e">
        <f>#REF!</f>
        <v>#REF!</v>
      </c>
      <c r="C7" s="229" t="e">
        <f>#REF!/1000</f>
        <v>#REF!</v>
      </c>
      <c r="D7" s="233" t="e">
        <f>#REF!/1000</f>
        <v>#REF!</v>
      </c>
      <c r="E7" s="229" t="e">
        <f>#REF!/1000</f>
        <v>#REF!</v>
      </c>
      <c r="F7" s="230" t="str">
        <f>IFERROR(((E7-D7)/D7),"")</f>
        <v/>
      </c>
      <c r="G7" s="240" t="str">
        <f>IFERROR((E7/$E$23),"")</f>
        <v/>
      </c>
      <c r="N7" s="5"/>
      <c r="O7" s="5"/>
      <c r="Q7" s="5"/>
      <c r="R7" s="5"/>
      <c r="T7" s="5"/>
    </row>
    <row r="8" spans="1:20" ht="12.75" customHeight="1" x14ac:dyDescent="0.2">
      <c r="A8" s="228" t="e">
        <f>VLOOKUP(B8,#REF!,2,FALSE)</f>
        <v>#REF!</v>
      </c>
      <c r="B8" s="255" t="e">
        <f>#REF!</f>
        <v>#REF!</v>
      </c>
      <c r="C8" s="229" t="e">
        <f>#REF!/1000</f>
        <v>#REF!</v>
      </c>
      <c r="D8" s="233" t="e">
        <f>#REF!/1000</f>
        <v>#REF!</v>
      </c>
      <c r="E8" s="229" t="e">
        <f>#REF!/1000</f>
        <v>#REF!</v>
      </c>
      <c r="F8" s="230" t="str">
        <f t="shared" ref="F8:F23" si="0">IFERROR(((E8-D8)/D8),"")</f>
        <v/>
      </c>
      <c r="G8" s="240" t="str">
        <f t="shared" ref="G8:G23" si="1">IFERROR((E8/$E$23),"")</f>
        <v/>
      </c>
      <c r="O8" s="184"/>
      <c r="P8" s="184"/>
      <c r="Q8" s="184"/>
      <c r="R8" s="185"/>
      <c r="S8" s="185"/>
      <c r="T8" s="185"/>
    </row>
    <row r="9" spans="1:20" ht="12.75" customHeight="1" x14ac:dyDescent="0.2">
      <c r="A9" s="228" t="e">
        <f>VLOOKUP(B9,#REF!,2,FALSE)</f>
        <v>#REF!</v>
      </c>
      <c r="B9" s="255" t="e">
        <f>#REF!</f>
        <v>#REF!</v>
      </c>
      <c r="C9" s="229" t="e">
        <f>#REF!/1000</f>
        <v>#REF!</v>
      </c>
      <c r="D9" s="233" t="e">
        <f>#REF!/1000</f>
        <v>#REF!</v>
      </c>
      <c r="E9" s="229" t="e">
        <f>#REF!/1000</f>
        <v>#REF!</v>
      </c>
      <c r="F9" s="230" t="str">
        <f t="shared" si="0"/>
        <v/>
      </c>
      <c r="G9" s="240" t="str">
        <f t="shared" si="1"/>
        <v/>
      </c>
    </row>
    <row r="10" spans="1:20" x14ac:dyDescent="0.2">
      <c r="A10" s="228" t="e">
        <f>VLOOKUP(B10,#REF!,2,FALSE)</f>
        <v>#REF!</v>
      </c>
      <c r="B10" s="255" t="e">
        <f>#REF!</f>
        <v>#REF!</v>
      </c>
      <c r="C10" s="229" t="e">
        <f>#REF!/1000</f>
        <v>#REF!</v>
      </c>
      <c r="D10" s="233" t="e">
        <f>#REF!/1000</f>
        <v>#REF!</v>
      </c>
      <c r="E10" s="229" t="e">
        <f>#REF!/1000</f>
        <v>#REF!</v>
      </c>
      <c r="F10" s="230" t="str">
        <f t="shared" si="0"/>
        <v/>
      </c>
      <c r="G10" s="240" t="str">
        <f t="shared" si="1"/>
        <v/>
      </c>
    </row>
    <row r="11" spans="1:20" ht="12" customHeight="1" x14ac:dyDescent="0.2">
      <c r="A11" s="228" t="e">
        <f>VLOOKUP(B11,#REF!,2,FALSE)</f>
        <v>#REF!</v>
      </c>
      <c r="B11" s="255" t="e">
        <f>#REF!</f>
        <v>#REF!</v>
      </c>
      <c r="C11" s="229" t="e">
        <f>#REF!/1000</f>
        <v>#REF!</v>
      </c>
      <c r="D11" s="233" t="e">
        <f>#REF!/1000</f>
        <v>#REF!</v>
      </c>
      <c r="E11" s="229" t="e">
        <f>#REF!/1000</f>
        <v>#REF!</v>
      </c>
      <c r="F11" s="230" t="str">
        <f t="shared" si="0"/>
        <v/>
      </c>
      <c r="G11" s="240" t="str">
        <f t="shared" si="1"/>
        <v/>
      </c>
    </row>
    <row r="12" spans="1:20" x14ac:dyDescent="0.2">
      <c r="A12" s="228" t="e">
        <f>VLOOKUP(B12,#REF!,2,FALSE)</f>
        <v>#REF!</v>
      </c>
      <c r="B12" s="255" t="e">
        <f>#REF!</f>
        <v>#REF!</v>
      </c>
      <c r="C12" s="229" t="e">
        <f>#REF!/1000</f>
        <v>#REF!</v>
      </c>
      <c r="D12" s="233" t="e">
        <f>#REF!/1000</f>
        <v>#REF!</v>
      </c>
      <c r="E12" s="229" t="e">
        <f>#REF!/1000</f>
        <v>#REF!</v>
      </c>
      <c r="F12" s="230" t="str">
        <f t="shared" si="0"/>
        <v/>
      </c>
      <c r="G12" s="240" t="str">
        <f t="shared" si="1"/>
        <v/>
      </c>
    </row>
    <row r="13" spans="1:20" ht="12.75" customHeight="1" x14ac:dyDescent="0.2">
      <c r="A13" s="228" t="e">
        <f>VLOOKUP(B13,#REF!,2,FALSE)</f>
        <v>#REF!</v>
      </c>
      <c r="B13" s="255" t="e">
        <f>#REF!</f>
        <v>#REF!</v>
      </c>
      <c r="C13" s="229" t="e">
        <f>#REF!/1000</f>
        <v>#REF!</v>
      </c>
      <c r="D13" s="233" t="e">
        <f>#REF!/1000</f>
        <v>#REF!</v>
      </c>
      <c r="E13" s="229" t="e">
        <f>#REF!/1000</f>
        <v>#REF!</v>
      </c>
      <c r="F13" s="230" t="str">
        <f t="shared" si="0"/>
        <v/>
      </c>
      <c r="G13" s="240" t="str">
        <f t="shared" si="1"/>
        <v/>
      </c>
    </row>
    <row r="14" spans="1:20" ht="12.75" customHeight="1" x14ac:dyDescent="0.2">
      <c r="A14" s="228" t="e">
        <f>VLOOKUP(B14,#REF!,2,FALSE)</f>
        <v>#REF!</v>
      </c>
      <c r="B14" s="255" t="e">
        <f>#REF!</f>
        <v>#REF!</v>
      </c>
      <c r="C14" s="229" t="e">
        <f>#REF!/1000</f>
        <v>#REF!</v>
      </c>
      <c r="D14" s="233" t="e">
        <f>#REF!/1000</f>
        <v>#REF!</v>
      </c>
      <c r="E14" s="229" t="e">
        <f>#REF!/1000</f>
        <v>#REF!</v>
      </c>
      <c r="F14" s="230" t="str">
        <f t="shared" si="0"/>
        <v/>
      </c>
      <c r="G14" s="240" t="str">
        <f t="shared" si="1"/>
        <v/>
      </c>
      <c r="S14" s="10"/>
      <c r="T14" s="95"/>
    </row>
    <row r="15" spans="1:20" ht="12.75" customHeight="1" x14ac:dyDescent="0.2">
      <c r="A15" s="228" t="e">
        <f>VLOOKUP(B15,#REF!,2,FALSE)</f>
        <v>#REF!</v>
      </c>
      <c r="B15" s="255" t="e">
        <f>#REF!</f>
        <v>#REF!</v>
      </c>
      <c r="C15" s="229" t="e">
        <f>#REF!/1000</f>
        <v>#REF!</v>
      </c>
      <c r="D15" s="233" t="e">
        <f>#REF!/1000</f>
        <v>#REF!</v>
      </c>
      <c r="E15" s="229" t="e">
        <f>#REF!/1000</f>
        <v>#REF!</v>
      </c>
      <c r="F15" s="230" t="str">
        <f t="shared" si="0"/>
        <v/>
      </c>
      <c r="G15" s="240" t="str">
        <f t="shared" si="1"/>
        <v/>
      </c>
    </row>
    <row r="16" spans="1:20" x14ac:dyDescent="0.2">
      <c r="A16" s="228" t="e">
        <f>VLOOKUP(B16,#REF!,2,FALSE)</f>
        <v>#REF!</v>
      </c>
      <c r="B16" s="255" t="e">
        <f>#REF!</f>
        <v>#REF!</v>
      </c>
      <c r="C16" s="229" t="e">
        <f>#REF!/1000</f>
        <v>#REF!</v>
      </c>
      <c r="D16" s="233" t="e">
        <f>#REF!/1000</f>
        <v>#REF!</v>
      </c>
      <c r="E16" s="229" t="e">
        <f>#REF!/1000</f>
        <v>#REF!</v>
      </c>
      <c r="F16" s="230" t="str">
        <f t="shared" si="0"/>
        <v/>
      </c>
      <c r="G16" s="240" t="str">
        <f t="shared" si="1"/>
        <v/>
      </c>
      <c r="S16" s="5"/>
    </row>
    <row r="17" spans="1:20" ht="12.75" customHeight="1" x14ac:dyDescent="0.2">
      <c r="A17" s="228" t="e">
        <f>VLOOKUP(B17,#REF!,2,FALSE)</f>
        <v>#REF!</v>
      </c>
      <c r="B17" s="255" t="e">
        <f>#REF!</f>
        <v>#REF!</v>
      </c>
      <c r="C17" s="229" t="e">
        <f>#REF!/1000</f>
        <v>#REF!</v>
      </c>
      <c r="D17" s="233" t="e">
        <f>#REF!/1000</f>
        <v>#REF!</v>
      </c>
      <c r="E17" s="229" t="e">
        <f>#REF!/1000</f>
        <v>#REF!</v>
      </c>
      <c r="F17" s="230" t="str">
        <f t="shared" si="0"/>
        <v/>
      </c>
      <c r="G17" s="240" t="str">
        <f t="shared" si="1"/>
        <v/>
      </c>
      <c r="T17" s="5"/>
    </row>
    <row r="18" spans="1:20" ht="12.75" customHeight="1" x14ac:dyDescent="0.2">
      <c r="A18" s="228" t="e">
        <f>VLOOKUP(B18,#REF!,2,FALSE)</f>
        <v>#REF!</v>
      </c>
      <c r="B18" s="255" t="e">
        <f>#REF!</f>
        <v>#REF!</v>
      </c>
      <c r="C18" s="229" t="e">
        <f>#REF!/1000</f>
        <v>#REF!</v>
      </c>
      <c r="D18" s="233" t="e">
        <f>#REF!/1000</f>
        <v>#REF!</v>
      </c>
      <c r="E18" s="229" t="e">
        <f>#REF!/1000</f>
        <v>#REF!</v>
      </c>
      <c r="F18" s="230" t="str">
        <f t="shared" si="0"/>
        <v/>
      </c>
      <c r="G18" s="240" t="str">
        <f t="shared" si="1"/>
        <v/>
      </c>
      <c r="T18" s="5"/>
    </row>
    <row r="19" spans="1:20" ht="12.75" customHeight="1" x14ac:dyDescent="0.2">
      <c r="A19" s="228" t="e">
        <f>VLOOKUP(B19,#REF!,2,FALSE)</f>
        <v>#REF!</v>
      </c>
      <c r="B19" s="255" t="e">
        <f>#REF!</f>
        <v>#REF!</v>
      </c>
      <c r="C19" s="229" t="e">
        <f>#REF!/1000</f>
        <v>#REF!</v>
      </c>
      <c r="D19" s="233" t="e">
        <f>#REF!/1000</f>
        <v>#REF!</v>
      </c>
      <c r="E19" s="229" t="e">
        <f>#REF!/1000</f>
        <v>#REF!</v>
      </c>
      <c r="F19" s="230" t="str">
        <f t="shared" si="0"/>
        <v/>
      </c>
      <c r="G19" s="240" t="str">
        <f t="shared" si="1"/>
        <v/>
      </c>
      <c r="N19" s="5"/>
      <c r="O19" s="5"/>
      <c r="Q19" s="5"/>
      <c r="R19" s="5"/>
      <c r="T19" s="5"/>
    </row>
    <row r="20" spans="1:20" ht="12.75" customHeight="1" x14ac:dyDescent="0.2">
      <c r="A20" s="228" t="e">
        <f>VLOOKUP(B20,#REF!,2,FALSE)</f>
        <v>#REF!</v>
      </c>
      <c r="B20" s="255" t="e">
        <f>#REF!</f>
        <v>#REF!</v>
      </c>
      <c r="C20" s="229" t="e">
        <f>#REF!/1000</f>
        <v>#REF!</v>
      </c>
      <c r="D20" s="233" t="e">
        <f>#REF!/1000</f>
        <v>#REF!</v>
      </c>
      <c r="E20" s="229" t="e">
        <f>#REF!/1000</f>
        <v>#REF!</v>
      </c>
      <c r="F20" s="230" t="str">
        <f t="shared" si="0"/>
        <v/>
      </c>
      <c r="G20" s="240" t="str">
        <f t="shared" si="1"/>
        <v/>
      </c>
      <c r="Q20" s="5"/>
      <c r="T20" s="5"/>
    </row>
    <row r="21" spans="1:20" ht="12.75" customHeight="1" x14ac:dyDescent="0.2">
      <c r="A21" s="228" t="e">
        <f>VLOOKUP(B21,#REF!,2,FALSE)</f>
        <v>#REF!</v>
      </c>
      <c r="B21" s="255" t="e">
        <f>#REF!</f>
        <v>#REF!</v>
      </c>
      <c r="C21" s="229" t="e">
        <f>#REF!/1000</f>
        <v>#REF!</v>
      </c>
      <c r="D21" s="233" t="e">
        <f>#REF!/1000</f>
        <v>#REF!</v>
      </c>
      <c r="E21" s="229" t="e">
        <f>#REF!/1000</f>
        <v>#REF!</v>
      </c>
      <c r="F21" s="230" t="str">
        <f t="shared" si="0"/>
        <v/>
      </c>
      <c r="G21" s="240" t="str">
        <f t="shared" si="1"/>
        <v/>
      </c>
      <c r="I21" s="5"/>
      <c r="O21" s="184"/>
      <c r="P21" s="184"/>
      <c r="Q21" s="184"/>
      <c r="R21" s="185"/>
      <c r="S21" s="185"/>
      <c r="T21" s="185"/>
    </row>
    <row r="22" spans="1:20" ht="12.75" customHeight="1" x14ac:dyDescent="0.2">
      <c r="A22" s="228" t="s">
        <v>24</v>
      </c>
      <c r="B22" s="228"/>
      <c r="C22" s="232" t="e">
        <f>C23-SUM(C7:C21)</f>
        <v>#REF!</v>
      </c>
      <c r="D22" s="232" t="e">
        <f t="shared" ref="D22:E22" si="2">D23-SUM(D7:D21)</f>
        <v>#REF!</v>
      </c>
      <c r="E22" s="232" t="e">
        <f t="shared" si="2"/>
        <v>#REF!</v>
      </c>
      <c r="F22" s="230" t="str">
        <f t="shared" si="0"/>
        <v/>
      </c>
      <c r="G22" s="240" t="str">
        <f t="shared" si="1"/>
        <v/>
      </c>
      <c r="I22" s="5"/>
    </row>
    <row r="23" spans="1:20" ht="12.75" customHeight="1" x14ac:dyDescent="0.2">
      <c r="A23" s="228" t="s">
        <v>22</v>
      </c>
      <c r="B23" s="228"/>
      <c r="C23" s="232">
        <f>+balanza_periodos!B11</f>
        <v>17887064</v>
      </c>
      <c r="D23" s="232">
        <f>+balanza_periodos!C11</f>
        <v>9829739</v>
      </c>
      <c r="E23" s="232">
        <f>+balanza_periodos!D11</f>
        <v>9237786</v>
      </c>
      <c r="F23" s="230">
        <f t="shared" si="0"/>
        <v>-6.0220622337988833E-2</v>
      </c>
      <c r="G23" s="240">
        <f t="shared" si="1"/>
        <v>1</v>
      </c>
    </row>
    <row r="24" spans="1:20" ht="10.8" thickBot="1" x14ac:dyDescent="0.25">
      <c r="A24" s="241"/>
      <c r="B24" s="241"/>
      <c r="C24" s="242"/>
      <c r="D24" s="242"/>
      <c r="E24" s="242"/>
      <c r="F24" s="241"/>
      <c r="G24" s="241"/>
    </row>
    <row r="25" spans="1:20" ht="33.75" customHeight="1" thickTop="1" x14ac:dyDescent="0.2">
      <c r="A25" s="364" t="s">
        <v>419</v>
      </c>
      <c r="B25" s="364"/>
      <c r="C25" s="364"/>
      <c r="D25" s="364"/>
      <c r="E25" s="364"/>
      <c r="F25" s="364"/>
      <c r="G25" s="364"/>
    </row>
    <row r="50" spans="1:20" ht="15.9" customHeight="1" x14ac:dyDescent="0.2">
      <c r="A50" s="362" t="s">
        <v>252</v>
      </c>
      <c r="B50" s="362"/>
      <c r="C50" s="362"/>
      <c r="D50" s="362"/>
      <c r="E50" s="362"/>
      <c r="F50" s="362"/>
      <c r="G50" s="362"/>
    </row>
    <row r="51" spans="1:20" ht="15.9" customHeight="1" x14ac:dyDescent="0.2">
      <c r="A51" s="363" t="s">
        <v>150</v>
      </c>
      <c r="B51" s="363"/>
      <c r="C51" s="363"/>
      <c r="D51" s="363"/>
      <c r="E51" s="363"/>
      <c r="F51" s="363"/>
      <c r="G51" s="363"/>
    </row>
    <row r="52" spans="1:20" ht="15.9" customHeight="1" thickBot="1" x14ac:dyDescent="0.25">
      <c r="A52" s="363" t="s">
        <v>241</v>
      </c>
      <c r="B52" s="363"/>
      <c r="C52" s="363"/>
      <c r="D52" s="363"/>
      <c r="E52" s="363"/>
      <c r="F52" s="363"/>
      <c r="G52" s="363"/>
    </row>
    <row r="53" spans="1:20" ht="12.75" customHeight="1" thickTop="1" x14ac:dyDescent="0.2">
      <c r="A53" s="365" t="s">
        <v>25</v>
      </c>
      <c r="B53" s="234" t="s">
        <v>91</v>
      </c>
      <c r="C53" s="235">
        <f>+C4</f>
        <v>2018</v>
      </c>
      <c r="D53" s="361" t="str">
        <f>+D4</f>
        <v>enero - junio</v>
      </c>
      <c r="E53" s="361"/>
      <c r="F53" s="234" t="s">
        <v>143</v>
      </c>
      <c r="G53" s="234" t="s">
        <v>134</v>
      </c>
      <c r="Q53" s="5"/>
      <c r="T53" s="5"/>
    </row>
    <row r="54" spans="1:20" ht="12.75" customHeight="1" thickBot="1" x14ac:dyDescent="0.25">
      <c r="A54" s="366"/>
      <c r="B54" s="236" t="s">
        <v>31</v>
      </c>
      <c r="C54" s="237" t="s">
        <v>133</v>
      </c>
      <c r="D54" s="238">
        <f>+balanza_periodos!C6</f>
        <v>2018</v>
      </c>
      <c r="E54" s="238">
        <f>+E5</f>
        <v>2019</v>
      </c>
      <c r="F54" s="237" t="str">
        <f>+F5</f>
        <v>2019-2018</v>
      </c>
      <c r="G54" s="237">
        <f>+G5</f>
        <v>2019</v>
      </c>
      <c r="O54" s="5"/>
      <c r="P54" s="5"/>
      <c r="Q54" s="5"/>
      <c r="R54" s="5"/>
      <c r="S54" s="5"/>
      <c r="T54" s="5"/>
    </row>
    <row r="55" spans="1:20" ht="10.8" thickTop="1" x14ac:dyDescent="0.2">
      <c r="C55" s="232"/>
      <c r="D55" s="232"/>
      <c r="E55" s="232"/>
      <c r="F55" s="232"/>
      <c r="G55" s="232"/>
      <c r="Q55" s="5"/>
      <c r="R55" s="5"/>
      <c r="T55" s="5"/>
    </row>
    <row r="56" spans="1:20" ht="12.75" customHeight="1" x14ac:dyDescent="0.2">
      <c r="A56" s="228" t="e">
        <f>VLOOKUP(B56,#REF!,2,FALSE)</f>
        <v>#REF!</v>
      </c>
      <c r="B56" s="255" t="e">
        <f>#REF!</f>
        <v>#REF!</v>
      </c>
      <c r="C56" s="229" t="e">
        <f>#REF!/1000</f>
        <v>#REF!</v>
      </c>
      <c r="D56" s="229" t="e">
        <f>#REF!/1000</f>
        <v>#REF!</v>
      </c>
      <c r="E56" s="229" t="e">
        <f>#REF!/1000</f>
        <v>#REF!</v>
      </c>
      <c r="F56" s="230" t="str">
        <f>IFERROR((E56-D56)/D56,"")</f>
        <v/>
      </c>
      <c r="G56" s="231" t="e">
        <f t="shared" ref="G56:G72" si="3">+E56/$E$72</f>
        <v>#REF!</v>
      </c>
      <c r="Q56" s="5"/>
      <c r="T56" s="5"/>
    </row>
    <row r="57" spans="1:20" ht="12.75" customHeight="1" x14ac:dyDescent="0.2">
      <c r="A57" s="228" t="e">
        <f>VLOOKUP(B57,#REF!,2,FALSE)</f>
        <v>#REF!</v>
      </c>
      <c r="B57" s="255" t="e">
        <f>#REF!</f>
        <v>#REF!</v>
      </c>
      <c r="C57" s="229" t="e">
        <f>#REF!/1000</f>
        <v>#REF!</v>
      </c>
      <c r="D57" s="229" t="e">
        <f>#REF!/1000</f>
        <v>#REF!</v>
      </c>
      <c r="E57" s="229" t="e">
        <f>#REF!/1000</f>
        <v>#REF!</v>
      </c>
      <c r="F57" s="230" t="str">
        <f t="shared" ref="F57:F72" si="4">IFERROR((E57-D57)/D57,"")</f>
        <v/>
      </c>
      <c r="G57" s="231" t="e">
        <f t="shared" si="3"/>
        <v>#REF!</v>
      </c>
      <c r="O57" s="5"/>
      <c r="P57" s="5"/>
      <c r="Q57" s="5"/>
      <c r="R57" s="5"/>
      <c r="S57" s="5"/>
      <c r="T57" s="5"/>
    </row>
    <row r="58" spans="1:20" ht="12.75" customHeight="1" x14ac:dyDescent="0.2">
      <c r="A58" s="228" t="e">
        <f>VLOOKUP(B58,#REF!,2,FALSE)</f>
        <v>#REF!</v>
      </c>
      <c r="B58" s="255" t="e">
        <f>#REF!</f>
        <v>#REF!</v>
      </c>
      <c r="C58" s="229" t="e">
        <f>#REF!/1000</f>
        <v>#REF!</v>
      </c>
      <c r="D58" s="229" t="e">
        <f>#REF!/1000</f>
        <v>#REF!</v>
      </c>
      <c r="E58" s="229" t="e">
        <f>#REF!/1000</f>
        <v>#REF!</v>
      </c>
      <c r="F58" s="230" t="str">
        <f t="shared" si="4"/>
        <v/>
      </c>
      <c r="G58" s="231" t="e">
        <f t="shared" si="3"/>
        <v>#REF!</v>
      </c>
      <c r="Q58" s="5"/>
      <c r="R58" s="184"/>
      <c r="S58" s="184"/>
      <c r="T58" s="184"/>
    </row>
    <row r="59" spans="1:20" ht="12.75" customHeight="1" x14ac:dyDescent="0.2">
      <c r="A59" s="228" t="e">
        <f>VLOOKUP(B59,#REF!,2,FALSE)</f>
        <v>#REF!</v>
      </c>
      <c r="B59" s="255" t="e">
        <f>#REF!</f>
        <v>#REF!</v>
      </c>
      <c r="C59" s="229" t="e">
        <f>#REF!/1000</f>
        <v>#REF!</v>
      </c>
      <c r="D59" s="229" t="e">
        <f>#REF!/1000</f>
        <v>#REF!</v>
      </c>
      <c r="E59" s="229" t="e">
        <f>#REF!/1000</f>
        <v>#REF!</v>
      </c>
      <c r="F59" s="230" t="str">
        <f t="shared" si="4"/>
        <v/>
      </c>
      <c r="G59" s="231" t="e">
        <f t="shared" si="3"/>
        <v>#REF!</v>
      </c>
      <c r="O59" s="5"/>
      <c r="Q59" s="5"/>
      <c r="R59" s="5"/>
      <c r="T59" s="5"/>
    </row>
    <row r="60" spans="1:20" ht="12.75" customHeight="1" x14ac:dyDescent="0.2">
      <c r="A60" s="228" t="e">
        <f>VLOOKUP(B60,#REF!,2,FALSE)</f>
        <v>#REF!</v>
      </c>
      <c r="B60" s="255" t="e">
        <f>#REF!</f>
        <v>#REF!</v>
      </c>
      <c r="C60" s="229" t="e">
        <f>#REF!/1000</f>
        <v>#REF!</v>
      </c>
      <c r="D60" s="229" t="e">
        <f>#REF!/1000</f>
        <v>#REF!</v>
      </c>
      <c r="E60" s="229" t="e">
        <f>#REF!/1000</f>
        <v>#REF!</v>
      </c>
      <c r="F60" s="230" t="str">
        <f t="shared" si="4"/>
        <v/>
      </c>
      <c r="G60" s="231" t="e">
        <f t="shared" si="3"/>
        <v>#REF!</v>
      </c>
      <c r="O60" s="5"/>
      <c r="Q60" s="5"/>
      <c r="R60" s="5"/>
      <c r="T60" s="5"/>
    </row>
    <row r="61" spans="1:20" ht="12.75" customHeight="1" x14ac:dyDescent="0.2">
      <c r="A61" s="228" t="e">
        <f>VLOOKUP(B61,#REF!,2,FALSE)</f>
        <v>#REF!</v>
      </c>
      <c r="B61" s="255" t="e">
        <f>#REF!</f>
        <v>#REF!</v>
      </c>
      <c r="C61" s="229" t="e">
        <f>#REF!/1000</f>
        <v>#REF!</v>
      </c>
      <c r="D61" s="229" t="e">
        <f>#REF!/1000</f>
        <v>#REF!</v>
      </c>
      <c r="E61" s="229" t="e">
        <f>#REF!/1000</f>
        <v>#REF!</v>
      </c>
      <c r="F61" s="230" t="str">
        <f t="shared" si="4"/>
        <v/>
      </c>
      <c r="G61" s="231" t="e">
        <f t="shared" si="3"/>
        <v>#REF!</v>
      </c>
      <c r="Q61" s="5"/>
      <c r="R61" s="5"/>
      <c r="T61" s="5"/>
    </row>
    <row r="62" spans="1:20" ht="12.75" customHeight="1" x14ac:dyDescent="0.2">
      <c r="A62" s="228" t="e">
        <f>VLOOKUP(B62,#REF!,2,FALSE)</f>
        <v>#REF!</v>
      </c>
      <c r="B62" s="255" t="e">
        <f>#REF!</f>
        <v>#REF!</v>
      </c>
      <c r="C62" s="229" t="e">
        <f>#REF!/1000</f>
        <v>#REF!</v>
      </c>
      <c r="D62" s="229" t="e">
        <f>#REF!/1000</f>
        <v>#REF!</v>
      </c>
      <c r="E62" s="229" t="e">
        <f>#REF!/1000</f>
        <v>#REF!</v>
      </c>
      <c r="F62" s="230" t="str">
        <f t="shared" si="4"/>
        <v/>
      </c>
      <c r="G62" s="231" t="e">
        <f t="shared" si="3"/>
        <v>#REF!</v>
      </c>
      <c r="I62" s="5"/>
      <c r="M62" s="5"/>
      <c r="N62" s="5"/>
      <c r="P62" s="5"/>
      <c r="Q62" s="5"/>
      <c r="R62" s="5"/>
      <c r="T62" s="5"/>
    </row>
    <row r="63" spans="1:20" ht="12.75" customHeight="1" x14ac:dyDescent="0.2">
      <c r="A63" s="228" t="e">
        <f>VLOOKUP(B63,#REF!,2,FALSE)</f>
        <v>#REF!</v>
      </c>
      <c r="B63" s="255" t="e">
        <f>#REF!</f>
        <v>#REF!</v>
      </c>
      <c r="C63" s="229" t="e">
        <f>#REF!/1000</f>
        <v>#REF!</v>
      </c>
      <c r="D63" s="229" t="e">
        <f>#REF!/1000</f>
        <v>#REF!</v>
      </c>
      <c r="E63" s="229" t="e">
        <f>#REF!/1000</f>
        <v>#REF!</v>
      </c>
      <c r="F63" s="230" t="str">
        <f t="shared" si="4"/>
        <v/>
      </c>
      <c r="G63" s="231" t="e">
        <f t="shared" si="3"/>
        <v>#REF!</v>
      </c>
      <c r="P63" s="184"/>
      <c r="Q63" s="184"/>
      <c r="R63" s="184"/>
      <c r="T63" s="5"/>
    </row>
    <row r="64" spans="1:20" ht="12.75" customHeight="1" x14ac:dyDescent="0.2">
      <c r="A64" s="228" t="e">
        <f>VLOOKUP(B64,#REF!,2,FALSE)</f>
        <v>#REF!</v>
      </c>
      <c r="B64" s="255" t="e">
        <f>#REF!</f>
        <v>#REF!</v>
      </c>
      <c r="C64" s="229" t="e">
        <f>#REF!/1000</f>
        <v>#REF!</v>
      </c>
      <c r="D64" s="229" t="e">
        <f>#REF!/1000</f>
        <v>#REF!</v>
      </c>
      <c r="E64" s="229" t="e">
        <f>#REF!/1000</f>
        <v>#REF!</v>
      </c>
      <c r="F64" s="230" t="str">
        <f t="shared" si="4"/>
        <v/>
      </c>
      <c r="G64" s="231" t="e">
        <f t="shared" si="3"/>
        <v>#REF!</v>
      </c>
      <c r="Q64" s="5"/>
      <c r="T64" s="5"/>
    </row>
    <row r="65" spans="1:20" ht="12.75" customHeight="1" x14ac:dyDescent="0.2">
      <c r="A65" s="228" t="e">
        <f>VLOOKUP(B65,#REF!,2,FALSE)</f>
        <v>#REF!</v>
      </c>
      <c r="B65" s="255" t="e">
        <f>#REF!</f>
        <v>#REF!</v>
      </c>
      <c r="C65" s="229" t="e">
        <f>#REF!/1000</f>
        <v>#REF!</v>
      </c>
      <c r="D65" s="229" t="e">
        <f>#REF!/1000</f>
        <v>#REF!</v>
      </c>
      <c r="E65" s="229" t="e">
        <f>#REF!/1000</f>
        <v>#REF!</v>
      </c>
      <c r="F65" s="230" t="str">
        <f t="shared" si="4"/>
        <v/>
      </c>
      <c r="G65" s="231" t="e">
        <f t="shared" si="3"/>
        <v>#REF!</v>
      </c>
      <c r="Q65" s="5"/>
      <c r="T65" s="5"/>
    </row>
    <row r="66" spans="1:20" ht="12.75" customHeight="1" x14ac:dyDescent="0.2">
      <c r="A66" s="228" t="e">
        <f>VLOOKUP(B66,#REF!,2,FALSE)</f>
        <v>#REF!</v>
      </c>
      <c r="B66" s="255" t="e">
        <f>#REF!</f>
        <v>#REF!</v>
      </c>
      <c r="C66" s="229" t="e">
        <f>#REF!/1000</f>
        <v>#REF!</v>
      </c>
      <c r="D66" s="229" t="e">
        <f>#REF!/1000</f>
        <v>#REF!</v>
      </c>
      <c r="E66" s="229" t="e">
        <f>#REF!/1000</f>
        <v>#REF!</v>
      </c>
      <c r="F66" s="230" t="str">
        <f t="shared" si="4"/>
        <v/>
      </c>
      <c r="G66" s="231" t="e">
        <f t="shared" si="3"/>
        <v>#REF!</v>
      </c>
      <c r="Q66" s="5"/>
      <c r="T66" s="5"/>
    </row>
    <row r="67" spans="1:20" ht="12.75" customHeight="1" x14ac:dyDescent="0.2">
      <c r="A67" s="228" t="e">
        <f>VLOOKUP(B67,#REF!,2,FALSE)</f>
        <v>#REF!</v>
      </c>
      <c r="B67" s="255" t="e">
        <f>#REF!</f>
        <v>#REF!</v>
      </c>
      <c r="C67" s="229" t="e">
        <f>#REF!/1000</f>
        <v>#REF!</v>
      </c>
      <c r="D67" s="229" t="e">
        <f>#REF!/1000</f>
        <v>#REF!</v>
      </c>
      <c r="E67" s="229" t="e">
        <f>#REF!/1000</f>
        <v>#REF!</v>
      </c>
      <c r="F67" s="230" t="str">
        <f t="shared" si="4"/>
        <v/>
      </c>
      <c r="G67" s="231" t="e">
        <f t="shared" si="3"/>
        <v>#REF!</v>
      </c>
    </row>
    <row r="68" spans="1:20" ht="12.75" customHeight="1" x14ac:dyDescent="0.2">
      <c r="A68" s="228" t="e">
        <f>VLOOKUP(B68,#REF!,2,FALSE)</f>
        <v>#REF!</v>
      </c>
      <c r="B68" s="255" t="e">
        <f>#REF!</f>
        <v>#REF!</v>
      </c>
      <c r="C68" s="229" t="e">
        <f>#REF!/1000</f>
        <v>#REF!</v>
      </c>
      <c r="D68" s="229" t="e">
        <f>#REF!/1000</f>
        <v>#REF!</v>
      </c>
      <c r="E68" s="229" t="e">
        <f>#REF!/1000</f>
        <v>#REF!</v>
      </c>
      <c r="F68" s="230" t="str">
        <f t="shared" si="4"/>
        <v/>
      </c>
      <c r="G68" s="231" t="e">
        <f t="shared" si="3"/>
        <v>#REF!</v>
      </c>
      <c r="O68" s="5"/>
      <c r="P68" s="5"/>
      <c r="R68" s="5"/>
      <c r="S68" s="5"/>
    </row>
    <row r="69" spans="1:20" ht="12.75" customHeight="1" x14ac:dyDescent="0.2">
      <c r="A69" s="228" t="e">
        <f>VLOOKUP(B69,#REF!,2,FALSE)</f>
        <v>#REF!</v>
      </c>
      <c r="B69" s="255" t="e">
        <f>#REF!</f>
        <v>#REF!</v>
      </c>
      <c r="C69" s="229" t="e">
        <f>#REF!/1000</f>
        <v>#REF!</v>
      </c>
      <c r="D69" s="229" t="e">
        <f>#REF!/1000</f>
        <v>#REF!</v>
      </c>
      <c r="E69" s="229" t="e">
        <f>#REF!/1000</f>
        <v>#REF!</v>
      </c>
      <c r="F69" s="230" t="str">
        <f t="shared" si="4"/>
        <v/>
      </c>
      <c r="G69" s="231" t="e">
        <f t="shared" si="3"/>
        <v>#REF!</v>
      </c>
      <c r="Q69" s="5"/>
      <c r="T69" s="5"/>
    </row>
    <row r="70" spans="1:20" ht="12.75" customHeight="1" x14ac:dyDescent="0.2">
      <c r="A70" s="228" t="e">
        <f>VLOOKUP(B70,#REF!,2,FALSE)</f>
        <v>#REF!</v>
      </c>
      <c r="B70" s="255" t="e">
        <f>#REF!</f>
        <v>#REF!</v>
      </c>
      <c r="C70" s="229" t="e">
        <f>#REF!/1000</f>
        <v>#REF!</v>
      </c>
      <c r="D70" s="229" t="e">
        <f>#REF!/1000</f>
        <v>#REF!</v>
      </c>
      <c r="E70" s="229" t="e">
        <f>#REF!/1000</f>
        <v>#REF!</v>
      </c>
      <c r="F70" s="230" t="str">
        <f t="shared" si="4"/>
        <v/>
      </c>
      <c r="G70" s="231" t="e">
        <f t="shared" si="3"/>
        <v>#REF!</v>
      </c>
      <c r="Q70" s="5"/>
      <c r="T70" s="5"/>
    </row>
    <row r="71" spans="1:20" ht="12.75" customHeight="1" x14ac:dyDescent="0.2">
      <c r="A71" s="228" t="s">
        <v>24</v>
      </c>
      <c r="B71" s="228"/>
      <c r="C71" s="232" t="e">
        <f>C72-SUM(C56:C70)</f>
        <v>#REF!</v>
      </c>
      <c r="D71" s="232" t="e">
        <f t="shared" ref="D71:E71" si="5">D72-SUM(D56:D70)</f>
        <v>#REF!</v>
      </c>
      <c r="E71" s="232" t="e">
        <f t="shared" si="5"/>
        <v>#REF!</v>
      </c>
      <c r="F71" s="230" t="str">
        <f t="shared" si="4"/>
        <v/>
      </c>
      <c r="G71" s="231" t="e">
        <f t="shared" si="3"/>
        <v>#REF!</v>
      </c>
      <c r="Q71" s="5"/>
      <c r="T71" s="5"/>
    </row>
    <row r="72" spans="1:20" ht="12.75" customHeight="1" x14ac:dyDescent="0.2">
      <c r="A72" s="228" t="s">
        <v>22</v>
      </c>
      <c r="B72" s="228"/>
      <c r="C72" s="232">
        <f>+balanza_periodos!B16</f>
        <v>6552887</v>
      </c>
      <c r="D72" s="232">
        <f>+balanza_periodos!C16</f>
        <v>3214810</v>
      </c>
      <c r="E72" s="232">
        <f>+balanza_periodos!D16</f>
        <v>3096989</v>
      </c>
      <c r="F72" s="230">
        <f t="shared" si="4"/>
        <v>-3.6649444290642368E-2</v>
      </c>
      <c r="G72" s="231">
        <f t="shared" si="3"/>
        <v>1</v>
      </c>
    </row>
    <row r="73" spans="1:20" ht="10.8" thickBot="1" x14ac:dyDescent="0.25">
      <c r="A73" s="243"/>
      <c r="B73" s="243"/>
      <c r="C73" s="244"/>
      <c r="D73" s="244"/>
      <c r="E73" s="244"/>
      <c r="F73" s="243"/>
      <c r="G73" s="243"/>
    </row>
    <row r="74" spans="1:20" ht="12.75" customHeight="1" thickTop="1" x14ac:dyDescent="0.2">
      <c r="A74" s="364" t="s">
        <v>420</v>
      </c>
      <c r="B74" s="364"/>
      <c r="C74" s="364"/>
      <c r="D74" s="364"/>
      <c r="E74" s="364"/>
      <c r="F74" s="364"/>
      <c r="G74" s="364"/>
    </row>
  </sheetData>
  <mergeCells count="12">
    <mergeCell ref="A1:G1"/>
    <mergeCell ref="A2:G2"/>
    <mergeCell ref="A3:G3"/>
    <mergeCell ref="A25:G25"/>
    <mergeCell ref="A4:A5"/>
    <mergeCell ref="D4:E4"/>
    <mergeCell ref="D53:E53"/>
    <mergeCell ref="A50:G50"/>
    <mergeCell ref="A51:G51"/>
    <mergeCell ref="A52:G52"/>
    <mergeCell ref="A74:G74"/>
    <mergeCell ref="A53:A54"/>
  </mergeCells>
  <phoneticPr fontId="0" type="noConversion"/>
  <printOptions horizontalCentered="1" verticalCentered="1"/>
  <pageMargins left="0.78740157480314965" right="0.78740157480314965" top="1.8897637795275593" bottom="0.78740157480314965" header="0" footer="0.59055118110236227"/>
  <pageSetup scale="71" orientation="portrait" horizontalDpi="4294967294" verticalDpi="4294967294" r:id="rId1"/>
  <headerFooter alignWithMargins="0">
    <oddFooter>&amp;C&amp;P</oddFooter>
  </headerFooter>
  <rowBreaks count="1" manualBreakCount="1">
    <brk id="49" max="16383" man="1"/>
  </rowBreaks>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10</vt:i4>
      </vt:variant>
    </vt:vector>
  </HeadingPairs>
  <TitlesOfParts>
    <vt:vector size="21" baseType="lpstr">
      <vt:lpstr>Portada </vt:lpstr>
      <vt:lpstr>TitulosGraficos</vt:lpstr>
      <vt:lpstr>balanza_periodos</vt:lpstr>
      <vt:lpstr>balanza_anuales</vt:lpstr>
      <vt:lpstr>evolución_comercio</vt:lpstr>
      <vt:lpstr>balanza productos_clase_sector</vt:lpstr>
      <vt:lpstr>zona economica</vt:lpstr>
      <vt:lpstr>prin paises exp e imp</vt:lpstr>
      <vt:lpstr>prin prod exp e imp</vt:lpstr>
      <vt:lpstr>Principales Rubros</vt:lpstr>
      <vt:lpstr>productos</vt:lpstr>
      <vt:lpstr>'balanza productos_clase_sector'!Área_de_impresión</vt:lpstr>
      <vt:lpstr>balanza_anuales!Área_de_impresión</vt:lpstr>
      <vt:lpstr>balanza_periodos!Área_de_impresión</vt:lpstr>
      <vt:lpstr>evolución_comercio!Área_de_impresión</vt:lpstr>
      <vt:lpstr>'Portada '!Área_de_impresión</vt:lpstr>
      <vt:lpstr>'prin paises exp e imp'!Área_de_impresión</vt:lpstr>
      <vt:lpstr>'prin prod exp e imp'!Área_de_impresión</vt:lpstr>
      <vt:lpstr>'Principales Rubros'!Área_de_impresión</vt:lpstr>
      <vt:lpstr>productos!Área_de_impresión</vt:lpstr>
      <vt:lpstr>'zona economica'!Área_de_impresión</vt:lpstr>
    </vt:vector>
  </TitlesOfParts>
  <Company>Odepa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Yáñez Barrios;David Cohen Pacini</dc:creator>
  <cp:lastModifiedBy>Liliana Yáñez Barrios</cp:lastModifiedBy>
  <cp:lastPrinted>2019-07-08T15:23:32Z</cp:lastPrinted>
  <dcterms:created xsi:type="dcterms:W3CDTF">2004-11-22T15:10:56Z</dcterms:created>
  <dcterms:modified xsi:type="dcterms:W3CDTF">2019-07-08T16:44:17Z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2f439694-9ab6-4fa1-ab3b-49d860ab70ac</vt:lpwstr>
  </property>
</Properties>
</file>