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r\excel\Balanza Comercio exterior\Balanza_comercio_2019\Septiembre\"/>
    </mc:Choice>
  </mc:AlternateContent>
  <xr:revisionPtr revIDLastSave="0" documentId="13_ncr:1_{5CBBC168-1C02-4100-9CB4-DBF171ABAA4C}" xr6:coauthVersionLast="41" xr6:coauthVersionMax="41" xr10:uidLastSave="{00000000-0000-0000-0000-000000000000}"/>
  <bookViews>
    <workbookView xWindow="-108" yWindow="-108" windowWidth="23256" windowHeight="12576" firstSheet="5" activeTab="10" xr2:uid="{F87B76BB-7A11-4E1C-871F-FAB7CE5CA6C6}"/>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productos!$A$1:$J$493</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86" l="1"/>
  <c r="K4" i="86"/>
  <c r="C2" i="86"/>
  <c r="D2" i="86"/>
  <c r="E2" i="86"/>
  <c r="F2" i="86"/>
  <c r="G2" i="86"/>
  <c r="H2" i="86"/>
  <c r="I2" i="86"/>
  <c r="J2" i="86"/>
  <c r="B2" i="86"/>
  <c r="B4" i="86"/>
  <c r="B5" i="86" s="1"/>
  <c r="J4" i="86"/>
  <c r="J5" i="86" s="1"/>
  <c r="I4" i="86"/>
  <c r="I5" i="86" s="1"/>
  <c r="H4" i="86"/>
  <c r="H5" i="86" s="1"/>
  <c r="G4" i="86"/>
  <c r="G5" i="86" s="1"/>
  <c r="F4" i="86"/>
  <c r="F5" i="86" s="1"/>
  <c r="E4" i="86"/>
  <c r="E5" i="86" s="1"/>
  <c r="D4" i="86"/>
  <c r="D5" i="86" s="1"/>
  <c r="C4" i="86"/>
  <c r="C5" i="86" s="1"/>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F70" i="5" l="1"/>
  <c r="F12" i="5"/>
  <c r="F8" i="5"/>
  <c r="F68" i="5"/>
  <c r="F66" i="5"/>
  <c r="F56" i="5"/>
  <c r="F65" i="5"/>
  <c r="F61" i="5"/>
  <c r="F59" i="5"/>
  <c r="F57" i="5"/>
  <c r="F60" i="5"/>
  <c r="F58" i="5"/>
  <c r="F62" i="5"/>
  <c r="F67" i="5"/>
  <c r="F15" i="5"/>
  <c r="F13" i="5"/>
  <c r="F11" i="5"/>
  <c r="F9" i="5"/>
  <c r="F17" i="5"/>
  <c r="F69" i="5"/>
  <c r="F7" i="5"/>
  <c r="F20" i="5"/>
  <c r="F18" i="5"/>
  <c r="F16" i="5"/>
  <c r="F14" i="5"/>
  <c r="F10" i="5"/>
  <c r="F63" i="5"/>
  <c r="F64" i="5"/>
  <c r="F21" i="5"/>
  <c r="F19" i="5"/>
  <c r="E5" i="5"/>
  <c r="E54" i="5" s="1"/>
  <c r="K5" i="86"/>
  <c r="C23" i="5" l="1"/>
  <c r="C22" i="5" s="1"/>
  <c r="E23" i="5"/>
  <c r="G9" i="5" s="1"/>
  <c r="E72" i="5"/>
  <c r="G58" i="5" s="1"/>
  <c r="D23" i="5"/>
  <c r="D22" i="5" s="1"/>
  <c r="C72" i="5"/>
  <c r="C71" i="5" s="1"/>
  <c r="D72" i="5"/>
  <c r="D5" i="5"/>
  <c r="C4" i="5"/>
  <c r="C53" i="5" s="1"/>
  <c r="D54" i="5"/>
  <c r="G17" i="5" l="1"/>
  <c r="G69" i="5"/>
  <c r="G60" i="5"/>
  <c r="G72" i="5"/>
  <c r="E22" i="5"/>
  <c r="G22" i="5" s="1"/>
  <c r="G13" i="5"/>
  <c r="G18" i="5"/>
  <c r="G8" i="5"/>
  <c r="G7" i="5"/>
  <c r="G23" i="5"/>
  <c r="G19" i="5"/>
  <c r="G11" i="5"/>
  <c r="G21" i="5"/>
  <c r="G15" i="5"/>
  <c r="G20" i="5"/>
  <c r="G66" i="5"/>
  <c r="G56" i="5"/>
  <c r="G14" i="5"/>
  <c r="G65" i="5"/>
  <c r="G10" i="5"/>
  <c r="G59" i="5"/>
  <c r="G62" i="5"/>
  <c r="G16" i="5"/>
  <c r="G64" i="5"/>
  <c r="G61" i="5"/>
  <c r="G12" i="5"/>
  <c r="E71" i="5"/>
  <c r="G71" i="5" s="1"/>
  <c r="G57" i="5"/>
  <c r="G63" i="5"/>
  <c r="G67" i="5"/>
  <c r="G70" i="5"/>
  <c r="G68" i="5"/>
  <c r="F23" i="5"/>
  <c r="D71" i="5"/>
  <c r="F72" i="5"/>
  <c r="G5" i="5"/>
  <c r="G54" i="5" s="1"/>
  <c r="D4" i="5"/>
  <c r="D53" i="5" s="1"/>
  <c r="F22" i="5" l="1"/>
  <c r="F71" i="5"/>
  <c r="F5" i="5"/>
  <c r="F54" i="5" s="1"/>
</calcChain>
</file>

<file path=xl/sharedStrings.xml><?xml version="1.0" encoding="utf-8"?>
<sst xmlns="http://schemas.openxmlformats.org/spreadsheetml/2006/main" count="961" uniqueCount="528">
  <si>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</si>
  <si>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</si>
  <si>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</si>
  <si>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</si>
  <si>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</si>
  <si>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</si>
  <si>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</si>
  <si>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</si>
  <si>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</si>
  <si>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</si>
  <si>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</si>
  <si>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</si>
  <si>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</si>
  <si>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</si>
  <si>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</si>
  <si>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</si>
  <si>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</si>
  <si>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</si>
  <si>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</si>
  <si>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</si>
  <si>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</si>
  <si>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</si>
  <si>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</si>
  <si>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</si>
  <si>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</si>
  <si>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</si>
  <si>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</si>
  <si>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</si>
  <si>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</si>
  <si>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</si>
  <si>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</si>
  <si>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</si>
  <si>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</si>
  <si>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</si>
  <si>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</si>
  <si>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</si>
  <si>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</si>
  <si>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</si>
  <si>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</si>
  <si>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</si>
  <si>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</si>
  <si>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</si>
  <si>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</si>
  <si>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</si>
  <si>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</si>
  <si>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</si>
  <si>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</si>
  <si>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</si>
  <si>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</si>
  <si>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</si>
  <si>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</si>
  <si>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</si>
  <si>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</si>
  <si>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</si>
  <si>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</si>
  <si>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</si>
  <si>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</si>
  <si>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</si>
  <si>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</si>
  <si>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</si>
  <si>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</si>
  <si>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</si>
  <si>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</si>
  <si>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</si>
  <si>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</si>
  <si>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</si>
  <si>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</si>
  <si>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</si>
  <si>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</si>
  <si>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</si>
  <si>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</si>
  <si>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</si>
  <si>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</si>
  <si>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</si>
  <si>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</si>
  <si>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</si>
  <si>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</si>
  <si>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</si>
  <si>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</si>
  <si>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</si>
  <si>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</si>
  <si>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</si>
  <si>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</si>
  <si>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</si>
  <si>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</si>
  <si>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</si>
  <si>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</si>
  <si>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</si>
  <si>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</si>
  <si>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</si>
  <si>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</si>
  <si>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</si>
  <si>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</si>
  <si>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</si>
  <si>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</si>
  <si>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</si>
  <si>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</si>
  <si>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</si>
  <si>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</si>
  <si>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</si>
  <si>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</si>
  <si>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</si>
  <si>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</si>
  <si>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</si>
  <si>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</si>
  <si>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</si>
  <si>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</si>
  <si>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</si>
  <si>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</si>
  <si>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</si>
  <si>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</si>
  <si>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</si>
  <si>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</si>
  <si>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</si>
  <si>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</si>
  <si>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</si>
  <si>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</si>
  <si>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</si>
  <si>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</si>
  <si>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</si>
  <si>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</si>
  <si>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</si>
  <si>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</si>
  <si>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</si>
  <si>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</si>
  <si>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</si>
  <si>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</si>
  <si>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</si>
  <si>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</si>
  <si>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</si>
  <si>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</si>
  <si>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</si>
  <si>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</si>
  <si>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</si>
  <si>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</si>
  <si>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</si>
  <si>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</si>
  <si>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</si>
  <si>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</si>
  <si>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</si>
  <si>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</si>
  <si>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</si>
  <si>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</si>
  <si>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</si>
  <si>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</si>
  <si>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</si>
  <si>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</si>
  <si>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</si>
  <si>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</si>
  <si>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</si>
  <si>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</si>
  <si>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</si>
  <si>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</si>
  <si>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</si>
  <si>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</si>
  <si>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</si>
  <si>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</si>
  <si>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</si>
  <si>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</si>
  <si>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</si>
  <si>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</si>
  <si>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</si>
  <si>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</si>
  <si>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</si>
  <si>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</si>
  <si>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</si>
  <si>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</si>
  <si>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</si>
  <si>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</si>
  <si>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</si>
  <si>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</si>
  <si>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</si>
  <si>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</si>
  <si>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</si>
  <si>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</si>
  <si>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</si>
  <si>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</si>
  <si>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</si>
  <si>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</si>
  <si>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</si>
  <si>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</si>
  <si>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</si>
  <si>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</si>
  <si>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</si>
  <si>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</si>
  <si>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</si>
  <si>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</si>
  <si>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</si>
  <si>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</si>
  <si>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</si>
  <si>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</si>
  <si>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</si>
  <si>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</si>
  <si>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</si>
  <si>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</si>
  <si>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</si>
  <si>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</si>
  <si>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</si>
  <si>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</si>
  <si>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</si>
  <si>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</si>
  <si>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</si>
  <si>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</si>
  <si>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</si>
  <si>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</si>
  <si>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</si>
  <si>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</si>
  <si>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</si>
  <si>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</si>
  <si>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</si>
  <si>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</si>
  <si>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</si>
  <si>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</si>
  <si>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</si>
  <si>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</si>
  <si>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</si>
  <si>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</si>
  <si>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</si>
  <si>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</si>
  <si>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</si>
  <si>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</si>
  <si>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</si>
  <si>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</si>
  <si>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</si>
  <si>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</si>
  <si>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</si>
  <si>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</si>
  <si>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</si>
  <si>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</si>
  <si>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</si>
  <si>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</si>
  <si>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</si>
  <si>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</si>
  <si>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</si>
  <si>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</si>
  <si>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</si>
  <si>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</si>
  <si>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</si>
  <si>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</si>
  <si>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</si>
  <si>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</si>
  <si>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</si>
  <si>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</si>
  <si>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</si>
  <si>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</si>
  <si>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</si>
  <si>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</si>
  <si>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</si>
  <si>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</si>
  <si>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</si>
  <si>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</si>
  <si>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</si>
  <si>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</si>
  <si>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</si>
  <si>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</si>
  <si>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</si>
  <si>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</si>
  <si>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</si>
  <si>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</si>
  <si>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</si>
  <si>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</si>
  <si>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</si>
  <si>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</si>
  <si>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</si>
  <si>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</si>
  <si>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</si>
  <si>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</si>
  <si>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</si>
  <si>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</si>
  <si>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</si>
  <si>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</si>
  <si>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</si>
  <si>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</si>
  <si>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</si>
  <si>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</si>
  <si>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</si>
  <si>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</si>
  <si>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</si>
  <si>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</si>
  <si>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</si>
  <si>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</si>
  <si>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</si>
  <si>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</si>
  <si>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</si>
  <si>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</si>
  <si>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</si>
  <si>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</si>
  <si>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</si>
  <si>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</si>
  <si>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</si>
  <si>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</si>
  <si>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</si>
  <si>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</si>
  <si>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</si>
  <si>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</si>
  <si>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</si>
  <si>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</si>
  <si>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</si>
  <si>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</si>
  <si>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</si>
  <si>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</si>
  <si>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</si>
  <si>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</si>
  <si>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</si>
  <si>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</si>
  <si>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</si>
  <si>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</si>
  <si>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</si>
  <si>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</si>
  <si>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</si>
  <si>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</si>
  <si>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</si>
  <si>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</si>
  <si>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</si>
  <si>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</si>
  <si>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</si>
  <si>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</si>
  <si>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</si>
  <si>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Rusia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</si>
  <si>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</si>
  <si>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</si>
  <si>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</si>
  <si>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</si>
  <si>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</si>
  <si>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</si>
  <si>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</si>
  <si>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</si>
  <si>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</si>
  <si>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</si>
  <si>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</si>
  <si>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</si>
  <si>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</si>
  <si>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</si>
  <si>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</si>
  <si>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</si>
  <si>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</si>
  <si>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</si>
  <si>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</si>
  <si>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</si>
  <si>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</si>
  <si>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</si>
  <si>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</si>
  <si>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</si>
  <si>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</si>
  <si>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</si>
  <si>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</si>
  <si>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</si>
  <si>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</si>
  <si>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</si>
  <si>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</si>
  <si>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</si>
  <si>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</si>
  <si>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</si>
  <si>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</si>
  <si>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</si>
  <si>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</si>
  <si>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</si>
  <si>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</si>
  <si>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</si>
  <si>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</si>
  <si>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</si>
  <si>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</si>
  <si>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</si>
  <si>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</si>
  <si>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</si>
  <si>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</si>
  <si>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</si>
  <si>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</si>
  <si>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</si>
  <si>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</si>
  <si>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</si>
  <si>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</si>
  <si>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</si>
  <si>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</si>
  <si>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</si>
  <si>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</si>
  <si>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</si>
  <si>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</si>
  <si>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</si>
  <si>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</si>
  <si>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</si>
  <si>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</si>
  <si>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</si>
  <si>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</si>
  <si>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</si>
  <si>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</si>
  <si>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</si>
  <si>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</si>
  <si>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</si>
  <si>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</si>
  <si>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</si>
  <si>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</si>
  <si>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</si>
  <si>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</si>
  <si>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</si>
  <si>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</si>
  <si>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</si>
  <si>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</si>
  <si>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</si>
  <si>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</si>
  <si>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</si>
  <si>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</si>
  <si>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</si>
  <si>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</si>
  <si>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</si>
  <si>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</si>
  <si>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</si>
  <si>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</si>
  <si>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</si>
  <si>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</si>
  <si>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</si>
  <si>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</si>
  <si>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</si>
  <si>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</si>
  <si>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</si>
  <si>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</si>
  <si>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</si>
  <si>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</si>
  <si>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</si>
  <si>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</si>
  <si>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</si>
  <si>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</si>
  <si>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</si>
  <si>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</si>
  <si>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</si>
  <si>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</si>
  <si>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</si>
  <si>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</si>
  <si>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</si>
  <si>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</si>
  <si>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</si>
  <si>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</si>
  <si>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</si>
  <si>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</si>
  <si>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</si>
  <si>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</si>
  <si>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</si>
  <si>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</si>
  <si>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</si>
  <si>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</si>
  <si>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</si>
  <si>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</si>
  <si>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</si>
  <si>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</si>
  <si>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</si>
  <si>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</si>
  <si>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</si>
  <si>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</si>
  <si>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</si>
  <si>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</si>
  <si>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</si>
  <si>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</si>
  <si>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</si>
  <si>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</si>
  <si>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</si>
  <si>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</si>
  <si>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</si>
  <si>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 xml:space="preserve"> * Valores 2019 con ajuste parcial de informes de variación de valor (IVV). Estos valores se irán ajustando en los próximos meses y en algunos casos difieren del Banco Central  por proyecciones de IVV</t>
  </si>
  <si>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</si>
  <si>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</si>
  <si>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</si>
  <si>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</si>
  <si>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</si>
  <si>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</si>
  <si>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</si>
  <si>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</si>
  <si>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</si>
  <si>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</si>
  <si>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</si>
  <si>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</si>
  <si>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</si>
  <si>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</si>
  <si>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</si>
  <si>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</si>
  <si>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</si>
  <si>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</si>
  <si>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</si>
  <si>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</si>
  <si>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</si>
  <si>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</si>
  <si>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</si>
  <si>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</si>
  <si>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</si>
  <si>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</si>
  <si>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</si>
  <si>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</si>
  <si>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</si>
  <si>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</si>
  <si>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</si>
  <si>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</si>
  <si>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</si>
  <si>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</si>
  <si>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</si>
  <si>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</si>
  <si>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</si>
  <si>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</si>
  <si>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</si>
  <si>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</si>
  <si>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</si>
  <si>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</si>
  <si>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</si>
  <si>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</si>
  <si>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</si>
  <si>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</si>
  <si>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</si>
  <si>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</si>
  <si>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</si>
  <si>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</si>
  <si>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</si>
  <si>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Var % 19/18</t>
  </si>
  <si>
    <t>Avance mensual  enero a  septiembre  de  2019</t>
  </si>
  <si>
    <t xml:space="preserve">          Octubre 2019</t>
  </si>
  <si>
    <t>Avance mensual enero - septiembre 2019</t>
  </si>
  <si>
    <t>enero - septiembre</t>
  </si>
  <si>
    <t>2019-2018</t>
  </si>
  <si>
    <t>ene-sept</t>
  </si>
  <si>
    <t>ene-sept 15</t>
  </si>
  <si>
    <t>ene-sept 16</t>
  </si>
  <si>
    <t>ene-sept 17</t>
  </si>
  <si>
    <t>ene-sept 18</t>
  </si>
  <si>
    <t>ene-sept 19</t>
  </si>
  <si>
    <t>2018-17</t>
  </si>
  <si>
    <t>ene-sept 2018</t>
  </si>
  <si>
    <t>ene-sept 2019</t>
  </si>
  <si>
    <t>Var. (%)   2019/2018</t>
  </si>
  <si>
    <t>Part. 2019</t>
  </si>
  <si>
    <t>enero - septiembre*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</si>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</sst>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s>
  <fonts count="58"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sz val="8"/>
      <color theme="1"/>
      <name val="Arial"/>
      <family val="2"/>
    </font>
    <font>
      <sz val="10"/>
      <color theme="1"/>
      <name val="Calibri"/>
      <family val="2"/>
      <scheme val="minor"/>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cellStyleXfs>
  <cellXfs count="367">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3" fontId="3" fillId="0" borderId="0" xfId="0" applyNumberFormat="1" applyFont="1" applyFill="1" applyAlignment="1">
      <alignmen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3" fontId="1" fillId="0" borderId="0" xfId="0" applyNumberFormat="1" applyFont="1" applyFill="1"/>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0" fontId="56" fillId="0" borderId="0" xfId="0" applyFont="1" applyFill="1" applyBorder="1"/>
    <xf numFmtId="3" fontId="56" fillId="0" borderId="0" xfId="0" applyNumberFormat="1" applyFont="1" applyFill="1" applyBorder="1"/>
    <xf numFmtId="168" fontId="56" fillId="0" borderId="0" xfId="0" applyNumberFormat="1" applyFont="1" applyFill="1" applyBorder="1"/>
    <xf numFmtId="0" fontId="56" fillId="0" borderId="0" xfId="0" applyFont="1" applyFill="1" applyAlignment="1">
      <alignment vertical="center"/>
    </xf>
    <xf numFmtId="0" fontId="4" fillId="0" borderId="0" xfId="0" applyFont="1" applyFill="1" applyBorder="1" applyAlignment="1">
      <alignment horizontal="right"/>
    </xf>
    <xf numFmtId="3" fontId="57"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7"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171" fontId="57" fillId="0" borderId="0" xfId="0" applyNumberFormat="1" applyFont="1" applyFill="1" applyBorder="1" applyAlignment="1">
      <alignment wrapText="1"/>
    </xf>
    <xf numFmtId="0" fontId="52" fillId="0" borderId="0" xfId="0" applyFont="1" applyFill="1" applyBorder="1"/>
    <xf numFmtId="0" fontId="44" fillId="0" borderId="0" xfId="40" applyFont="1" applyAlignment="1">
      <alignment horizontal="center"/>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30" xfId="0" applyFont="1" applyFill="1" applyBorder="1" applyAlignment="1">
      <alignment horizontal="center" vertical="center" wrapText="1"/>
    </xf>
    <xf numFmtId="0" fontId="4" fillId="38" borderId="20" xfId="0" applyFont="1" applyFill="1" applyBorder="1" applyAlignment="1">
      <alignment horizontal="center"/>
    </xf>
    <xf numFmtId="0" fontId="4" fillId="0" borderId="24"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5"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6" xfId="0" applyFont="1" applyFill="1" applyBorder="1" applyAlignment="1">
      <alignment horizontal="center"/>
    </xf>
    <xf numFmtId="0" fontId="1" fillId="0" borderId="4" xfId="0" applyFont="1" applyBorder="1" applyAlignment="1">
      <alignment horizontal="center" vertical="center"/>
    </xf>
    <xf numFmtId="0" fontId="2" fillId="0" borderId="28" xfId="0" applyFont="1" applyFill="1" applyBorder="1" applyAlignment="1">
      <alignment horizontal="left" wrapText="1"/>
    </xf>
    <xf numFmtId="0" fontId="51" fillId="0" borderId="3" xfId="0" applyFont="1" applyFill="1" applyBorder="1" applyAlignment="1">
      <alignment horizontal="left" wrapText="1"/>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balanza_periodos!$O$27</c:f>
              <c:strCache>
                <c:ptCount val="1"/>
                <c:pt idx="0">
                  <c:v>Agrícola</c:v>
                </c:pt>
              </c:strCache>
            </c:strRef>
          </c:tx>
          <c:cat>
            <c:strRef>
              <c:f>balanza_periodos!$N$28:$N$32</c:f>
              <c:strCache>
                <c:ptCount val="5"/>
                <c:pt idx="0">
                  <c:v>ene-sept 15</c:v>
                </c:pt>
                <c:pt idx="1">
                  <c:v>ene-sept 16</c:v>
                </c:pt>
                <c:pt idx="2">
                  <c:v>ene-sept 17</c:v>
                </c:pt>
                <c:pt idx="3">
                  <c:v>ene-sept 18</c:v>
                </c:pt>
                <c:pt idx="4">
                  <c:v>ene-sept 19</c:v>
                </c:pt>
              </c:strCache>
            </c:strRef>
          </c:cat>
          <c:val>
            <c:numRef>
              <c:f>balanza_periodos!$O$28:$O$32</c:f>
              <c:numCache>
                <c:formatCode>_-* #,##0\ _p_t_a_-;\-* #,##0\ _p_t_a_-;_-* "-"??\ _p_t_a_-;_-@_-</c:formatCode>
                <c:ptCount val="5"/>
                <c:pt idx="0">
                  <c:v>4420290</c:v>
                </c:pt>
                <c:pt idx="1">
                  <c:v>4790269</c:v>
                </c:pt>
                <c:pt idx="2">
                  <c:v>4661104</c:v>
                </c:pt>
                <c:pt idx="3">
                  <c:v>5190371</c:v>
                </c:pt>
                <c:pt idx="4">
                  <c:v>5149789</c:v>
                </c:pt>
              </c:numCache>
            </c:numRef>
          </c:val>
          <c:smooth val="0"/>
          <c:extLst>
            <c:ext xmlns:c16="http://schemas.microsoft.com/office/drawing/2014/chart" uri="{C3380CC4-5D6E-409C-BE32-E72D297353CC}">
              <c16:uniqueId val="{00000000-B6F2-43D3-A326-C07583E4992F}"/>
            </c:ext>
          </c:extLst>
        </c:ser>
        <c:ser>
          <c:idx val="1"/>
          <c:order val="1"/>
          <c:tx>
            <c:strRef>
              <c:f>balanza_periodos!$P$27</c:f>
              <c:strCache>
                <c:ptCount val="1"/>
                <c:pt idx="0">
                  <c:v>Pecuario</c:v>
                </c:pt>
              </c:strCache>
            </c:strRef>
          </c:tx>
          <c:cat>
            <c:strRef>
              <c:f>balanza_periodos!$N$28:$N$32</c:f>
              <c:strCache>
                <c:ptCount val="5"/>
                <c:pt idx="0">
                  <c:v>ene-sept 15</c:v>
                </c:pt>
                <c:pt idx="1">
                  <c:v>ene-sept 16</c:v>
                </c:pt>
                <c:pt idx="2">
                  <c:v>ene-sept 17</c:v>
                </c:pt>
                <c:pt idx="3">
                  <c:v>ene-sept 18</c:v>
                </c:pt>
                <c:pt idx="4">
                  <c:v>ene-sept 19</c:v>
                </c:pt>
              </c:strCache>
            </c:strRef>
          </c:cat>
          <c:val>
            <c:numRef>
              <c:f>balanza_periodos!$P$28:$P$32</c:f>
              <c:numCache>
                <c:formatCode>_-* #,##0\ _p_t_a_-;\-* #,##0\ _p_t_a_-;_-* "-"??\ _p_t_a_-;_-@_-</c:formatCode>
                <c:ptCount val="5"/>
                <c:pt idx="0">
                  <c:v>-107289</c:v>
                </c:pt>
                <c:pt idx="1">
                  <c:v>-199050</c:v>
                </c:pt>
                <c:pt idx="2">
                  <c:v>-577501</c:v>
                </c:pt>
                <c:pt idx="3">
                  <c:v>-565290</c:v>
                </c:pt>
                <c:pt idx="4">
                  <c:v>-565277</c:v>
                </c:pt>
              </c:numCache>
            </c:numRef>
          </c:val>
          <c:smooth val="0"/>
          <c:extLst>
            <c:ext xmlns:c16="http://schemas.microsoft.com/office/drawing/2014/chart" uri="{C3380CC4-5D6E-409C-BE32-E72D297353CC}">
              <c16:uniqueId val="{00000001-B6F2-43D3-A326-C07583E4992F}"/>
            </c:ext>
          </c:extLst>
        </c:ser>
        <c:ser>
          <c:idx val="2"/>
          <c:order val="2"/>
          <c:tx>
            <c:strRef>
              <c:f>balanza_periodos!$Q$27</c:f>
              <c:strCache>
                <c:ptCount val="1"/>
                <c:pt idx="0">
                  <c:v>Forestal</c:v>
                </c:pt>
              </c:strCache>
            </c:strRef>
          </c:tx>
          <c:cat>
            <c:strRef>
              <c:f>balanza_periodos!$N$28:$N$32</c:f>
              <c:strCache>
                <c:ptCount val="5"/>
                <c:pt idx="0">
                  <c:v>ene-sept 15</c:v>
                </c:pt>
                <c:pt idx="1">
                  <c:v>ene-sept 16</c:v>
                </c:pt>
                <c:pt idx="2">
                  <c:v>ene-sept 17</c:v>
                </c:pt>
                <c:pt idx="3">
                  <c:v>ene-sept 18</c:v>
                </c:pt>
                <c:pt idx="4">
                  <c:v>ene-sept 19</c:v>
                </c:pt>
              </c:strCache>
            </c:strRef>
          </c:cat>
          <c:val>
            <c:numRef>
              <c:f>balanza_periodos!$Q$28:$Q$32</c:f>
              <c:numCache>
                <c:formatCode>_-* #,##0\ _p_t_a_-;\-* #,##0\ _p_t_a_-;_-* "-"??\ _p_t_a_-;_-@_-</c:formatCode>
                <c:ptCount val="5"/>
                <c:pt idx="0">
                  <c:v>3501852</c:v>
                </c:pt>
                <c:pt idx="1">
                  <c:v>3332472</c:v>
                </c:pt>
                <c:pt idx="2">
                  <c:v>3513486</c:v>
                </c:pt>
                <c:pt idx="3">
                  <c:v>4462457</c:v>
                </c:pt>
                <c:pt idx="4">
                  <c:v>3774994</c:v>
                </c:pt>
              </c:numCache>
            </c:numRef>
          </c:val>
          <c:smooth val="0"/>
          <c:extLst>
            <c:ext xmlns:c16="http://schemas.microsoft.com/office/drawing/2014/chart" uri="{C3380CC4-5D6E-409C-BE32-E72D297353CC}">
              <c16:uniqueId val="{00000002-B6F2-43D3-A326-C07583E4992F}"/>
            </c:ext>
          </c:extLst>
        </c:ser>
        <c:ser>
          <c:idx val="3"/>
          <c:order val="3"/>
          <c:tx>
            <c:strRef>
              <c:f>balanza_periodos!$R$27</c:f>
              <c:strCache>
                <c:ptCount val="1"/>
                <c:pt idx="0">
                  <c:v>Total</c:v>
                </c:pt>
              </c:strCache>
            </c:strRef>
          </c:tx>
          <c:cat>
            <c:strRef>
              <c:f>balanza_periodos!$N$28:$N$32</c:f>
              <c:strCache>
                <c:ptCount val="5"/>
                <c:pt idx="0">
                  <c:v>ene-sept 15</c:v>
                </c:pt>
                <c:pt idx="1">
                  <c:v>ene-sept 16</c:v>
                </c:pt>
                <c:pt idx="2">
                  <c:v>ene-sept 17</c:v>
                </c:pt>
                <c:pt idx="3">
                  <c:v>ene-sept 18</c:v>
                </c:pt>
                <c:pt idx="4">
                  <c:v>ene-sept 19</c:v>
                </c:pt>
              </c:strCache>
            </c:strRef>
          </c:cat>
          <c:val>
            <c:numRef>
              <c:f>balanza_periodos!$R$28:$R$32</c:f>
              <c:numCache>
                <c:formatCode>_-* #,##0\ _p_t_a_-;\-* #,##0\ _p_t_a_-;_-* "-"??\ _p_t_a_-;_-@_-</c:formatCode>
                <c:ptCount val="5"/>
                <c:pt idx="0">
                  <c:v>7814853</c:v>
                </c:pt>
                <c:pt idx="1">
                  <c:v>7923691</c:v>
                </c:pt>
                <c:pt idx="2">
                  <c:v>7597089</c:v>
                </c:pt>
                <c:pt idx="3">
                  <c:v>9087538</c:v>
                </c:pt>
                <c:pt idx="4">
                  <c:v>8359506</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septiembre 2019</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México</c:v>
                </c:pt>
                <c:pt idx="7">
                  <c:v>Perú</c:v>
                </c:pt>
                <c:pt idx="8">
                  <c:v>Alemania</c:v>
                </c:pt>
                <c:pt idx="9">
                  <c:v>Ecuador</c:v>
                </c:pt>
                <c:pt idx="10">
                  <c:v>España</c:v>
                </c:pt>
                <c:pt idx="11">
                  <c:v>Holanda</c:v>
                </c:pt>
                <c:pt idx="12">
                  <c:v>Colombia</c:v>
                </c:pt>
                <c:pt idx="13">
                  <c:v>Francia</c:v>
                </c:pt>
                <c:pt idx="14">
                  <c:v>Bélgica</c:v>
                </c:pt>
              </c:strCache>
            </c:strRef>
          </c:cat>
          <c:val>
            <c:numRef>
              <c:f>'prin paises exp e imp'!$D$55:$D$69</c:f>
              <c:numCache>
                <c:formatCode>#,##0</c:formatCode>
                <c:ptCount val="15"/>
                <c:pt idx="0">
                  <c:v>1131270.3704900008</c:v>
                </c:pt>
                <c:pt idx="1">
                  <c:v>769500.40165000001</c:v>
                </c:pt>
                <c:pt idx="2">
                  <c:v>741360.60600999952</c:v>
                </c:pt>
                <c:pt idx="3">
                  <c:v>500873.8384699999</c:v>
                </c:pt>
                <c:pt idx="4">
                  <c:v>144830.3633100001</c:v>
                </c:pt>
                <c:pt idx="5">
                  <c:v>129236.58063999999</c:v>
                </c:pt>
                <c:pt idx="6">
                  <c:v>121198.82599000003</c:v>
                </c:pt>
                <c:pt idx="7">
                  <c:v>109355.80874000005</c:v>
                </c:pt>
                <c:pt idx="8">
                  <c:v>108377.06742000001</c:v>
                </c:pt>
                <c:pt idx="9">
                  <c:v>99787.717609999978</c:v>
                </c:pt>
                <c:pt idx="10">
                  <c:v>91499.229059999954</c:v>
                </c:pt>
                <c:pt idx="11">
                  <c:v>89942.207609999939</c:v>
                </c:pt>
                <c:pt idx="12">
                  <c:v>83575.286850000019</c:v>
                </c:pt>
                <c:pt idx="13">
                  <c:v>70410.250509999925</c:v>
                </c:pt>
                <c:pt idx="14">
                  <c:v>69854.320359999983</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septiembre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México</c:v>
                </c:pt>
                <c:pt idx="6">
                  <c:v>Reino Unido</c:v>
                </c:pt>
                <c:pt idx="7">
                  <c:v>Brasil</c:v>
                </c:pt>
                <c:pt idx="8">
                  <c:v>Alemania</c:v>
                </c:pt>
                <c:pt idx="9">
                  <c:v>Perú</c:v>
                </c:pt>
                <c:pt idx="10">
                  <c:v>Italia</c:v>
                </c:pt>
                <c:pt idx="11">
                  <c:v>Canadá</c:v>
                </c:pt>
                <c:pt idx="12">
                  <c:v>Colombia</c:v>
                </c:pt>
                <c:pt idx="13">
                  <c:v>Taiwán</c:v>
                </c:pt>
                <c:pt idx="14">
                  <c:v>Rusia</c:v>
                </c:pt>
              </c:strCache>
            </c:strRef>
          </c:cat>
          <c:val>
            <c:numRef>
              <c:f>'prin paises exp e imp'!$D$7:$D$21</c:f>
              <c:numCache>
                <c:formatCode>#,##0</c:formatCode>
                <c:ptCount val="15"/>
                <c:pt idx="0">
                  <c:v>3488226.0609100005</c:v>
                </c:pt>
                <c:pt idx="1">
                  <c:v>2621343.5995699996</c:v>
                </c:pt>
                <c:pt idx="2">
                  <c:v>732285.34160999965</c:v>
                </c:pt>
                <c:pt idx="3">
                  <c:v>606215.41107999987</c:v>
                </c:pt>
                <c:pt idx="4">
                  <c:v>538865.88647000026</c:v>
                </c:pt>
                <c:pt idx="5">
                  <c:v>431649.19530999992</c:v>
                </c:pt>
                <c:pt idx="6">
                  <c:v>412366.32615999971</c:v>
                </c:pt>
                <c:pt idx="7">
                  <c:v>299653.17001000012</c:v>
                </c:pt>
                <c:pt idx="8">
                  <c:v>292533.75336999999</c:v>
                </c:pt>
                <c:pt idx="9">
                  <c:v>276767.32617000007</c:v>
                </c:pt>
                <c:pt idx="10">
                  <c:v>261702.25065999999</c:v>
                </c:pt>
                <c:pt idx="11">
                  <c:v>258023.12338999988</c:v>
                </c:pt>
                <c:pt idx="12">
                  <c:v>248268.1591300001</c:v>
                </c:pt>
                <c:pt idx="13">
                  <c:v>219730.92555000001</c:v>
                </c:pt>
                <c:pt idx="14">
                  <c:v>211589.38111000005</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septiembre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septiembre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septiembre 2019</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solidFill>
              <a:schemeClr val="accent1">
                <a:tint val="46000"/>
              </a:schemeClr>
            </a:solidFill>
            <a:ln>
              <a:noFill/>
            </a:ln>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4840664.9306000005</c:v>
                </c:pt>
                <c:pt idx="1">
                  <c:v>2154425.4722799999</c:v>
                </c:pt>
                <c:pt idx="2">
                  <c:v>1469754.7605700004</c:v>
                </c:pt>
                <c:pt idx="3">
                  <c:v>935057.20430999983</c:v>
                </c:pt>
                <c:pt idx="4">
                  <c:v>832375.23096999992</c:v>
                </c:pt>
                <c:pt idx="5">
                  <c:v>848519.2340500002</c:v>
                </c:pt>
                <c:pt idx="6">
                  <c:v>627140.34762000002</c:v>
                </c:pt>
                <c:pt idx="7">
                  <c:v>304743.71463999996</c:v>
                </c:pt>
                <c:pt idx="8">
                  <c:v>311970.27108999994</c:v>
                </c:pt>
                <c:pt idx="9">
                  <c:v>121195.88322999998</c:v>
                </c:pt>
                <c:pt idx="10">
                  <c:v>148955.62235999998</c:v>
                </c:pt>
                <c:pt idx="11">
                  <c:v>36427.195590000003</c:v>
                </c:pt>
                <c:pt idx="12">
                  <c:v>13859.48604</c:v>
                </c:pt>
                <c:pt idx="13">
                  <c:v>11087.229070000003</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82"/>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septiembre 2019</c:v>
            </c:pt>
          </c:strCache>
        </c:strRef>
      </c:tx>
      <c:layout>
        <c:manualLayout>
          <c:xMode val="edge"/>
          <c:yMode val="edge"/>
          <c:x val="0.30296184819900923"/>
          <c:y val="1.746735523396233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tint val="50000"/>
                    <a:satMod val="300000"/>
                  </a:schemeClr>
                </a:gs>
                <a:gs pos="35000">
                  <a:schemeClr val="accent1">
                    <a:shade val="45000"/>
                    <a:tint val="37000"/>
                    <a:satMod val="300000"/>
                  </a:schemeClr>
                </a:gs>
                <a:gs pos="100000">
                  <a:schemeClr val="accent1">
                    <a:shade val="45000"/>
                    <a:tint val="15000"/>
                    <a:satMod val="350000"/>
                  </a:schemeClr>
                </a:gs>
              </a:gsLst>
              <a:lin ang="16200000" scaled="1"/>
            </a:gradFill>
            <a:ln w="9525" cap="flat" cmpd="sng" algn="ctr">
              <a:solidFill>
                <a:schemeClr val="accent1">
                  <a:shade val="45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1190729.20799</c:v>
                </c:pt>
                <c:pt idx="1">
                  <c:v>684043.86069</c:v>
                </c:pt>
                <c:pt idx="2" formatCode="_(* #,##0_);_(* \(#,##0\);_(* &quot;-&quot;_);_(@_)">
                  <c:v>730964.32295000029</c:v>
                </c:pt>
                <c:pt idx="3">
                  <c:v>286540.27304999967</c:v>
                </c:pt>
                <c:pt idx="4">
                  <c:v>239017.40939999995</c:v>
                </c:pt>
                <c:pt idx="5">
                  <c:v>202107</c:v>
                </c:pt>
                <c:pt idx="6" formatCode="_(* #,##0_);_(* \(#,##0\);_(* &quot;-&quot;_);_(@_)">
                  <c:v>281925.11743999977</c:v>
                </c:pt>
                <c:pt idx="7">
                  <c:v>181116.69128999973</c:v>
                </c:pt>
                <c:pt idx="8">
                  <c:v>109933.38133999999</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0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tint val="50000"/>
                          <a:satMod val="300000"/>
                        </a:schemeClr>
                      </a:gs>
                      <a:gs pos="35000">
                        <a:schemeClr val="accent1">
                          <a:shade val="61000"/>
                          <a:tint val="37000"/>
                          <a:satMod val="300000"/>
                        </a:schemeClr>
                      </a:gs>
                      <a:gs pos="100000">
                        <a:schemeClr val="accent1">
                          <a:shade val="61000"/>
                          <a:tint val="15000"/>
                          <a:satMod val="350000"/>
                        </a:schemeClr>
                      </a:gs>
                    </a:gsLst>
                    <a:lin ang="16200000" scaled="1"/>
                  </a:gradFill>
                  <a:ln w="9525" cap="flat" cmpd="sng" algn="ctr">
                    <a:solidFill>
                      <a:schemeClr val="accent1">
                        <a:shade val="61000"/>
                        <a:shade val="95000"/>
                      </a:schemeClr>
                    </a:solidFill>
                    <a:round/>
                  </a:ln>
                  <a:effectLst>
                    <a:outerShdw blurRad="40000" dist="20000" dir="5400000" rotWithShape="0">
                      <a:srgbClr val="000000">
                        <a:alpha val="38000"/>
                      </a:srgbClr>
                    </a:outerShdw>
                  </a:effectLst>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tint val="50000"/>
                          <a:satMod val="300000"/>
                        </a:schemeClr>
                      </a:gs>
                      <a:gs pos="35000">
                        <a:schemeClr val="accent1">
                          <a:shade val="76000"/>
                          <a:tint val="37000"/>
                          <a:satMod val="300000"/>
                        </a:schemeClr>
                      </a:gs>
                      <a:gs pos="100000">
                        <a:schemeClr val="accent1">
                          <a:shade val="76000"/>
                          <a:tint val="15000"/>
                          <a:satMod val="350000"/>
                        </a:schemeClr>
                      </a:gs>
                    </a:gsLst>
                    <a:lin ang="16200000" scaled="1"/>
                  </a:gradFill>
                  <a:ln w="9525" cap="flat" cmpd="sng" algn="ctr">
                    <a:solidFill>
                      <a:schemeClr val="accent1">
                        <a:shade val="7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tint val="50000"/>
                          <a:satMod val="300000"/>
                        </a:schemeClr>
                      </a:gs>
                      <a:gs pos="35000">
                        <a:schemeClr val="accent1">
                          <a:tint val="46000"/>
                          <a:tint val="37000"/>
                          <a:satMod val="300000"/>
                        </a:schemeClr>
                      </a:gs>
                      <a:gs pos="100000">
                        <a:schemeClr val="accent1">
                          <a:tint val="46000"/>
                          <a:tint val="15000"/>
                          <a:satMod val="350000"/>
                        </a:schemeClr>
                      </a:gs>
                    </a:gsLst>
                    <a:lin ang="16200000" scaled="1"/>
                  </a:gradFill>
                  <a:ln w="9525" cap="flat" cmpd="sng" algn="ctr">
                    <a:solidFill>
                      <a:schemeClr val="accent1">
                        <a:tint val="46000"/>
                        <a:shade val="95000"/>
                      </a:schemeClr>
                    </a:solidFill>
                    <a:round/>
                  </a:ln>
                  <a:effectLst>
                    <a:outerShdw blurRad="40000" dist="20000" dir="5400000" rotWithShape="0">
                      <a:srgbClr val="000000">
                        <a:alpha val="38000"/>
                      </a:srgbClr>
                    </a:outerShdw>
                  </a:effectLst>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4840664.9306000005</c:v>
                      </c:pt>
                      <c:pt idx="1">
                        <c:v>832375.23096999992</c:v>
                      </c:pt>
                      <c:pt idx="2">
                        <c:v>304743.71463999996</c:v>
                      </c:pt>
                      <c:pt idx="3">
                        <c:v>36427.195590000003</c:v>
                      </c:pt>
                      <c:pt idx="4">
                        <c:v>13859.48604</c:v>
                      </c:pt>
                      <c:pt idx="5">
                        <c:v>11087.229070000003</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balanza_anuales!$O$26</c:f>
              <c:strCache>
                <c:ptCount val="1"/>
                <c:pt idx="0">
                  <c:v>Agrícola</c:v>
                </c:pt>
              </c:strCache>
            </c:strRef>
          </c:tx>
          <c:cat>
            <c:numRef>
              <c:f>balanza_anuales!$N$27:$N$31</c:f>
              <c:numCache>
                <c:formatCode>0</c:formatCode>
                <c:ptCount val="5"/>
                <c:pt idx="0">
                  <c:v>2013</c:v>
                </c:pt>
                <c:pt idx="1">
                  <c:v>2014</c:v>
                </c:pt>
                <c:pt idx="2">
                  <c:v>2015</c:v>
                </c:pt>
                <c:pt idx="3">
                  <c:v>2016</c:v>
                </c:pt>
                <c:pt idx="4">
                  <c:v>2017</c:v>
                </c:pt>
              </c:numCache>
            </c:numRef>
          </c:cat>
          <c:val>
            <c:numRef>
              <c:f>balanza_anuales!$O$27:$O$31</c:f>
              <c:numCache>
                <c:formatCode>_-* #,##0\ _p_t_a_-;\-* #,##0\ _p_t_a_-;_-* "-"??\ _p_t_a_-;_-@_-</c:formatCode>
                <c:ptCount val="5"/>
                <c:pt idx="0">
                  <c:v>5424524</c:v>
                </c:pt>
                <c:pt idx="1">
                  <c:v>5149872</c:v>
                </c:pt>
                <c:pt idx="2">
                  <c:v>5924661</c:v>
                </c:pt>
                <c:pt idx="3">
                  <c:v>5619304</c:v>
                </c:pt>
                <c:pt idx="4">
                  <c:v>6124335</c:v>
                </c:pt>
              </c:numCache>
            </c:numRef>
          </c:val>
          <c:smooth val="0"/>
          <c:extLst>
            <c:ext xmlns:c16="http://schemas.microsoft.com/office/drawing/2014/chart" uri="{C3380CC4-5D6E-409C-BE32-E72D297353CC}">
              <c16:uniqueId val="{00000000-3E2D-40E0-8240-5AF26ED72D9A}"/>
            </c:ext>
          </c:extLst>
        </c:ser>
        <c:ser>
          <c:idx val="1"/>
          <c:order val="1"/>
          <c:tx>
            <c:strRef>
              <c:f>balanza_anuales!$P$26</c:f>
              <c:strCache>
                <c:ptCount val="1"/>
                <c:pt idx="0">
                  <c:v>Pecuario</c:v>
                </c:pt>
              </c:strCache>
            </c:strRef>
          </c:tx>
          <c:cat>
            <c:numRef>
              <c:f>balanza_anuales!$N$27:$N$31</c:f>
              <c:numCache>
                <c:formatCode>0</c:formatCode>
                <c:ptCount val="5"/>
                <c:pt idx="0">
                  <c:v>2013</c:v>
                </c:pt>
                <c:pt idx="1">
                  <c:v>2014</c:v>
                </c:pt>
                <c:pt idx="2">
                  <c:v>2015</c:v>
                </c:pt>
                <c:pt idx="3">
                  <c:v>2016</c:v>
                </c:pt>
                <c:pt idx="4">
                  <c:v>2017</c:v>
                </c:pt>
              </c:numCache>
            </c:numRef>
          </c:cat>
          <c:val>
            <c:numRef>
              <c:f>balanza_anuales!$P$27:$P$31</c:f>
              <c:numCache>
                <c:formatCode>_-* #,##0\ _p_t_a_-;\-* #,##0\ _p_t_a_-;_-* "-"??\ _p_t_a_-;_-@_-</c:formatCode>
                <c:ptCount val="5"/>
                <c:pt idx="0">
                  <c:v>-195643</c:v>
                </c:pt>
                <c:pt idx="1">
                  <c:v>-127785</c:v>
                </c:pt>
                <c:pt idx="2">
                  <c:v>-325380</c:v>
                </c:pt>
                <c:pt idx="3">
                  <c:v>-782588</c:v>
                </c:pt>
                <c:pt idx="4">
                  <c:v>-761791</c:v>
                </c:pt>
              </c:numCache>
            </c:numRef>
          </c:val>
          <c:smooth val="0"/>
          <c:extLst>
            <c:ext xmlns:c16="http://schemas.microsoft.com/office/drawing/2014/chart" uri="{C3380CC4-5D6E-409C-BE32-E72D297353CC}">
              <c16:uniqueId val="{00000001-3E2D-40E0-8240-5AF26ED72D9A}"/>
            </c:ext>
          </c:extLst>
        </c:ser>
        <c:ser>
          <c:idx val="2"/>
          <c:order val="2"/>
          <c:tx>
            <c:strRef>
              <c:f>balanza_anuales!$Q$26</c:f>
              <c:strCache>
                <c:ptCount val="1"/>
                <c:pt idx="0">
                  <c:v>Forestal</c:v>
                </c:pt>
              </c:strCache>
            </c:strRef>
          </c:tx>
          <c:cat>
            <c:numRef>
              <c:f>balanza_anuales!$N$27:$N$31</c:f>
              <c:numCache>
                <c:formatCode>0</c:formatCode>
                <c:ptCount val="5"/>
                <c:pt idx="0">
                  <c:v>2013</c:v>
                </c:pt>
                <c:pt idx="1">
                  <c:v>2014</c:v>
                </c:pt>
                <c:pt idx="2">
                  <c:v>2015</c:v>
                </c:pt>
                <c:pt idx="3">
                  <c:v>2016</c:v>
                </c:pt>
                <c:pt idx="4">
                  <c:v>2017</c:v>
                </c:pt>
              </c:numCache>
            </c:numRef>
          </c:cat>
          <c:val>
            <c:numRef>
              <c:f>balanza_anuales!$Q$27:$Q$31</c:f>
              <c:numCache>
                <c:formatCode>_-* #,##0\ _p_t_a_-;\-* #,##0\ _p_t_a_-;_-* "-"??\ _p_t_a_-;_-@_-</c:formatCode>
                <c:ptCount val="5"/>
                <c:pt idx="0">
                  <c:v>5149868</c:v>
                </c:pt>
                <c:pt idx="1">
                  <c:v>4591408</c:v>
                </c:pt>
                <c:pt idx="2">
                  <c:v>4468104</c:v>
                </c:pt>
                <c:pt idx="3">
                  <c:v>4700192</c:v>
                </c:pt>
                <c:pt idx="4">
                  <c:v>5977245</c:v>
                </c:pt>
              </c:numCache>
            </c:numRef>
          </c:val>
          <c:smooth val="0"/>
          <c:extLst>
            <c:ext xmlns:c16="http://schemas.microsoft.com/office/drawing/2014/chart" uri="{C3380CC4-5D6E-409C-BE32-E72D297353CC}">
              <c16:uniqueId val="{00000002-3E2D-40E0-8240-5AF26ED72D9A}"/>
            </c:ext>
          </c:extLst>
        </c:ser>
        <c:ser>
          <c:idx val="3"/>
          <c:order val="3"/>
          <c:tx>
            <c:strRef>
              <c:f>balanza_anuales!$R$26</c:f>
              <c:strCache>
                <c:ptCount val="1"/>
                <c:pt idx="0">
                  <c:v>Total</c:v>
                </c:pt>
              </c:strCache>
            </c:strRef>
          </c:tx>
          <c:cat>
            <c:numRef>
              <c:f>balanza_anuales!$N$27:$N$31</c:f>
              <c:numCache>
                <c:formatCode>0</c:formatCode>
                <c:ptCount val="5"/>
                <c:pt idx="0">
                  <c:v>2013</c:v>
                </c:pt>
                <c:pt idx="1">
                  <c:v>2014</c:v>
                </c:pt>
                <c:pt idx="2">
                  <c:v>2015</c:v>
                </c:pt>
                <c:pt idx="3">
                  <c:v>2016</c:v>
                </c:pt>
                <c:pt idx="4">
                  <c:v>2017</c:v>
                </c:pt>
              </c:numCache>
            </c:numRef>
          </c:cat>
          <c:val>
            <c:numRef>
              <c:f>balanza_anuales!$R$27:$R$31</c:f>
              <c:numCache>
                <c:formatCode>_-* #,##0\ _p_t_a_-;\-* #,##0\ _p_t_a_-;_-* "-"??\ _p_t_a_-;_-@_-</c:formatCode>
                <c:ptCount val="5"/>
                <c:pt idx="0">
                  <c:v>10378749</c:v>
                </c:pt>
                <c:pt idx="1">
                  <c:v>9613495</c:v>
                </c:pt>
                <c:pt idx="2">
                  <c:v>10067385</c:v>
                </c:pt>
                <c:pt idx="3">
                  <c:v>9536908</c:v>
                </c:pt>
                <c:pt idx="4">
                  <c:v>11339789</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ene-sept 15</c:v>
                </c:pt>
                <c:pt idx="1">
                  <c:v>ene-sept 16</c:v>
                </c:pt>
                <c:pt idx="2">
                  <c:v>ene-sept 17</c:v>
                </c:pt>
                <c:pt idx="3">
                  <c:v>ene-sept 18</c:v>
                </c:pt>
                <c:pt idx="4">
                  <c:v>ene-sept 19</c:v>
                </c:pt>
              </c:strCache>
            </c:strRef>
          </c:cat>
          <c:val>
            <c:numRef>
              <c:f>evolución_comercio!$R$3:$R$7</c:f>
              <c:numCache>
                <c:formatCode>_-* #,##0\ _p_t_a_-;\-* #,##0\ _p_t_a_-;_-* "-"??\ _p_t_a_-;_-@_-</c:formatCode>
                <c:ptCount val="5"/>
                <c:pt idx="0">
                  <c:v>6952954</c:v>
                </c:pt>
                <c:pt idx="1">
                  <c:v>7242655</c:v>
                </c:pt>
                <c:pt idx="2">
                  <c:v>7291030</c:v>
                </c:pt>
                <c:pt idx="3">
                  <c:v>8179024</c:v>
                </c:pt>
                <c:pt idx="4">
                  <c:v>8113921</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ene-sept 15</c:v>
                </c:pt>
                <c:pt idx="1">
                  <c:v>ene-sept 16</c:v>
                </c:pt>
                <c:pt idx="2">
                  <c:v>ene-sept 17</c:v>
                </c:pt>
                <c:pt idx="3">
                  <c:v>ene-sept 18</c:v>
                </c:pt>
                <c:pt idx="4">
                  <c:v>ene-sept 19</c:v>
                </c:pt>
              </c:strCache>
            </c:strRef>
          </c:cat>
          <c:val>
            <c:numRef>
              <c:f>evolución_comercio!$S$3:$S$7</c:f>
              <c:numCache>
                <c:formatCode>_-* #,##0\ _p_t_a_-;\-* #,##0\ _p_t_a_-;_-* "-"??\ _p_t_a_-;_-@_-</c:formatCode>
                <c:ptCount val="5"/>
                <c:pt idx="0">
                  <c:v>1013702</c:v>
                </c:pt>
                <c:pt idx="1">
                  <c:v>930928</c:v>
                </c:pt>
                <c:pt idx="2">
                  <c:v>887030</c:v>
                </c:pt>
                <c:pt idx="3">
                  <c:v>1039924</c:v>
                </c:pt>
                <c:pt idx="4">
                  <c:v>1072449</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ene-sept 15</c:v>
                </c:pt>
                <c:pt idx="1">
                  <c:v>ene-sept 16</c:v>
                </c:pt>
                <c:pt idx="2">
                  <c:v>ene-sept 17</c:v>
                </c:pt>
                <c:pt idx="3">
                  <c:v>ene-sept 18</c:v>
                </c:pt>
                <c:pt idx="4">
                  <c:v>ene-sept 19</c:v>
                </c:pt>
              </c:strCache>
            </c:strRef>
          </c:cat>
          <c:val>
            <c:numRef>
              <c:f>evolución_comercio!$T$3:$T$7</c:f>
              <c:numCache>
                <c:formatCode>_-* #,##0\ _p_t_a_-;\-* #,##0\ _p_t_a_-;_-* "-"??\ _p_t_a_-;_-@_-</c:formatCode>
                <c:ptCount val="5"/>
                <c:pt idx="0">
                  <c:v>3706848</c:v>
                </c:pt>
                <c:pt idx="1">
                  <c:v>3530666</c:v>
                </c:pt>
                <c:pt idx="2">
                  <c:v>3715359</c:v>
                </c:pt>
                <c:pt idx="3">
                  <c:v>4724575</c:v>
                </c:pt>
                <c:pt idx="4">
                  <c:v>3977101</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ene-sept 15</c:v>
                </c:pt>
                <c:pt idx="1">
                  <c:v>ene-sept 16</c:v>
                </c:pt>
                <c:pt idx="2">
                  <c:v>ene-sept 17</c:v>
                </c:pt>
                <c:pt idx="3">
                  <c:v>ene-sept 18</c:v>
                </c:pt>
                <c:pt idx="4">
                  <c:v>ene-sept 19</c:v>
                </c:pt>
              </c:strCache>
            </c:strRef>
          </c:cat>
          <c:val>
            <c:numRef>
              <c:f>evolución_comercio!$U$3:$U$7</c:f>
              <c:numCache>
                <c:formatCode>_-* #,##0\ _p_t_a_-;\-* #,##0\ _p_t_a_-;_-* "-"??\ _p_t_a_-;_-@_-</c:formatCode>
                <c:ptCount val="5"/>
                <c:pt idx="0">
                  <c:v>11673504</c:v>
                </c:pt>
                <c:pt idx="1">
                  <c:v>11704249</c:v>
                </c:pt>
                <c:pt idx="2">
                  <c:v>11893419</c:v>
                </c:pt>
                <c:pt idx="3">
                  <c:v>13943523</c:v>
                </c:pt>
                <c:pt idx="4">
                  <c:v>13163471</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ene-sept 15</c:v>
                </c:pt>
                <c:pt idx="1">
                  <c:v>ene-sept 16</c:v>
                </c:pt>
                <c:pt idx="2">
                  <c:v>ene-sept 17</c:v>
                </c:pt>
                <c:pt idx="3">
                  <c:v>ene-sept 18</c:v>
                </c:pt>
                <c:pt idx="4">
                  <c:v>ene-sept 19</c:v>
                </c:pt>
              </c:strCache>
            </c:strRef>
          </c:cat>
          <c:val>
            <c:numRef>
              <c:f>evolución_comercio!$R$12:$R$16</c:f>
              <c:numCache>
                <c:formatCode>_-* #,##0\ _p_t_a_-;\-* #,##0\ _p_t_a_-;_-* "-"??\ _p_t_a_-;_-@_-</c:formatCode>
                <c:ptCount val="5"/>
                <c:pt idx="0">
                  <c:v>2532664</c:v>
                </c:pt>
                <c:pt idx="1">
                  <c:v>2452386</c:v>
                </c:pt>
                <c:pt idx="2">
                  <c:v>2629926</c:v>
                </c:pt>
                <c:pt idx="3">
                  <c:v>2988653</c:v>
                </c:pt>
                <c:pt idx="4">
                  <c:v>2964132</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ene-sept 15</c:v>
                </c:pt>
                <c:pt idx="1">
                  <c:v>ene-sept 16</c:v>
                </c:pt>
                <c:pt idx="2">
                  <c:v>ene-sept 17</c:v>
                </c:pt>
                <c:pt idx="3">
                  <c:v>ene-sept 18</c:v>
                </c:pt>
                <c:pt idx="4">
                  <c:v>ene-sept 19</c:v>
                </c:pt>
              </c:strCache>
            </c:strRef>
          </c:cat>
          <c:val>
            <c:numRef>
              <c:f>evolución_comercio!$S$12:$S$16</c:f>
              <c:numCache>
                <c:formatCode>_-* #,##0\ _p_t_a_-;\-* #,##0\ _p_t_a_-;_-* "-"??\ _p_t_a_-;_-@_-</c:formatCode>
                <c:ptCount val="5"/>
                <c:pt idx="0">
                  <c:v>1120991</c:v>
                </c:pt>
                <c:pt idx="1">
                  <c:v>1129978</c:v>
                </c:pt>
                <c:pt idx="2">
                  <c:v>1464531</c:v>
                </c:pt>
                <c:pt idx="3">
                  <c:v>1605214</c:v>
                </c:pt>
                <c:pt idx="4">
                  <c:v>1637726</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ene-sept 15</c:v>
                </c:pt>
                <c:pt idx="1">
                  <c:v>ene-sept 16</c:v>
                </c:pt>
                <c:pt idx="2">
                  <c:v>ene-sept 17</c:v>
                </c:pt>
                <c:pt idx="3">
                  <c:v>ene-sept 18</c:v>
                </c:pt>
                <c:pt idx="4">
                  <c:v>ene-sept 19</c:v>
                </c:pt>
              </c:strCache>
            </c:strRef>
          </c:cat>
          <c:val>
            <c:numRef>
              <c:f>evolución_comercio!$T$12:$T$16</c:f>
              <c:numCache>
                <c:formatCode>_-* #,##0\ _p_t_a_-;\-* #,##0\ _p_t_a_-;_-* "-"??\ _p_t_a_-;_-@_-</c:formatCode>
                <c:ptCount val="5"/>
                <c:pt idx="0">
                  <c:v>204996</c:v>
                </c:pt>
                <c:pt idx="1">
                  <c:v>198194</c:v>
                </c:pt>
                <c:pt idx="2">
                  <c:v>201873</c:v>
                </c:pt>
                <c:pt idx="3">
                  <c:v>262118</c:v>
                </c:pt>
                <c:pt idx="4">
                  <c:v>202107</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ene-sept 15</c:v>
                </c:pt>
                <c:pt idx="1">
                  <c:v>ene-sept 16</c:v>
                </c:pt>
                <c:pt idx="2">
                  <c:v>ene-sept 17</c:v>
                </c:pt>
                <c:pt idx="3">
                  <c:v>ene-sept 18</c:v>
                </c:pt>
                <c:pt idx="4">
                  <c:v>ene-sept 19</c:v>
                </c:pt>
              </c:strCache>
            </c:strRef>
          </c:cat>
          <c:val>
            <c:numRef>
              <c:f>evolución_comercio!$U$12:$U$16</c:f>
              <c:numCache>
                <c:formatCode>_-* #,##0\ _p_t_a_-;\-* #,##0\ _p_t_a_-;_-* "-"??\ _p_t_a_-;_-@_-</c:formatCode>
                <c:ptCount val="5"/>
                <c:pt idx="0">
                  <c:v>3858651</c:v>
                </c:pt>
                <c:pt idx="1">
                  <c:v>3780558</c:v>
                </c:pt>
                <c:pt idx="2">
                  <c:v>4296330</c:v>
                </c:pt>
                <c:pt idx="3">
                  <c:v>4855985</c:v>
                </c:pt>
                <c:pt idx="4">
                  <c:v>4803965</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septiembre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5679838</c:v>
                </c:pt>
                <c:pt idx="1">
                  <c:v>7483633</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septiembre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8113921</c:v>
                </c:pt>
                <c:pt idx="1">
                  <c:v>1072449</c:v>
                </c:pt>
                <c:pt idx="2">
                  <c:v>3977101</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septiembre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5874504.3762300024</c:v>
                </c:pt>
                <c:pt idx="1">
                  <c:v>430229.30648000014</c:v>
                </c:pt>
                <c:pt idx="2">
                  <c:v>3311015.9182699993</c:v>
                </c:pt>
                <c:pt idx="3">
                  <c:v>2187907.1613900005</c:v>
                </c:pt>
                <c:pt idx="4">
                  <c:v>1359814.2376299985</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septiembre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349115.80861999991</c:v>
                </c:pt>
                <c:pt idx="1">
                  <c:v>2416689.7990600006</c:v>
                </c:pt>
                <c:pt idx="2">
                  <c:v>1035529.5909500001</c:v>
                </c:pt>
                <c:pt idx="3">
                  <c:v>604051.2988499999</c:v>
                </c:pt>
                <c:pt idx="4">
                  <c:v>398578.50251999963</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xdr:from>
      <xdr:col>0</xdr:col>
      <xdr:colOff>0</xdr:colOff>
      <xdr:row>0</xdr:row>
      <xdr:rowOff>0</xdr:rowOff>
    </xdr:from>
    <xdr:to>
      <xdr:col>2</xdr:col>
      <xdr:colOff>441960</xdr:colOff>
      <xdr:row>5</xdr:row>
      <xdr:rowOff>7620</xdr:rowOff>
    </xdr:to>
    <xdr:pic>
      <xdr:nvPicPr>
        <xdr:cNvPr id="8" name="Imagen 7" descr="image00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01168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6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6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6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7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7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8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8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9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876300</xdr:colOff>
      <xdr:row>82</xdr:row>
      <xdr:rowOff>129540</xdr:rowOff>
    </xdr:from>
    <xdr:to>
      <xdr:col>10</xdr:col>
      <xdr:colOff>579120</xdr:colOff>
      <xdr:row>109</xdr:row>
      <xdr:rowOff>38100</xdr:rowOff>
    </xdr:to>
    <xdr:graphicFrame macro="">
      <xdr:nvGraphicFramePr>
        <xdr:cNvPr id="4" name="7 Gráfico">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4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4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5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5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5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5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workbookViewId="0"/>
  </sheetViews>
  <sheetFormatPr baseColWidth="10" defaultColWidth="11.44140625" defaultRowHeight="13.2" x14ac:dyDescent="0.25"/>
  <cols>
    <col min="2" max="2" width="11.44140625" customWidth="1"/>
    <col min="3" max="3" width="10.6640625" customWidth="1"/>
    <col min="7" max="7" width="11.109375" customWidth="1"/>
    <col min="8" max="8" width="4.44140625" customWidth="1"/>
  </cols>
  <sheetData>
    <row r="1" spans="1:9" ht="16.2" x14ac:dyDescent="0.3">
      <c r="A1" s="139"/>
      <c r="B1" s="140"/>
      <c r="C1" s="140"/>
      <c r="D1" s="140"/>
      <c r="E1" s="140"/>
      <c r="F1" s="140"/>
      <c r="G1" s="140"/>
      <c r="H1" s="141"/>
      <c r="I1" s="141"/>
    </row>
    <row r="2" spans="1:9" ht="14.4" x14ac:dyDescent="0.3">
      <c r="A2" s="140"/>
      <c r="B2" s="140"/>
      <c r="C2" s="140"/>
      <c r="D2" s="140"/>
      <c r="E2" s="140"/>
      <c r="F2" s="140"/>
      <c r="G2" s="140"/>
      <c r="H2" s="141"/>
      <c r="I2" s="141"/>
    </row>
    <row r="3" spans="1:9" ht="16.2" x14ac:dyDescent="0.3">
      <c r="A3" s="139"/>
      <c r="B3" s="140"/>
      <c r="C3" s="140"/>
      <c r="D3" s="140"/>
      <c r="E3" s="140"/>
      <c r="F3" s="140"/>
      <c r="G3" s="140"/>
      <c r="H3" s="141"/>
      <c r="I3" s="141"/>
    </row>
    <row r="4" spans="1:9" ht="14.4" x14ac:dyDescent="0.3">
      <c r="A4" s="140"/>
      <c r="B4" s="140"/>
      <c r="C4" s="140"/>
      <c r="D4" s="142"/>
      <c r="E4" s="140"/>
      <c r="F4" s="140"/>
      <c r="G4" s="140"/>
      <c r="H4" s="141"/>
      <c r="I4" s="141"/>
    </row>
    <row r="5" spans="1:9" ht="16.2" x14ac:dyDescent="0.3">
      <c r="A5" s="139"/>
      <c r="B5" s="140"/>
      <c r="C5" s="140"/>
      <c r="D5" s="143"/>
      <c r="E5" s="140"/>
      <c r="F5" s="140"/>
      <c r="G5" s="140"/>
      <c r="H5" s="141"/>
      <c r="I5" s="141"/>
    </row>
    <row r="6" spans="1:9" ht="16.2" x14ac:dyDescent="0.3">
      <c r="A6" s="139"/>
      <c r="B6" s="140"/>
      <c r="C6" s="140"/>
      <c r="D6" s="140"/>
      <c r="E6" s="140"/>
      <c r="F6" s="140"/>
      <c r="G6" s="140"/>
      <c r="H6" s="141"/>
      <c r="I6" s="141"/>
    </row>
    <row r="7" spans="1:9" ht="16.2" x14ac:dyDescent="0.3">
      <c r="A7" s="139"/>
      <c r="B7" s="140"/>
      <c r="C7" s="140"/>
      <c r="D7" s="140"/>
      <c r="E7" s="140"/>
      <c r="F7" s="140"/>
      <c r="G7" s="140"/>
      <c r="H7" s="141"/>
      <c r="I7" s="141"/>
    </row>
    <row r="8" spans="1:9" ht="14.4" x14ac:dyDescent="0.3">
      <c r="A8" s="140"/>
      <c r="B8" s="140"/>
      <c r="C8" s="140"/>
      <c r="D8" s="142"/>
      <c r="E8" s="140"/>
      <c r="F8" s="140"/>
      <c r="G8" s="140"/>
      <c r="H8" s="141"/>
      <c r="I8" s="141"/>
    </row>
    <row r="9" spans="1:9" ht="16.2" x14ac:dyDescent="0.3">
      <c r="A9" s="144"/>
      <c r="B9" s="140"/>
      <c r="C9" s="140"/>
      <c r="D9" s="140"/>
      <c r="E9" s="140"/>
      <c r="F9" s="140"/>
      <c r="G9" s="140"/>
      <c r="H9" s="141"/>
      <c r="I9" s="141"/>
    </row>
    <row r="10" spans="1:9" ht="16.2" x14ac:dyDescent="0.3">
      <c r="A10" s="139"/>
      <c r="B10" s="140"/>
      <c r="C10" s="140"/>
      <c r="D10" s="140"/>
      <c r="E10" s="140"/>
      <c r="F10" s="140"/>
      <c r="G10" s="140"/>
      <c r="H10" s="141"/>
      <c r="I10" s="141"/>
    </row>
    <row r="11" spans="1:9" ht="16.2" x14ac:dyDescent="0.3">
      <c r="A11" s="139"/>
      <c r="B11" s="140"/>
      <c r="C11" s="140"/>
      <c r="D11" s="140"/>
      <c r="E11" s="140"/>
      <c r="F11" s="140"/>
      <c r="G11" s="140"/>
      <c r="H11" s="141"/>
      <c r="I11" s="141"/>
    </row>
    <row r="12" spans="1:9" ht="16.2" x14ac:dyDescent="0.3">
      <c r="A12" s="139"/>
      <c r="B12" s="140"/>
      <c r="C12" s="140"/>
      <c r="D12" s="140"/>
      <c r="E12" s="140"/>
      <c r="F12" s="140"/>
      <c r="G12" s="140"/>
      <c r="H12" s="141"/>
      <c r="I12" s="141"/>
    </row>
    <row r="13" spans="1:9" ht="19.8" x14ac:dyDescent="0.3">
      <c r="A13" s="140"/>
      <c r="B13" s="140"/>
      <c r="C13" s="313" t="s">
        <v>271</v>
      </c>
      <c r="D13" s="313"/>
      <c r="E13" s="313"/>
      <c r="F13" s="313"/>
      <c r="G13" s="313"/>
      <c r="H13" s="313"/>
      <c r="I13" s="141"/>
    </row>
    <row r="14" spans="1:9" ht="19.8" x14ac:dyDescent="0.3">
      <c r="A14" s="140"/>
      <c r="B14" s="140"/>
      <c r="C14" s="313" t="s">
        <v>272</v>
      </c>
      <c r="D14" s="313"/>
      <c r="E14" s="313"/>
      <c r="F14" s="313"/>
      <c r="G14" s="313"/>
      <c r="H14" s="313"/>
      <c r="I14" s="141"/>
    </row>
    <row r="15" spans="1:9" ht="14.4" x14ac:dyDescent="0.3">
      <c r="A15" s="140"/>
      <c r="B15" s="140"/>
      <c r="C15" s="140"/>
      <c r="D15" s="140"/>
      <c r="E15" s="140"/>
      <c r="F15" s="140"/>
      <c r="G15" s="140"/>
      <c r="H15" s="141"/>
      <c r="I15" s="141"/>
    </row>
    <row r="16" spans="1:9" ht="14.4" x14ac:dyDescent="0.3">
      <c r="A16" s="140"/>
      <c r="B16" s="140"/>
      <c r="C16" s="140"/>
      <c r="D16" s="306"/>
      <c r="E16" s="140"/>
      <c r="F16" s="140"/>
      <c r="G16" s="140"/>
      <c r="H16" s="141"/>
      <c r="I16" s="141"/>
    </row>
    <row r="17" spans="1:9" ht="16.2" x14ac:dyDescent="0.3">
      <c r="A17" s="140"/>
      <c r="B17" s="140"/>
      <c r="C17" s="145" t="s">
        <v>510</v>
      </c>
      <c r="D17" s="145"/>
      <c r="E17" s="145"/>
      <c r="F17" s="145"/>
      <c r="G17" s="145"/>
      <c r="H17" s="141"/>
      <c r="I17" s="141"/>
    </row>
    <row r="18" spans="1:9" ht="14.4" x14ac:dyDescent="0.3">
      <c r="A18" s="140"/>
      <c r="B18" s="140"/>
      <c r="C18" s="141"/>
      <c r="D18" s="140"/>
      <c r="E18" s="140"/>
      <c r="F18" s="140"/>
      <c r="G18" s="140"/>
      <c r="H18" s="141"/>
      <c r="I18" s="141"/>
    </row>
    <row r="19" spans="1:9" ht="14.4" x14ac:dyDescent="0.3">
      <c r="A19" s="140"/>
      <c r="B19" s="140"/>
      <c r="C19" s="140"/>
      <c r="D19" s="140"/>
      <c r="E19" s="140"/>
      <c r="F19" s="140"/>
      <c r="G19" s="140"/>
      <c r="H19" s="141"/>
      <c r="I19" s="141"/>
    </row>
    <row r="20" spans="1:9" ht="14.4" x14ac:dyDescent="0.3">
      <c r="A20" s="140"/>
      <c r="B20" s="140"/>
      <c r="C20" s="140"/>
      <c r="D20" s="140"/>
      <c r="E20" s="140"/>
      <c r="F20" s="140"/>
      <c r="G20" s="140"/>
      <c r="H20" s="141"/>
      <c r="I20" s="141"/>
    </row>
    <row r="21" spans="1:9" ht="16.2" x14ac:dyDescent="0.3">
      <c r="A21" s="139"/>
      <c r="B21" s="140"/>
      <c r="C21" s="140"/>
      <c r="D21" s="140"/>
      <c r="E21" s="140"/>
      <c r="F21" s="140"/>
      <c r="G21" s="140"/>
      <c r="H21" s="141"/>
      <c r="I21" s="141"/>
    </row>
    <row r="22" spans="1:9" ht="16.2" x14ac:dyDescent="0.3">
      <c r="A22" s="139"/>
      <c r="B22" s="140"/>
      <c r="C22" s="140"/>
      <c r="D22" s="142"/>
      <c r="E22" s="140"/>
      <c r="F22" s="140"/>
      <c r="G22" s="140"/>
      <c r="H22" s="141"/>
      <c r="I22" s="141"/>
    </row>
    <row r="23" spans="1:9" ht="16.2" x14ac:dyDescent="0.3">
      <c r="A23" s="139"/>
      <c r="B23" s="140"/>
      <c r="C23" s="140"/>
      <c r="D23" s="306"/>
      <c r="E23" s="140"/>
      <c r="F23" s="140"/>
      <c r="G23" s="140"/>
      <c r="H23" s="141"/>
      <c r="I23" s="141"/>
    </row>
    <row r="24" spans="1:9" ht="16.2" x14ac:dyDescent="0.3">
      <c r="A24" s="139"/>
      <c r="B24" s="140"/>
      <c r="C24" s="140"/>
      <c r="D24" s="140"/>
      <c r="E24" s="140"/>
      <c r="F24" s="140"/>
      <c r="G24" s="140"/>
      <c r="H24" s="141"/>
      <c r="I24" s="141"/>
    </row>
    <row r="25" spans="1:9" ht="16.2" x14ac:dyDescent="0.3">
      <c r="A25" s="139"/>
      <c r="B25" s="140"/>
      <c r="C25" s="140"/>
      <c r="D25" s="140"/>
      <c r="E25" s="140"/>
      <c r="F25" s="140"/>
      <c r="G25" s="140"/>
      <c r="H25" s="141"/>
      <c r="I25" s="141"/>
    </row>
    <row r="26" spans="1:9" ht="16.2" x14ac:dyDescent="0.3">
      <c r="A26" s="139"/>
      <c r="B26" s="140"/>
      <c r="C26" s="140"/>
      <c r="D26" s="140"/>
      <c r="E26" s="140"/>
      <c r="F26" s="140"/>
      <c r="G26" s="140"/>
      <c r="H26" s="141"/>
      <c r="I26" s="141"/>
    </row>
    <row r="27" spans="1:9" ht="16.2" x14ac:dyDescent="0.3">
      <c r="A27" s="139"/>
      <c r="B27" s="140"/>
      <c r="C27" s="140"/>
      <c r="D27" s="142"/>
      <c r="E27" s="140"/>
      <c r="F27" s="140"/>
      <c r="G27" s="140"/>
      <c r="H27" s="141"/>
      <c r="I27" s="141"/>
    </row>
    <row r="28" spans="1:9" ht="16.2" x14ac:dyDescent="0.3">
      <c r="A28" s="139"/>
      <c r="B28" s="140"/>
      <c r="C28" s="140"/>
      <c r="D28" s="140"/>
      <c r="E28" s="140"/>
      <c r="F28" s="140"/>
      <c r="G28" s="140"/>
      <c r="H28" s="141"/>
      <c r="I28" s="141"/>
    </row>
    <row r="29" spans="1:9" ht="16.2" x14ac:dyDescent="0.3">
      <c r="A29" s="139"/>
      <c r="B29" s="140"/>
      <c r="C29" s="140"/>
      <c r="D29" s="140"/>
      <c r="E29" s="140"/>
      <c r="F29" s="140"/>
      <c r="G29" s="140"/>
      <c r="H29" s="141"/>
      <c r="I29" s="141"/>
    </row>
    <row r="30" spans="1:9" ht="16.2" x14ac:dyDescent="0.3">
      <c r="A30" s="139"/>
      <c r="B30" s="140"/>
      <c r="C30" s="140"/>
      <c r="D30" s="140"/>
      <c r="E30" s="140"/>
      <c r="F30" s="140"/>
      <c r="G30" s="140"/>
      <c r="H30" s="141"/>
      <c r="I30" s="141"/>
    </row>
    <row r="31" spans="1:9" ht="16.2" x14ac:dyDescent="0.3">
      <c r="A31" s="139"/>
      <c r="B31" s="140"/>
      <c r="C31" s="140"/>
      <c r="D31" s="140"/>
      <c r="E31" s="140"/>
      <c r="F31" s="140"/>
      <c r="G31" s="140"/>
      <c r="H31" s="141"/>
      <c r="I31" s="141"/>
    </row>
    <row r="32" spans="1:9" ht="14.4" x14ac:dyDescent="0.3">
      <c r="A32" s="141"/>
      <c r="B32" s="141"/>
      <c r="C32" s="141"/>
      <c r="D32" s="141"/>
      <c r="E32" s="141"/>
      <c r="F32" s="140"/>
      <c r="G32" s="140"/>
      <c r="H32" s="141"/>
      <c r="I32" s="141"/>
    </row>
    <row r="33" spans="1:9" ht="14.4" x14ac:dyDescent="0.3">
      <c r="A33" s="141"/>
      <c r="B33" s="141"/>
      <c r="C33" s="141"/>
      <c r="D33" s="141"/>
      <c r="E33" s="141"/>
      <c r="F33" s="140"/>
      <c r="G33" s="140"/>
      <c r="H33" s="141"/>
      <c r="I33" s="141"/>
    </row>
    <row r="34" spans="1:9" ht="16.2" x14ac:dyDescent="0.3">
      <c r="A34" s="139"/>
      <c r="B34" s="140"/>
      <c r="C34" s="140"/>
      <c r="D34" s="140"/>
      <c r="E34" s="140"/>
      <c r="F34" s="140"/>
      <c r="G34" s="140"/>
      <c r="H34" s="141"/>
      <c r="I34" s="141"/>
    </row>
    <row r="35" spans="1:9" ht="16.2" x14ac:dyDescent="0.3">
      <c r="A35" s="139"/>
      <c r="B35" s="140"/>
      <c r="C35" s="140"/>
      <c r="D35" s="140"/>
      <c r="E35" s="140"/>
      <c r="F35" s="140"/>
      <c r="G35" s="140"/>
      <c r="H35" s="141"/>
      <c r="I35" s="141"/>
    </row>
    <row r="36" spans="1:9" ht="16.2" x14ac:dyDescent="0.3">
      <c r="A36" s="139"/>
      <c r="B36" s="140"/>
      <c r="C36" s="140"/>
      <c r="D36" s="140"/>
      <c r="E36" s="140"/>
      <c r="F36" s="140"/>
      <c r="G36" s="140"/>
      <c r="H36" s="141"/>
      <c r="I36" s="141"/>
    </row>
    <row r="37" spans="1:9" ht="16.2" x14ac:dyDescent="0.3">
      <c r="A37" s="146"/>
      <c r="B37" s="140"/>
      <c r="C37" s="146"/>
      <c r="D37" s="147"/>
      <c r="E37" s="140"/>
      <c r="F37" s="140"/>
      <c r="G37" s="140"/>
      <c r="H37" s="141"/>
      <c r="I37" s="141"/>
    </row>
    <row r="38" spans="1:9" ht="16.2" x14ac:dyDescent="0.3">
      <c r="A38" s="139"/>
      <c r="B38" s="141"/>
      <c r="C38" s="141"/>
      <c r="D38" s="141"/>
      <c r="E38" s="140"/>
      <c r="F38" s="140"/>
      <c r="G38" s="140"/>
      <c r="H38" s="141"/>
      <c r="I38" s="141"/>
    </row>
    <row r="39" spans="1:9" ht="16.2" x14ac:dyDescent="0.3">
      <c r="A39" s="141"/>
      <c r="B39" s="141"/>
      <c r="C39" s="139" t="s">
        <v>511</v>
      </c>
      <c r="D39" s="147"/>
      <c r="E39" s="140"/>
      <c r="F39" s="140"/>
      <c r="G39" s="140"/>
      <c r="H39" s="141"/>
      <c r="I39" s="141"/>
    </row>
    <row r="40" spans="1:9" ht="14.4" x14ac:dyDescent="0.3">
      <c r="A40" s="141"/>
      <c r="B40" s="141"/>
      <c r="C40" s="141"/>
      <c r="D40" s="141"/>
      <c r="E40" s="141"/>
      <c r="F40" s="141"/>
      <c r="G40" s="141"/>
      <c r="H40" s="141"/>
      <c r="I40" s="141"/>
    </row>
    <row r="41" spans="1:9" ht="14.4" x14ac:dyDescent="0.3">
      <c r="A41" s="141"/>
      <c r="B41" s="141"/>
      <c r="C41" s="141"/>
      <c r="D41" s="141"/>
      <c r="E41" s="141"/>
      <c r="F41" s="141"/>
      <c r="G41" s="141"/>
      <c r="H41" s="141"/>
      <c r="I41" s="141"/>
    </row>
    <row r="42" spans="1:9" ht="14.4" x14ac:dyDescent="0.3">
      <c r="A42" s="141"/>
      <c r="B42" s="141"/>
      <c r="C42" s="141"/>
      <c r="D42" s="141"/>
      <c r="E42" s="141"/>
      <c r="F42" s="141"/>
      <c r="G42" s="141"/>
      <c r="H42" s="141"/>
      <c r="I42" s="141"/>
    </row>
    <row r="43" spans="1:9" ht="14.4" x14ac:dyDescent="0.3">
      <c r="A43" s="141"/>
      <c r="B43" s="141"/>
      <c r="C43" s="141"/>
      <c r="D43" s="141"/>
      <c r="E43" s="141"/>
      <c r="F43" s="141"/>
      <c r="G43" s="141"/>
      <c r="H43" s="141"/>
      <c r="I43" s="141"/>
    </row>
    <row r="44" spans="1:9" ht="14.4" x14ac:dyDescent="0.3">
      <c r="A44" s="141"/>
      <c r="B44" s="141"/>
      <c r="C44" s="141"/>
      <c r="D44" s="141"/>
      <c r="E44" s="141"/>
      <c r="F44" s="141"/>
      <c r="G44" s="141"/>
      <c r="H44" s="141"/>
      <c r="I44" s="141"/>
    </row>
    <row r="45" spans="1:9" ht="14.4" x14ac:dyDescent="0.3">
      <c r="A45" s="140"/>
      <c r="B45" s="140"/>
      <c r="C45" s="140"/>
      <c r="D45" s="142" t="s">
        <v>216</v>
      </c>
      <c r="E45" s="140"/>
      <c r="F45" s="140"/>
      <c r="G45" s="140"/>
      <c r="H45" s="141"/>
      <c r="I45" s="141"/>
    </row>
    <row r="46" spans="1:9" ht="16.2" x14ac:dyDescent="0.3">
      <c r="A46" s="139"/>
      <c r="B46" s="140"/>
      <c r="C46" s="140"/>
      <c r="D46" s="148" t="s">
        <v>512</v>
      </c>
      <c r="E46" s="140"/>
      <c r="F46" s="140"/>
      <c r="G46" s="140"/>
      <c r="H46" s="141"/>
      <c r="I46" s="141"/>
    </row>
    <row r="47" spans="1:9" ht="16.2" x14ac:dyDescent="0.3">
      <c r="A47" s="139"/>
      <c r="B47" s="140"/>
      <c r="C47" s="140"/>
      <c r="D47" s="148"/>
      <c r="E47" s="140"/>
      <c r="F47" s="140"/>
      <c r="G47" s="140"/>
      <c r="H47" s="141"/>
      <c r="I47" s="141"/>
    </row>
    <row r="48" spans="1:9" ht="16.2" x14ac:dyDescent="0.3">
      <c r="A48" s="139"/>
      <c r="B48" s="140"/>
      <c r="C48" s="140"/>
      <c r="D48" s="140"/>
      <c r="E48" s="140"/>
      <c r="F48" s="140"/>
      <c r="G48" s="140"/>
      <c r="H48" s="141"/>
      <c r="I48" s="141"/>
    </row>
    <row r="49" spans="1:9" ht="14.4" x14ac:dyDescent="0.3">
      <c r="A49" s="140"/>
      <c r="B49" s="140"/>
      <c r="C49" s="140"/>
      <c r="D49" s="142" t="s">
        <v>167</v>
      </c>
      <c r="E49" s="140"/>
      <c r="F49" s="140"/>
      <c r="G49" s="140"/>
      <c r="H49" s="141"/>
      <c r="I49" s="141"/>
    </row>
    <row r="50" spans="1:9" ht="16.2" x14ac:dyDescent="0.3">
      <c r="A50" s="144"/>
      <c r="B50" s="140"/>
      <c r="C50" s="140"/>
      <c r="D50" s="142" t="s">
        <v>362</v>
      </c>
      <c r="E50" s="140"/>
      <c r="F50" s="140"/>
      <c r="G50" s="140"/>
      <c r="H50" s="141"/>
      <c r="I50" s="141"/>
    </row>
    <row r="51" spans="1:9" ht="16.2" x14ac:dyDescent="0.3">
      <c r="A51" s="139"/>
      <c r="B51" s="140"/>
      <c r="C51" s="140"/>
      <c r="D51" s="140"/>
      <c r="E51" s="140"/>
      <c r="F51" s="140"/>
      <c r="G51" s="140"/>
      <c r="H51" s="141"/>
      <c r="I51" s="141"/>
    </row>
    <row r="52" spans="1:9" ht="16.2" x14ac:dyDescent="0.3">
      <c r="A52" s="139"/>
      <c r="B52" s="140"/>
      <c r="C52" s="140"/>
      <c r="D52" s="140"/>
      <c r="E52" s="140"/>
      <c r="F52" s="140"/>
      <c r="G52" s="140"/>
      <c r="H52" s="141"/>
      <c r="I52" s="141"/>
    </row>
    <row r="53" spans="1:9" ht="16.2" x14ac:dyDescent="0.3">
      <c r="A53" s="139"/>
      <c r="B53" s="140"/>
      <c r="C53" s="140"/>
      <c r="D53" s="140"/>
      <c r="E53" s="140"/>
      <c r="F53" s="140"/>
      <c r="G53" s="140"/>
      <c r="H53" s="141"/>
      <c r="I53" s="141"/>
    </row>
    <row r="54" spans="1:9" ht="14.4" x14ac:dyDescent="0.3">
      <c r="A54" s="140"/>
      <c r="B54" s="140"/>
      <c r="C54" s="140"/>
      <c r="D54" s="140"/>
      <c r="E54" s="140"/>
      <c r="F54" s="140"/>
      <c r="G54" s="140"/>
      <c r="H54" s="141"/>
      <c r="I54" s="141"/>
    </row>
    <row r="55" spans="1:9" ht="14.4" x14ac:dyDescent="0.3">
      <c r="A55" s="140"/>
      <c r="B55" s="140"/>
      <c r="C55" s="140"/>
      <c r="D55" s="140"/>
      <c r="E55" s="140"/>
      <c r="F55" s="140"/>
      <c r="G55" s="140"/>
      <c r="H55" s="141"/>
      <c r="I55" s="141"/>
    </row>
    <row r="56" spans="1:9" ht="14.4" x14ac:dyDescent="0.3">
      <c r="A56" s="140"/>
      <c r="B56" s="140"/>
      <c r="C56" s="140"/>
      <c r="D56" s="306" t="s">
        <v>273</v>
      </c>
      <c r="E56" s="140"/>
      <c r="F56" s="140"/>
      <c r="G56" s="140"/>
      <c r="H56" s="141"/>
      <c r="I56" s="141"/>
    </row>
    <row r="57" spans="1:9" ht="14.4" x14ac:dyDescent="0.3">
      <c r="A57" s="140"/>
      <c r="B57" s="140"/>
      <c r="C57" s="140"/>
      <c r="D57" s="306" t="s">
        <v>274</v>
      </c>
      <c r="E57" s="140"/>
      <c r="F57" s="140"/>
      <c r="G57" s="140"/>
      <c r="H57" s="141"/>
      <c r="I57" s="141"/>
    </row>
    <row r="58" spans="1:9" ht="14.4" x14ac:dyDescent="0.3">
      <c r="A58" s="140"/>
      <c r="B58" s="140"/>
      <c r="C58" s="140"/>
      <c r="D58" s="140"/>
      <c r="E58" s="140"/>
      <c r="F58" s="140"/>
      <c r="G58" s="140"/>
      <c r="H58" s="141"/>
      <c r="I58" s="141"/>
    </row>
    <row r="59" spans="1:9" ht="14.4" x14ac:dyDescent="0.3">
      <c r="A59" s="140"/>
      <c r="B59" s="140"/>
      <c r="C59" s="140"/>
      <c r="D59" s="140"/>
      <c r="E59" s="140"/>
      <c r="F59" s="140"/>
      <c r="G59" s="140"/>
      <c r="H59" s="141"/>
      <c r="I59" s="141"/>
    </row>
    <row r="60" spans="1:9" ht="14.4" x14ac:dyDescent="0.3">
      <c r="A60" s="140"/>
      <c r="B60" s="140"/>
      <c r="C60" s="140"/>
      <c r="D60" s="140"/>
      <c r="E60" s="140"/>
      <c r="F60" s="140"/>
      <c r="G60" s="140"/>
      <c r="H60" s="141"/>
      <c r="I60" s="141"/>
    </row>
    <row r="61" spans="1:9" ht="14.4" x14ac:dyDescent="0.3">
      <c r="A61" s="140"/>
      <c r="B61" s="140"/>
      <c r="C61" s="140"/>
      <c r="D61" s="140"/>
      <c r="E61" s="140"/>
      <c r="F61" s="140"/>
      <c r="G61" s="140"/>
      <c r="H61" s="141"/>
      <c r="I61" s="141"/>
    </row>
    <row r="62" spans="1:9" ht="16.2" x14ac:dyDescent="0.3">
      <c r="A62" s="139"/>
      <c r="B62" s="140"/>
      <c r="C62" s="140"/>
      <c r="D62" s="140"/>
      <c r="E62" s="140"/>
      <c r="F62" s="140"/>
      <c r="G62" s="140"/>
      <c r="H62" s="141"/>
      <c r="I62" s="141"/>
    </row>
    <row r="63" spans="1:9" ht="16.2" x14ac:dyDescent="0.3">
      <c r="A63" s="139"/>
      <c r="B63" s="140"/>
      <c r="C63" s="140"/>
      <c r="D63" s="142" t="s">
        <v>444</v>
      </c>
      <c r="E63" s="140"/>
      <c r="F63" s="140"/>
      <c r="G63" s="140"/>
      <c r="H63" s="141"/>
      <c r="I63" s="141"/>
    </row>
    <row r="64" spans="1:9" ht="14.4" x14ac:dyDescent="0.3">
      <c r="A64" s="316" t="s">
        <v>445</v>
      </c>
      <c r="B64" s="316"/>
      <c r="C64" s="316"/>
      <c r="D64" s="316"/>
      <c r="E64" s="316"/>
      <c r="F64" s="316"/>
      <c r="G64" s="316"/>
      <c r="H64" s="316"/>
      <c r="I64" s="141"/>
    </row>
    <row r="65" spans="1:9" ht="16.2" x14ac:dyDescent="0.3">
      <c r="A65" s="139"/>
      <c r="B65" s="140"/>
      <c r="C65" s="140"/>
      <c r="D65" s="140"/>
      <c r="E65" s="140"/>
      <c r="F65" s="140"/>
      <c r="G65" s="140"/>
      <c r="H65" s="141"/>
      <c r="I65" s="141"/>
    </row>
    <row r="66" spans="1:9" ht="16.2" x14ac:dyDescent="0.3">
      <c r="A66" s="139"/>
      <c r="B66" s="140"/>
      <c r="C66" s="140"/>
      <c r="D66" s="140"/>
      <c r="E66" s="140"/>
      <c r="F66" s="140"/>
      <c r="G66" s="140"/>
      <c r="H66" s="141"/>
      <c r="I66" s="141"/>
    </row>
    <row r="67" spans="1:9" ht="16.2" x14ac:dyDescent="0.3">
      <c r="A67" s="139"/>
      <c r="B67" s="140"/>
      <c r="C67" s="140"/>
      <c r="D67" s="140"/>
      <c r="E67" s="140"/>
      <c r="F67" s="140"/>
      <c r="G67" s="140"/>
      <c r="H67" s="141"/>
      <c r="I67" s="141"/>
    </row>
    <row r="68" spans="1:9" ht="16.2" x14ac:dyDescent="0.3">
      <c r="A68" s="139"/>
      <c r="B68" s="140"/>
      <c r="C68" s="140"/>
      <c r="D68" s="142" t="s">
        <v>234</v>
      </c>
      <c r="E68" s="140"/>
      <c r="F68" s="140"/>
      <c r="G68" s="140"/>
      <c r="H68" s="141"/>
      <c r="I68" s="141"/>
    </row>
    <row r="69" spans="1:9" ht="16.2" x14ac:dyDescent="0.3">
      <c r="A69" s="139"/>
      <c r="B69" s="140"/>
      <c r="C69" s="140"/>
      <c r="D69" s="140"/>
      <c r="E69" s="140"/>
      <c r="F69" s="140"/>
      <c r="G69" s="140"/>
      <c r="H69" s="141"/>
      <c r="I69" s="141"/>
    </row>
    <row r="70" spans="1:9" ht="16.2" x14ac:dyDescent="0.3">
      <c r="A70" s="139"/>
      <c r="B70" s="140"/>
      <c r="C70" s="140"/>
      <c r="D70" s="140"/>
      <c r="E70" s="140"/>
      <c r="F70" s="140"/>
      <c r="G70" s="140"/>
      <c r="H70" s="141"/>
      <c r="I70" s="141"/>
    </row>
    <row r="71" spans="1:9" ht="16.2" x14ac:dyDescent="0.3">
      <c r="A71" s="139"/>
      <c r="B71" s="140"/>
      <c r="C71" s="140"/>
      <c r="D71" s="140"/>
      <c r="E71" s="140"/>
      <c r="F71" s="140"/>
      <c r="G71" s="140"/>
      <c r="H71" s="141"/>
      <c r="I71" s="141"/>
    </row>
    <row r="72" spans="1:9" ht="16.2" x14ac:dyDescent="0.3">
      <c r="A72" s="139"/>
      <c r="B72" s="140"/>
      <c r="C72" s="140"/>
      <c r="D72" s="140"/>
      <c r="E72" s="140"/>
      <c r="F72" s="140"/>
      <c r="G72" s="140"/>
      <c r="H72" s="141"/>
      <c r="I72" s="141"/>
    </row>
    <row r="73" spans="1:9" ht="16.2" x14ac:dyDescent="0.3">
      <c r="A73" s="139"/>
      <c r="B73" s="140"/>
      <c r="C73" s="140"/>
      <c r="D73" s="140"/>
      <c r="E73" s="140"/>
      <c r="F73" s="140"/>
      <c r="G73" s="140"/>
      <c r="H73" s="141"/>
      <c r="I73" s="141"/>
    </row>
    <row r="74" spans="1:9" ht="16.2" x14ac:dyDescent="0.3">
      <c r="A74" s="139"/>
      <c r="B74" s="140"/>
      <c r="C74" s="140"/>
      <c r="D74" s="140"/>
      <c r="E74" s="140"/>
      <c r="F74" s="140"/>
      <c r="G74" s="140"/>
      <c r="H74" s="141"/>
      <c r="I74" s="141"/>
    </row>
    <row r="75" spans="1:9" ht="16.2" x14ac:dyDescent="0.3">
      <c r="A75" s="139"/>
      <c r="B75" s="140"/>
      <c r="C75" s="140"/>
      <c r="D75" s="140"/>
      <c r="E75" s="140"/>
      <c r="F75" s="140"/>
      <c r="G75" s="140"/>
      <c r="H75" s="141"/>
      <c r="I75" s="141"/>
    </row>
    <row r="76" spans="1:9" ht="16.2" x14ac:dyDescent="0.3">
      <c r="A76" s="139"/>
      <c r="B76" s="140"/>
      <c r="C76" s="140"/>
      <c r="D76" s="140"/>
      <c r="E76" s="140"/>
      <c r="F76" s="140"/>
      <c r="G76" s="140"/>
      <c r="H76" s="141"/>
      <c r="I76" s="141"/>
    </row>
    <row r="77" spans="1:9" ht="16.2" x14ac:dyDescent="0.3">
      <c r="A77" s="139"/>
      <c r="B77" s="140"/>
      <c r="C77" s="140"/>
      <c r="D77" s="140"/>
      <c r="E77" s="140"/>
      <c r="F77" s="140"/>
      <c r="G77" s="140"/>
      <c r="H77" s="141"/>
      <c r="I77" s="141"/>
    </row>
    <row r="78" spans="1:9" ht="16.2" x14ac:dyDescent="0.3">
      <c r="A78" s="139"/>
      <c r="B78" s="140"/>
      <c r="C78" s="140"/>
      <c r="D78" s="140"/>
      <c r="E78" s="140"/>
      <c r="F78" s="140"/>
      <c r="G78" s="140"/>
      <c r="H78" s="141"/>
      <c r="I78" s="141"/>
    </row>
    <row r="79" spans="1:9" ht="16.2" x14ac:dyDescent="0.3">
      <c r="A79" s="139"/>
      <c r="B79" s="140"/>
      <c r="C79" s="140"/>
      <c r="D79" s="140"/>
      <c r="E79" s="140"/>
      <c r="F79" s="140"/>
      <c r="G79" s="140"/>
      <c r="H79" s="141"/>
      <c r="I79" s="141"/>
    </row>
    <row r="80" spans="1:9" ht="11.1" customHeight="1" x14ac:dyDescent="0.3">
      <c r="A80" s="146" t="s">
        <v>372</v>
      </c>
      <c r="B80" s="140"/>
      <c r="C80" s="140"/>
      <c r="D80" s="140"/>
      <c r="E80" s="140"/>
      <c r="F80" s="140"/>
      <c r="G80" s="140"/>
      <c r="H80" s="141"/>
      <c r="I80" s="141"/>
    </row>
    <row r="81" spans="1:9" ht="11.1" customHeight="1" x14ac:dyDescent="0.3">
      <c r="A81" s="146" t="s">
        <v>370</v>
      </c>
      <c r="B81" s="140"/>
      <c r="C81" s="140"/>
      <c r="D81" s="140"/>
      <c r="E81" s="140"/>
      <c r="F81" s="140"/>
      <c r="G81" s="140"/>
      <c r="H81" s="141"/>
      <c r="I81" s="141"/>
    </row>
    <row r="82" spans="1:9" ht="11.1" customHeight="1" x14ac:dyDescent="0.3">
      <c r="A82" s="146" t="s">
        <v>371</v>
      </c>
      <c r="B82" s="140"/>
      <c r="C82" s="146"/>
      <c r="D82" s="147"/>
      <c r="E82" s="140"/>
      <c r="F82" s="140"/>
      <c r="G82" s="140"/>
      <c r="H82" s="141"/>
      <c r="I82" s="141"/>
    </row>
    <row r="83" spans="1:9" ht="11.1" customHeight="1" x14ac:dyDescent="0.3">
      <c r="A83" s="149" t="s">
        <v>275</v>
      </c>
      <c r="B83" s="140"/>
      <c r="C83" s="140"/>
      <c r="D83" s="140"/>
      <c r="E83" s="140"/>
      <c r="F83" s="140"/>
      <c r="G83" s="140"/>
      <c r="H83" s="141"/>
      <c r="I83" s="141"/>
    </row>
    <row r="84" spans="1:9" ht="14.4" x14ac:dyDescent="0.3">
      <c r="A84" s="140"/>
      <c r="B84" s="140"/>
      <c r="C84" s="140"/>
      <c r="D84" s="140"/>
      <c r="E84" s="140"/>
      <c r="F84" s="140"/>
      <c r="G84" s="140"/>
      <c r="H84" s="141"/>
      <c r="I84" s="141"/>
    </row>
    <row r="85" spans="1:9" ht="14.4" x14ac:dyDescent="0.3">
      <c r="A85" s="314" t="s">
        <v>276</v>
      </c>
      <c r="B85" s="314"/>
      <c r="C85" s="314"/>
      <c r="D85" s="314"/>
      <c r="E85" s="314"/>
      <c r="F85" s="314"/>
      <c r="G85" s="314"/>
      <c r="H85" s="141"/>
      <c r="I85" s="141"/>
    </row>
    <row r="86" spans="1:9" ht="6.9" customHeight="1" x14ac:dyDescent="0.3">
      <c r="A86" s="150"/>
      <c r="B86" s="150"/>
      <c r="C86" s="150"/>
      <c r="D86" s="150"/>
      <c r="E86" s="150"/>
      <c r="F86" s="150"/>
      <c r="G86" s="150"/>
      <c r="H86" s="141"/>
      <c r="I86" s="141"/>
    </row>
    <row r="87" spans="1:9" ht="14.4" x14ac:dyDescent="0.3">
      <c r="A87" s="151" t="s">
        <v>41</v>
      </c>
      <c r="B87" s="152" t="s">
        <v>42</v>
      </c>
      <c r="C87" s="152"/>
      <c r="D87" s="152"/>
      <c r="E87" s="152"/>
      <c r="F87" s="152"/>
      <c r="G87" s="153" t="s">
        <v>43</v>
      </c>
      <c r="H87" s="141"/>
      <c r="I87" s="141"/>
    </row>
    <row r="88" spans="1:9" ht="6.9" customHeight="1" x14ac:dyDescent="0.3">
      <c r="A88" s="154"/>
      <c r="B88" s="154"/>
      <c r="C88" s="154"/>
      <c r="D88" s="154"/>
      <c r="E88" s="154"/>
      <c r="F88" s="154"/>
      <c r="G88" s="155"/>
      <c r="H88" s="141"/>
      <c r="I88" s="141"/>
    </row>
    <row r="89" spans="1:9" ht="12.9" customHeight="1" x14ac:dyDescent="0.3">
      <c r="A89" s="156" t="s">
        <v>44</v>
      </c>
      <c r="B89" s="157" t="s">
        <v>433</v>
      </c>
      <c r="C89" s="150"/>
      <c r="D89" s="150"/>
      <c r="E89" s="150"/>
      <c r="F89" s="150"/>
      <c r="G89" s="203">
        <v>4</v>
      </c>
      <c r="H89" s="141"/>
      <c r="I89" s="141"/>
    </row>
    <row r="90" spans="1:9" ht="12.9" customHeight="1" x14ac:dyDescent="0.3">
      <c r="A90" s="156" t="s">
        <v>45</v>
      </c>
      <c r="B90" s="157" t="s">
        <v>443</v>
      </c>
      <c r="C90" s="150"/>
      <c r="D90" s="150"/>
      <c r="E90" s="150"/>
      <c r="F90" s="150"/>
      <c r="G90" s="203">
        <v>5</v>
      </c>
      <c r="H90" s="141"/>
      <c r="I90" s="141"/>
    </row>
    <row r="91" spans="1:9" ht="12.9" customHeight="1" x14ac:dyDescent="0.3">
      <c r="A91" s="156" t="s">
        <v>46</v>
      </c>
      <c r="B91" s="157" t="s">
        <v>429</v>
      </c>
      <c r="C91" s="150"/>
      <c r="D91" s="150"/>
      <c r="E91" s="150"/>
      <c r="F91" s="150"/>
      <c r="G91" s="241">
        <v>6</v>
      </c>
      <c r="H91" s="141"/>
      <c r="I91" s="141"/>
    </row>
    <row r="92" spans="1:9" ht="12.9" customHeight="1" x14ac:dyDescent="0.3">
      <c r="A92" s="156" t="s">
        <v>47</v>
      </c>
      <c r="B92" s="157" t="s">
        <v>244</v>
      </c>
      <c r="C92" s="150"/>
      <c r="D92" s="150"/>
      <c r="E92" s="150"/>
      <c r="F92" s="150"/>
      <c r="G92" s="241">
        <v>7</v>
      </c>
      <c r="H92" s="141"/>
      <c r="I92" s="141"/>
    </row>
    <row r="93" spans="1:9" ht="12.9" customHeight="1" x14ac:dyDescent="0.3">
      <c r="A93" s="156" t="s">
        <v>48</v>
      </c>
      <c r="B93" s="157" t="s">
        <v>217</v>
      </c>
      <c r="C93" s="150"/>
      <c r="D93" s="150"/>
      <c r="E93" s="150"/>
      <c r="F93" s="150"/>
      <c r="G93" s="241">
        <v>8</v>
      </c>
      <c r="H93" s="141"/>
      <c r="I93" s="141"/>
    </row>
    <row r="94" spans="1:9" ht="12.9" customHeight="1" x14ac:dyDescent="0.3">
      <c r="A94" s="156" t="s">
        <v>49</v>
      </c>
      <c r="B94" s="157" t="s">
        <v>230</v>
      </c>
      <c r="C94" s="150"/>
      <c r="D94" s="150"/>
      <c r="E94" s="150"/>
      <c r="F94" s="150"/>
      <c r="G94" s="241">
        <v>10</v>
      </c>
      <c r="H94" s="141"/>
      <c r="I94" s="141"/>
    </row>
    <row r="95" spans="1:9" ht="12.9" customHeight="1" x14ac:dyDescent="0.3">
      <c r="A95" s="156" t="s">
        <v>50</v>
      </c>
      <c r="B95" s="157" t="s">
        <v>228</v>
      </c>
      <c r="C95" s="150"/>
      <c r="D95" s="150"/>
      <c r="E95" s="150"/>
      <c r="F95" s="150"/>
      <c r="G95" s="241">
        <v>12</v>
      </c>
      <c r="H95" s="141"/>
      <c r="I95" s="141"/>
    </row>
    <row r="96" spans="1:9" ht="12.9" customHeight="1" x14ac:dyDescent="0.3">
      <c r="A96" s="156" t="s">
        <v>51</v>
      </c>
      <c r="B96" s="157" t="s">
        <v>229</v>
      </c>
      <c r="C96" s="150"/>
      <c r="D96" s="150"/>
      <c r="E96" s="150"/>
      <c r="F96" s="150"/>
      <c r="G96" s="241">
        <v>13</v>
      </c>
      <c r="H96" s="141"/>
      <c r="I96" s="141"/>
    </row>
    <row r="97" spans="1:9" ht="12.9" hidden="1" customHeight="1" x14ac:dyDescent="0.3">
      <c r="A97" s="156" t="s">
        <v>52</v>
      </c>
      <c r="B97" s="157" t="s">
        <v>218</v>
      </c>
      <c r="C97" s="150"/>
      <c r="D97" s="150"/>
      <c r="E97" s="150"/>
      <c r="F97" s="150"/>
      <c r="G97" s="241">
        <v>14</v>
      </c>
      <c r="H97" s="141"/>
      <c r="I97" s="141"/>
    </row>
    <row r="98" spans="1:9" ht="12.9" hidden="1" customHeight="1" x14ac:dyDescent="0.3">
      <c r="A98" s="156" t="s">
        <v>73</v>
      </c>
      <c r="B98" s="157" t="s">
        <v>150</v>
      </c>
      <c r="C98" s="150"/>
      <c r="D98" s="150"/>
      <c r="E98" s="150"/>
      <c r="F98" s="150"/>
      <c r="G98" s="241">
        <v>15</v>
      </c>
      <c r="H98" s="141"/>
      <c r="I98" s="141"/>
    </row>
    <row r="99" spans="1:9" ht="12.9" customHeight="1" x14ac:dyDescent="0.3">
      <c r="A99" s="156" t="s">
        <v>52</v>
      </c>
      <c r="B99" s="157" t="s">
        <v>250</v>
      </c>
      <c r="C99" s="157"/>
      <c r="D99" s="157"/>
      <c r="E99" s="150"/>
      <c r="F99" s="150"/>
      <c r="G99" s="241">
        <v>14</v>
      </c>
      <c r="H99" s="141"/>
      <c r="I99" s="141"/>
    </row>
    <row r="100" spans="1:9" ht="12.9" customHeight="1" x14ac:dyDescent="0.3">
      <c r="A100" s="156" t="s">
        <v>73</v>
      </c>
      <c r="B100" s="157" t="s">
        <v>463</v>
      </c>
      <c r="C100" s="157"/>
      <c r="D100" s="157"/>
      <c r="E100" s="150"/>
      <c r="F100" s="150"/>
      <c r="G100" s="241">
        <v>15</v>
      </c>
      <c r="H100" s="141"/>
      <c r="I100" s="141"/>
    </row>
    <row r="101" spans="1:9" ht="12.9" customHeight="1" x14ac:dyDescent="0.3">
      <c r="A101" s="156" t="s">
        <v>87</v>
      </c>
      <c r="B101" s="157" t="s">
        <v>219</v>
      </c>
      <c r="C101" s="150"/>
      <c r="D101" s="150"/>
      <c r="E101" s="150"/>
      <c r="F101" s="150"/>
      <c r="G101" s="241">
        <v>16</v>
      </c>
      <c r="H101" s="141"/>
      <c r="I101" s="141"/>
    </row>
    <row r="102" spans="1:9" ht="12.9" customHeight="1" x14ac:dyDescent="0.3">
      <c r="A102" s="156" t="s">
        <v>88</v>
      </c>
      <c r="B102" s="157" t="s">
        <v>277</v>
      </c>
      <c r="C102" s="150"/>
      <c r="D102" s="150"/>
      <c r="E102" s="150"/>
      <c r="F102" s="150"/>
      <c r="G102" s="241">
        <v>18</v>
      </c>
      <c r="H102" s="141"/>
      <c r="I102" s="141"/>
    </row>
    <row r="103" spans="1:9" ht="12.9" customHeight="1" x14ac:dyDescent="0.3">
      <c r="A103" s="156" t="s">
        <v>102</v>
      </c>
      <c r="B103" s="157" t="s">
        <v>220</v>
      </c>
      <c r="C103" s="150"/>
      <c r="D103" s="150"/>
      <c r="E103" s="150"/>
      <c r="F103" s="150"/>
      <c r="G103" s="241">
        <v>19</v>
      </c>
      <c r="H103" s="141"/>
      <c r="I103" s="141"/>
    </row>
    <row r="104" spans="1:9" ht="12.9" customHeight="1" x14ac:dyDescent="0.3">
      <c r="A104" s="156" t="s">
        <v>103</v>
      </c>
      <c r="B104" s="157" t="s">
        <v>231</v>
      </c>
      <c r="C104" s="150"/>
      <c r="D104" s="150"/>
      <c r="E104" s="150"/>
      <c r="F104" s="150"/>
      <c r="G104" s="241">
        <v>20</v>
      </c>
      <c r="H104" s="141"/>
      <c r="I104" s="141"/>
    </row>
    <row r="105" spans="1:9" ht="12.9" customHeight="1" x14ac:dyDescent="0.3">
      <c r="A105" s="156" t="s">
        <v>105</v>
      </c>
      <c r="B105" s="157" t="s">
        <v>221</v>
      </c>
      <c r="C105" s="150"/>
      <c r="D105" s="150"/>
      <c r="E105" s="150"/>
      <c r="F105" s="150"/>
      <c r="G105" s="241">
        <v>21</v>
      </c>
      <c r="H105" s="141"/>
      <c r="I105" s="141"/>
    </row>
    <row r="106" spans="1:9" ht="12.9" customHeight="1" x14ac:dyDescent="0.3">
      <c r="A106" s="156" t="s">
        <v>191</v>
      </c>
      <c r="B106" s="157" t="s">
        <v>222</v>
      </c>
      <c r="C106" s="150"/>
      <c r="D106" s="150"/>
      <c r="E106" s="150"/>
      <c r="F106" s="150"/>
      <c r="G106" s="241">
        <v>22</v>
      </c>
      <c r="H106" s="141"/>
      <c r="I106" s="141"/>
    </row>
    <row r="107" spans="1:9" ht="12.9" customHeight="1" x14ac:dyDescent="0.3">
      <c r="A107" s="156" t="s">
        <v>201</v>
      </c>
      <c r="B107" s="157" t="s">
        <v>223</v>
      </c>
      <c r="C107" s="150"/>
      <c r="D107" s="150"/>
      <c r="E107" s="150"/>
      <c r="F107" s="150"/>
      <c r="G107" s="241">
        <v>23</v>
      </c>
      <c r="H107" s="141"/>
      <c r="I107" s="141"/>
    </row>
    <row r="108" spans="1:9" ht="12.9" customHeight="1" x14ac:dyDescent="0.3">
      <c r="A108" s="156" t="s">
        <v>202</v>
      </c>
      <c r="B108" s="157" t="s">
        <v>280</v>
      </c>
      <c r="C108" s="150"/>
      <c r="D108" s="150"/>
      <c r="E108" s="150"/>
      <c r="F108" s="150"/>
      <c r="G108" s="241">
        <v>24</v>
      </c>
      <c r="H108" s="141"/>
      <c r="I108" s="141"/>
    </row>
    <row r="109" spans="1:9" ht="12.9" customHeight="1" x14ac:dyDescent="0.3">
      <c r="A109" s="156" t="s">
        <v>258</v>
      </c>
      <c r="B109" s="157" t="s">
        <v>224</v>
      </c>
      <c r="C109" s="150"/>
      <c r="D109" s="150"/>
      <c r="E109" s="150"/>
      <c r="F109" s="150"/>
      <c r="G109" s="241">
        <v>25</v>
      </c>
      <c r="H109" s="141"/>
      <c r="I109" s="141"/>
    </row>
    <row r="110" spans="1:9" ht="12.9" customHeight="1" x14ac:dyDescent="0.3">
      <c r="A110" s="156" t="s">
        <v>281</v>
      </c>
      <c r="B110" s="157" t="s">
        <v>225</v>
      </c>
      <c r="C110" s="150"/>
      <c r="D110" s="150"/>
      <c r="E110" s="150"/>
      <c r="F110" s="150"/>
      <c r="G110" s="242">
        <v>27</v>
      </c>
      <c r="H110" s="141"/>
      <c r="I110" s="141"/>
    </row>
    <row r="111" spans="1:9" ht="6.9" customHeight="1" x14ac:dyDescent="0.3">
      <c r="A111" s="156"/>
      <c r="B111" s="150"/>
      <c r="C111" s="150"/>
      <c r="D111" s="150"/>
      <c r="E111" s="150"/>
      <c r="F111" s="150"/>
      <c r="G111" s="158"/>
      <c r="H111" s="141"/>
      <c r="I111" s="141"/>
    </row>
    <row r="112" spans="1:9" ht="14.4" x14ac:dyDescent="0.3">
      <c r="A112" s="151" t="s">
        <v>53</v>
      </c>
      <c r="B112" s="152" t="s">
        <v>42</v>
      </c>
      <c r="C112" s="152"/>
      <c r="D112" s="152"/>
      <c r="E112" s="152"/>
      <c r="F112" s="152"/>
      <c r="G112" s="153" t="s">
        <v>43</v>
      </c>
      <c r="H112" s="141"/>
      <c r="I112" s="141"/>
    </row>
    <row r="113" spans="1:9" ht="6.9" customHeight="1" x14ac:dyDescent="0.3">
      <c r="A113" s="159"/>
      <c r="B113" s="154"/>
      <c r="C113" s="154"/>
      <c r="D113" s="154"/>
      <c r="E113" s="154"/>
      <c r="F113" s="154"/>
      <c r="G113" s="160"/>
      <c r="H113" s="141"/>
      <c r="I113" s="141"/>
    </row>
    <row r="114" spans="1:9" ht="12.9" customHeight="1" x14ac:dyDescent="0.3">
      <c r="A114" s="156" t="s">
        <v>44</v>
      </c>
      <c r="B114" s="157" t="s">
        <v>433</v>
      </c>
      <c r="C114" s="150"/>
      <c r="D114" s="150"/>
      <c r="E114" s="150"/>
      <c r="F114" s="150"/>
      <c r="G114" s="203">
        <v>4</v>
      </c>
      <c r="H114" s="141"/>
      <c r="I114" s="141"/>
    </row>
    <row r="115" spans="1:9" ht="12.9" customHeight="1" x14ac:dyDescent="0.3">
      <c r="A115" s="156" t="s">
        <v>45</v>
      </c>
      <c r="B115" s="157" t="s">
        <v>432</v>
      </c>
      <c r="C115" s="150"/>
      <c r="D115" s="150"/>
      <c r="E115" s="150"/>
      <c r="F115" s="150"/>
      <c r="G115" s="203">
        <v>5</v>
      </c>
      <c r="H115" s="141"/>
      <c r="I115" s="141"/>
    </row>
    <row r="116" spans="1:9" ht="12.9" customHeight="1" x14ac:dyDescent="0.3">
      <c r="A116" s="156" t="s">
        <v>46</v>
      </c>
      <c r="B116" s="157" t="s">
        <v>430</v>
      </c>
      <c r="C116" s="150"/>
      <c r="D116" s="150"/>
      <c r="E116" s="150"/>
      <c r="F116" s="150"/>
      <c r="G116" s="203">
        <v>6</v>
      </c>
      <c r="H116" s="141"/>
      <c r="I116" s="141"/>
    </row>
    <row r="117" spans="1:9" ht="12.9" customHeight="1" x14ac:dyDescent="0.3">
      <c r="A117" s="156" t="s">
        <v>47</v>
      </c>
      <c r="B117" s="157" t="s">
        <v>431</v>
      </c>
      <c r="C117" s="150"/>
      <c r="D117" s="150"/>
      <c r="E117" s="150"/>
      <c r="F117" s="150"/>
      <c r="G117" s="203">
        <v>7</v>
      </c>
      <c r="H117" s="141"/>
      <c r="I117" s="141"/>
    </row>
    <row r="118" spans="1:9" ht="12.9" customHeight="1" x14ac:dyDescent="0.3">
      <c r="A118" s="156" t="s">
        <v>48</v>
      </c>
      <c r="B118" s="157" t="s">
        <v>226</v>
      </c>
      <c r="C118" s="150"/>
      <c r="D118" s="150"/>
      <c r="E118" s="150"/>
      <c r="F118" s="150"/>
      <c r="G118" s="203">
        <v>9</v>
      </c>
      <c r="H118" s="141"/>
      <c r="I118" s="141"/>
    </row>
    <row r="119" spans="1:9" ht="12.9" customHeight="1" x14ac:dyDescent="0.3">
      <c r="A119" s="156" t="s">
        <v>49</v>
      </c>
      <c r="B119" s="157" t="s">
        <v>227</v>
      </c>
      <c r="C119" s="150"/>
      <c r="D119" s="150"/>
      <c r="E119" s="150"/>
      <c r="F119" s="150"/>
      <c r="G119" s="203">
        <v>9</v>
      </c>
      <c r="H119" s="141"/>
      <c r="I119" s="141"/>
    </row>
    <row r="120" spans="1:9" ht="12.9" customHeight="1" x14ac:dyDescent="0.3">
      <c r="A120" s="156" t="s">
        <v>50</v>
      </c>
      <c r="B120" s="157" t="s">
        <v>232</v>
      </c>
      <c r="C120" s="150"/>
      <c r="D120" s="150"/>
      <c r="E120" s="150"/>
      <c r="F120" s="150"/>
      <c r="G120" s="203">
        <v>11</v>
      </c>
      <c r="H120" s="141"/>
      <c r="I120" s="141"/>
    </row>
    <row r="121" spans="1:9" ht="12.9" customHeight="1" x14ac:dyDescent="0.3">
      <c r="A121" s="156" t="s">
        <v>51</v>
      </c>
      <c r="B121" s="157" t="s">
        <v>233</v>
      </c>
      <c r="C121" s="150"/>
      <c r="D121" s="150"/>
      <c r="E121" s="150"/>
      <c r="F121" s="150"/>
      <c r="G121" s="203">
        <v>11</v>
      </c>
      <c r="H121" s="141"/>
      <c r="I121" s="141"/>
    </row>
    <row r="122" spans="1:9" ht="12.9" customHeight="1" x14ac:dyDescent="0.3">
      <c r="A122" s="156" t="s">
        <v>52</v>
      </c>
      <c r="B122" s="157" t="s">
        <v>228</v>
      </c>
      <c r="C122" s="150"/>
      <c r="D122" s="150"/>
      <c r="E122" s="150"/>
      <c r="F122" s="150"/>
      <c r="G122" s="203">
        <v>12</v>
      </c>
      <c r="H122" s="141"/>
      <c r="I122" s="141"/>
    </row>
    <row r="123" spans="1:9" ht="12.9" customHeight="1" x14ac:dyDescent="0.3">
      <c r="A123" s="156" t="s">
        <v>73</v>
      </c>
      <c r="B123" s="157" t="s">
        <v>229</v>
      </c>
      <c r="C123" s="150"/>
      <c r="D123" s="150"/>
      <c r="E123" s="150"/>
      <c r="F123" s="150"/>
      <c r="G123" s="203">
        <v>13</v>
      </c>
      <c r="H123" s="141"/>
      <c r="I123" s="141"/>
    </row>
    <row r="124" spans="1:9" ht="12.9" customHeight="1" x14ac:dyDescent="0.3">
      <c r="A124" s="156" t="s">
        <v>87</v>
      </c>
      <c r="B124" s="157" t="s">
        <v>218</v>
      </c>
      <c r="C124" s="150"/>
      <c r="D124" s="150"/>
      <c r="E124" s="150"/>
      <c r="F124" s="150"/>
      <c r="G124" s="203">
        <v>14</v>
      </c>
      <c r="H124" s="141"/>
      <c r="I124" s="141"/>
    </row>
    <row r="125" spans="1:9" ht="12.9" customHeight="1" x14ac:dyDescent="0.3">
      <c r="A125" s="156" t="s">
        <v>88</v>
      </c>
      <c r="B125" s="157" t="s">
        <v>150</v>
      </c>
      <c r="C125" s="150"/>
      <c r="D125" s="150"/>
      <c r="E125" s="150"/>
      <c r="F125" s="150"/>
      <c r="G125" s="203">
        <v>15</v>
      </c>
      <c r="H125" s="141"/>
      <c r="I125" s="141"/>
    </row>
    <row r="126" spans="1:9" ht="12.9" customHeight="1" x14ac:dyDescent="0.3">
      <c r="A126" s="156" t="s">
        <v>102</v>
      </c>
      <c r="B126" s="157" t="s">
        <v>250</v>
      </c>
      <c r="C126" s="150"/>
      <c r="D126" s="150"/>
      <c r="E126" s="150"/>
      <c r="F126" s="150"/>
      <c r="G126" s="203">
        <v>16</v>
      </c>
      <c r="H126" s="141"/>
      <c r="I126" s="141"/>
    </row>
    <row r="127" spans="1:9" ht="12.9" customHeight="1" x14ac:dyDescent="0.3">
      <c r="A127" s="156" t="s">
        <v>103</v>
      </c>
      <c r="B127" s="157" t="s">
        <v>463</v>
      </c>
      <c r="C127" s="150"/>
      <c r="D127" s="150"/>
      <c r="E127" s="150"/>
      <c r="F127" s="150"/>
      <c r="G127" s="203">
        <v>16</v>
      </c>
      <c r="H127" s="141"/>
      <c r="I127" s="141"/>
    </row>
    <row r="128" spans="1:9" ht="54.75" customHeight="1" x14ac:dyDescent="0.3">
      <c r="A128" s="315" t="s">
        <v>236</v>
      </c>
      <c r="B128" s="315"/>
      <c r="C128" s="315"/>
      <c r="D128" s="315"/>
      <c r="E128" s="315"/>
      <c r="F128" s="315"/>
      <c r="G128" s="315"/>
      <c r="H128" s="141"/>
      <c r="I128" s="141"/>
    </row>
    <row r="129" spans="1:9" ht="15" customHeight="1" x14ac:dyDescent="0.3">
      <c r="A129" s="157"/>
      <c r="B129" s="157"/>
      <c r="C129" s="157"/>
      <c r="D129" s="157"/>
      <c r="E129" s="157"/>
      <c r="F129" s="157"/>
      <c r="G129" s="157"/>
      <c r="H129" s="141"/>
      <c r="I129" s="141"/>
    </row>
    <row r="130" spans="1:9" ht="11.1" customHeight="1" x14ac:dyDescent="0.3">
      <c r="A130" s="161" t="s">
        <v>372</v>
      </c>
      <c r="B130" s="141"/>
      <c r="C130" s="162"/>
      <c r="D130" s="162"/>
      <c r="E130" s="162"/>
      <c r="F130" s="162"/>
      <c r="G130" s="162"/>
      <c r="H130" s="141"/>
      <c r="I130" s="141"/>
    </row>
    <row r="131" spans="1:9" ht="11.1" customHeight="1" x14ac:dyDescent="0.3">
      <c r="A131" s="161" t="s">
        <v>370</v>
      </c>
      <c r="B131" s="141"/>
      <c r="C131" s="162"/>
      <c r="D131" s="162"/>
      <c r="E131" s="162"/>
      <c r="F131" s="162"/>
      <c r="G131" s="162"/>
      <c r="H131" s="141"/>
      <c r="I131" s="141"/>
    </row>
    <row r="132" spans="1:9" ht="11.1" customHeight="1" x14ac:dyDescent="0.3">
      <c r="A132" s="161" t="s">
        <v>371</v>
      </c>
      <c r="B132" s="141"/>
      <c r="C132" s="162"/>
      <c r="D132" s="162"/>
      <c r="E132" s="162"/>
      <c r="F132" s="162"/>
      <c r="G132" s="162"/>
      <c r="H132" s="141"/>
      <c r="I132" s="141"/>
    </row>
    <row r="133" spans="1:9" ht="11.1" customHeight="1" x14ac:dyDescent="0.3">
      <c r="A133" s="149" t="s">
        <v>275</v>
      </c>
      <c r="B133" s="163"/>
      <c r="C133" s="162"/>
      <c r="D133" s="162"/>
      <c r="E133" s="162"/>
      <c r="F133" s="162"/>
      <c r="G133" s="162"/>
      <c r="H133" s="141"/>
      <c r="I133" s="141"/>
    </row>
    <row r="134" spans="1:9" ht="11.1" customHeight="1" x14ac:dyDescent="0.3">
      <c r="A134" s="141"/>
      <c r="B134" s="141"/>
      <c r="C134" s="141"/>
      <c r="D134" s="141"/>
      <c r="E134" s="141"/>
      <c r="F134" s="141"/>
      <c r="G134" s="141"/>
      <c r="H134" s="141"/>
      <c r="I134" s="141"/>
    </row>
    <row r="135" spans="1:9" ht="14.4" x14ac:dyDescent="0.3">
      <c r="A135" s="141"/>
      <c r="B135" s="141"/>
      <c r="C135" s="141"/>
      <c r="D135" s="141"/>
      <c r="E135" s="141"/>
      <c r="F135" s="141"/>
      <c r="G135" s="141"/>
      <c r="H135" s="141"/>
      <c r="I135" s="141"/>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XFD1048576"/>
    </sheetView>
  </sheetViews>
  <sheetFormatPr baseColWidth="10" defaultRowHeight="13.2" x14ac:dyDescent="0.25"/>
  <cols>
    <col min="1" max="1" width="19.88671875" bestFit="1" customWidth="1"/>
    <col min="2" max="4" width="8.5546875" customWidth="1"/>
    <col min="5" max="5" width="8.77734375" bestFit="1" customWidth="1"/>
    <col min="6" max="6" width="2.33203125" customWidth="1"/>
    <col min="7" max="9" width="8.5546875" customWidth="1"/>
    <col min="10" max="10" width="9.6640625" bestFit="1" customWidth="1"/>
    <col min="11" max="11" width="9.33203125" bestFit="1" customWidth="1"/>
    <col min="12" max="12" width="7.5546875" customWidth="1"/>
    <col min="16" max="16" width="13.88671875" bestFit="1" customWidth="1"/>
    <col min="17" max="17" width="12.88671875" bestFit="1" customWidth="1"/>
  </cols>
  <sheetData>
    <row r="1" spans="1:17" s="14" customFormat="1" ht="20.100000000000001" customHeight="1" x14ac:dyDescent="0.25">
      <c r="A1" s="356" t="s">
        <v>152</v>
      </c>
      <c r="B1" s="356"/>
      <c r="C1" s="356"/>
      <c r="D1" s="356"/>
      <c r="E1" s="356"/>
      <c r="F1" s="356"/>
      <c r="G1" s="356"/>
      <c r="H1" s="356"/>
      <c r="I1" s="356"/>
      <c r="J1" s="356"/>
      <c r="K1" s="356"/>
      <c r="L1" s="83"/>
      <c r="M1" s="83"/>
      <c r="N1" s="83"/>
      <c r="O1" s="83"/>
    </row>
    <row r="2" spans="1:17" s="14" customFormat="1" ht="20.100000000000001" customHeight="1" x14ac:dyDescent="0.2">
      <c r="A2" s="357" t="s">
        <v>259</v>
      </c>
      <c r="B2" s="357"/>
      <c r="C2" s="357"/>
      <c r="D2" s="357"/>
      <c r="E2" s="357"/>
      <c r="F2" s="357"/>
      <c r="G2" s="357"/>
      <c r="H2" s="357"/>
      <c r="I2" s="357"/>
      <c r="J2" s="357"/>
      <c r="K2" s="357"/>
      <c r="L2" s="85"/>
      <c r="M2" s="85"/>
      <c r="N2" s="85"/>
      <c r="O2" s="85"/>
    </row>
    <row r="3" spans="1:17" s="20" customFormat="1" ht="11.4" x14ac:dyDescent="0.2">
      <c r="A3" s="17"/>
      <c r="B3" s="358" t="s">
        <v>260</v>
      </c>
      <c r="C3" s="358"/>
      <c r="D3" s="358"/>
      <c r="E3" s="358"/>
      <c r="F3" s="310"/>
      <c r="G3" s="358" t="s">
        <v>421</v>
      </c>
      <c r="H3" s="358"/>
      <c r="I3" s="358"/>
      <c r="J3" s="358"/>
      <c r="K3" s="358"/>
      <c r="L3" s="91"/>
      <c r="M3" s="91"/>
      <c r="N3" s="91"/>
      <c r="O3" s="91"/>
    </row>
    <row r="4" spans="1:17" s="20" customFormat="1" ht="10.199999999999999" x14ac:dyDescent="0.2">
      <c r="A4" s="17" t="s">
        <v>263</v>
      </c>
      <c r="B4" s="122">
        <v>2018</v>
      </c>
      <c r="C4" s="359" t="s">
        <v>513</v>
      </c>
      <c r="D4" s="359"/>
      <c r="E4" s="359"/>
      <c r="F4" s="310"/>
      <c r="G4" s="122">
        <v>2018</v>
      </c>
      <c r="H4" s="359" t="s">
        <v>513</v>
      </c>
      <c r="I4" s="359"/>
      <c r="J4" s="359"/>
      <c r="K4" s="359"/>
      <c r="L4" s="91"/>
      <c r="M4" s="91"/>
      <c r="N4" s="91"/>
      <c r="O4" s="91"/>
    </row>
    <row r="5" spans="1:17" s="20" customFormat="1" ht="10.199999999999999" x14ac:dyDescent="0.2">
      <c r="A5" s="123"/>
      <c r="B5" s="123"/>
      <c r="C5" s="124">
        <v>2018</v>
      </c>
      <c r="D5" s="124">
        <v>2019</v>
      </c>
      <c r="E5" s="311" t="s">
        <v>509</v>
      </c>
      <c r="F5" s="125"/>
      <c r="G5" s="123"/>
      <c r="H5" s="124">
        <v>2018</v>
      </c>
      <c r="I5" s="124">
        <v>2019</v>
      </c>
      <c r="J5" s="311" t="s">
        <v>509</v>
      </c>
      <c r="K5" s="311" t="s">
        <v>525</v>
      </c>
    </row>
    <row r="7" spans="1:17" x14ac:dyDescent="0.25">
      <c r="A7" s="17" t="s">
        <v>251</v>
      </c>
      <c r="B7" s="126"/>
      <c r="C7" s="126"/>
      <c r="D7" s="126"/>
      <c r="E7" s="127"/>
      <c r="F7" s="2"/>
      <c r="G7" s="126">
        <v>17898882</v>
      </c>
      <c r="H7" s="126">
        <v>13943523</v>
      </c>
      <c r="I7" s="126">
        <v>13163471</v>
      </c>
      <c r="J7" s="128">
        <v>-5.5943680804341867E-2</v>
      </c>
    </row>
    <row r="9" spans="1:17" s="107" customFormat="1" ht="10.199999999999999" x14ac:dyDescent="0.2">
      <c r="A9" s="9" t="s">
        <v>278</v>
      </c>
      <c r="B9" s="116">
        <v>2938029.3026435999</v>
      </c>
      <c r="C9" s="116">
        <v>2628128.4665898005</v>
      </c>
      <c r="D9" s="116">
        <v>2535898.0596961002</v>
      </c>
      <c r="E9" s="119">
        <v>-3.5093568699621658E-2</v>
      </c>
      <c r="G9" s="116">
        <v>5736247.8831200004</v>
      </c>
      <c r="H9" s="116">
        <v>4815069.4495100016</v>
      </c>
      <c r="I9" s="116">
        <v>4840664.9306000005</v>
      </c>
      <c r="J9" s="120">
        <v>5.3157034095538958E-3</v>
      </c>
      <c r="K9" s="120">
        <v>0.36773469023481731</v>
      </c>
      <c r="M9" s="116"/>
    </row>
    <row r="10" spans="1:17" s="107" customFormat="1" ht="10.199999999999999" x14ac:dyDescent="0.2">
      <c r="A10" s="10" t="s">
        <v>76</v>
      </c>
      <c r="B10" s="116">
        <v>4688596.8167160004</v>
      </c>
      <c r="C10" s="93">
        <v>3525134.5531060006</v>
      </c>
      <c r="D10" s="93">
        <v>3495678.2719999999</v>
      </c>
      <c r="E10" s="119">
        <v>-8.356072842679696E-3</v>
      </c>
      <c r="F10" s="93"/>
      <c r="G10" s="93">
        <v>3654913.1950600003</v>
      </c>
      <c r="H10" s="93">
        <v>2768954.75324</v>
      </c>
      <c r="I10" s="93">
        <v>2154425.4722799999</v>
      </c>
      <c r="J10" s="120">
        <v>-0.22193547230807187</v>
      </c>
      <c r="K10" s="120">
        <v>0.16366697448416151</v>
      </c>
      <c r="L10" s="15"/>
      <c r="M10" s="303"/>
      <c r="N10" s="15"/>
      <c r="O10" s="14"/>
      <c r="P10" s="14"/>
      <c r="Q10" s="15"/>
    </row>
    <row r="11" spans="1:17" s="107" customFormat="1" ht="10.199999999999999" x14ac:dyDescent="0.2">
      <c r="A11" s="107" t="s">
        <v>261</v>
      </c>
      <c r="B11" s="116">
        <v>859952.05801229994</v>
      </c>
      <c r="C11" s="116">
        <v>628105.09657479997</v>
      </c>
      <c r="D11" s="116">
        <v>655119.04279989982</v>
      </c>
      <c r="E11" s="119">
        <v>4.3008640389025743E-2</v>
      </c>
      <c r="G11" s="116">
        <v>2025430.0092400005</v>
      </c>
      <c r="H11" s="116">
        <v>1489502.5244100005</v>
      </c>
      <c r="I11" s="116">
        <v>1469754.7605700004</v>
      </c>
      <c r="J11" s="120">
        <v>-1.3257959296055777E-2</v>
      </c>
      <c r="K11" s="120">
        <v>0.1116540432663999</v>
      </c>
    </row>
    <row r="12" spans="1:17" s="107" customFormat="1" ht="10.199999999999999" x14ac:dyDescent="0.2">
      <c r="A12" s="9" t="s">
        <v>245</v>
      </c>
      <c r="B12" s="116">
        <v>666961.53330000024</v>
      </c>
      <c r="C12" s="116">
        <v>495414.69856370002</v>
      </c>
      <c r="D12" s="116">
        <v>464392.13444679993</v>
      </c>
      <c r="E12" s="119">
        <v>-6.2619385752664014E-2</v>
      </c>
      <c r="G12" s="116">
        <v>1342042.9134899999</v>
      </c>
      <c r="H12" s="116">
        <v>993458.26873000013</v>
      </c>
      <c r="I12" s="116">
        <v>935057.20430999983</v>
      </c>
      <c r="J12" s="120">
        <v>-5.8785624175898277E-2</v>
      </c>
      <c r="K12" s="120">
        <v>7.1034243499301958E-2</v>
      </c>
    </row>
    <row r="13" spans="1:17" s="107" customFormat="1" ht="10.199999999999999" x14ac:dyDescent="0.2">
      <c r="A13" s="107" t="s">
        <v>352</v>
      </c>
      <c r="B13" s="133" t="s">
        <v>119</v>
      </c>
      <c r="C13" s="133" t="s">
        <v>119</v>
      </c>
      <c r="D13" s="133" t="s">
        <v>119</v>
      </c>
      <c r="E13" s="133" t="s">
        <v>119</v>
      </c>
      <c r="G13" s="116">
        <v>1228851.8454</v>
      </c>
      <c r="H13" s="116">
        <v>884939.18237999978</v>
      </c>
      <c r="I13" s="116">
        <v>832375.23096999992</v>
      </c>
      <c r="J13" s="120">
        <v>-5.9398377263205515E-2</v>
      </c>
      <c r="K13" s="120">
        <v>6.3233719356391632E-2</v>
      </c>
    </row>
    <row r="14" spans="1:17" s="107" customFormat="1" ht="10.199999999999999" x14ac:dyDescent="0.2">
      <c r="A14" s="107" t="s">
        <v>68</v>
      </c>
      <c r="B14" s="116">
        <v>402758.81499049999</v>
      </c>
      <c r="C14" s="116">
        <v>299272.23201500002</v>
      </c>
      <c r="D14" s="116">
        <v>339523.33636439999</v>
      </c>
      <c r="E14" s="119">
        <v>0.13449662228396297</v>
      </c>
      <c r="G14" s="116">
        <v>1025657.9906600001</v>
      </c>
      <c r="H14" s="116">
        <v>770237.53021</v>
      </c>
      <c r="I14" s="116">
        <v>848519.2340500002</v>
      </c>
      <c r="J14" s="120">
        <v>0.10163319855195474</v>
      </c>
      <c r="K14" s="120">
        <v>6.446014383668261E-2</v>
      </c>
    </row>
    <row r="15" spans="1:17" s="107" customFormat="1" ht="10.199999999999999" x14ac:dyDescent="0.2">
      <c r="A15" s="107" t="s">
        <v>264</v>
      </c>
      <c r="B15" s="133" t="s">
        <v>119</v>
      </c>
      <c r="C15" s="133" t="s">
        <v>119</v>
      </c>
      <c r="D15" s="133" t="s">
        <v>119</v>
      </c>
      <c r="E15" s="134" t="s">
        <v>119</v>
      </c>
      <c r="G15" s="116">
        <v>946766.91929999972</v>
      </c>
      <c r="H15" s="116">
        <v>699688.15871999983</v>
      </c>
      <c r="I15" s="116">
        <v>627140.34762000002</v>
      </c>
      <c r="J15" s="120">
        <v>-0.10368592092900042</v>
      </c>
      <c r="K15" s="120">
        <v>4.7642475728476179E-2</v>
      </c>
    </row>
    <row r="16" spans="1:17" s="107" customFormat="1" ht="10.199999999999999" x14ac:dyDescent="0.2">
      <c r="A16" s="107" t="s">
        <v>74</v>
      </c>
      <c r="B16" s="116">
        <v>5982765.7889299998</v>
      </c>
      <c r="C16" s="116">
        <v>4631730.86993</v>
      </c>
      <c r="D16" s="116">
        <v>4093458.0371999997</v>
      </c>
      <c r="E16" s="119">
        <v>-0.11621418598057176</v>
      </c>
      <c r="G16" s="116">
        <v>395875.93301999994</v>
      </c>
      <c r="H16" s="116">
        <v>310148.18907999992</v>
      </c>
      <c r="I16" s="116">
        <v>304743.71463999996</v>
      </c>
      <c r="J16" s="120">
        <v>-1.7425458636503355E-2</v>
      </c>
      <c r="K16" s="120">
        <v>2.3150711133864309E-2</v>
      </c>
    </row>
    <row r="17" spans="1:17" s="107" customFormat="1" ht="10.199999999999999" x14ac:dyDescent="0.2">
      <c r="A17" s="107" t="s">
        <v>248</v>
      </c>
      <c r="B17" s="116">
        <v>54608.752833900013</v>
      </c>
      <c r="C17" s="116">
        <v>53547.530322099999</v>
      </c>
      <c r="D17" s="116">
        <v>44569.211795900002</v>
      </c>
      <c r="E17" s="119">
        <v>-0.16767007688671098</v>
      </c>
      <c r="G17" s="116">
        <v>373528.85080000001</v>
      </c>
      <c r="H17" s="116">
        <v>356673.02948999987</v>
      </c>
      <c r="I17" s="116">
        <v>311970.27108999994</v>
      </c>
      <c r="J17" s="120">
        <v>-0.12533260074057062</v>
      </c>
      <c r="K17" s="120">
        <v>2.3699696766149289E-2</v>
      </c>
    </row>
    <row r="18" spans="1:17" s="107" customFormat="1" ht="10.199999999999999" x14ac:dyDescent="0.2">
      <c r="A18" s="107" t="s">
        <v>61</v>
      </c>
      <c r="B18" s="116">
        <v>80922.712673800008</v>
      </c>
      <c r="C18" s="116">
        <v>58801.946165800007</v>
      </c>
      <c r="D18" s="116">
        <v>54807.507478</v>
      </c>
      <c r="E18" s="119">
        <v>-6.7930382381174104E-2</v>
      </c>
      <c r="G18" s="116">
        <v>200406.84968000004</v>
      </c>
      <c r="H18" s="116">
        <v>146002.08967000002</v>
      </c>
      <c r="I18" s="116">
        <v>121195.88322999998</v>
      </c>
      <c r="J18" s="120">
        <v>-0.16990309177127572</v>
      </c>
      <c r="K18" s="120">
        <v>9.2069852419623954E-3</v>
      </c>
    </row>
    <row r="19" spans="1:17" s="107" customFormat="1" ht="10.199999999999999" x14ac:dyDescent="0.2">
      <c r="A19" s="107" t="s">
        <v>247</v>
      </c>
      <c r="B19" s="116">
        <v>139783.98773730002</v>
      </c>
      <c r="C19" s="116">
        <v>95801.793007300003</v>
      </c>
      <c r="D19" s="116">
        <v>139450.84594199999</v>
      </c>
      <c r="E19" s="119">
        <v>0.45561832993432572</v>
      </c>
      <c r="G19" s="116">
        <v>176781.54740999997</v>
      </c>
      <c r="H19" s="116">
        <v>126388.90677999999</v>
      </c>
      <c r="I19" s="116">
        <v>148955.62235999998</v>
      </c>
      <c r="J19" s="120">
        <v>0.17854981228123878</v>
      </c>
      <c r="K19" s="120">
        <v>1.131583169515092E-2</v>
      </c>
    </row>
    <row r="20" spans="1:17" s="107" customFormat="1" ht="10.199999999999999" x14ac:dyDescent="0.2">
      <c r="A20" s="107" t="s">
        <v>246</v>
      </c>
      <c r="B20" s="116">
        <v>32389.991300000002</v>
      </c>
      <c r="C20" s="116">
        <v>28437.168300000005</v>
      </c>
      <c r="D20" s="116">
        <v>50959.29767</v>
      </c>
      <c r="E20" s="119">
        <v>0.79199620484012789</v>
      </c>
      <c r="G20" s="116">
        <v>35497.980490000002</v>
      </c>
      <c r="H20" s="116">
        <v>29387.8593</v>
      </c>
      <c r="I20" s="116">
        <v>36427.195590000003</v>
      </c>
      <c r="J20" s="120">
        <v>0.23953212168808791</v>
      </c>
      <c r="K20" s="120">
        <v>2.7672940966710076E-3</v>
      </c>
    </row>
    <row r="21" spans="1:17" s="107" customFormat="1" ht="10.199999999999999" x14ac:dyDescent="0.2">
      <c r="A21" s="180" t="s">
        <v>249</v>
      </c>
      <c r="B21" s="181">
        <v>139811.02588100001</v>
      </c>
      <c r="C21" s="181">
        <v>84522.877900000021</v>
      </c>
      <c r="D21" s="181">
        <v>59616.808699100002</v>
      </c>
      <c r="E21" s="182">
        <v>-0.29466660174972592</v>
      </c>
      <c r="F21" s="180"/>
      <c r="G21" s="181">
        <v>36379.810770000004</v>
      </c>
      <c r="H21" s="181">
        <v>16490.893740000003</v>
      </c>
      <c r="I21" s="181">
        <v>13859.48604</v>
      </c>
      <c r="J21" s="182">
        <v>-0.1595673188783765</v>
      </c>
      <c r="K21" s="182">
        <v>1.0528747349388319E-3</v>
      </c>
    </row>
    <row r="22" spans="1:17" s="14" customFormat="1" ht="10.199999999999999" x14ac:dyDescent="0.2">
      <c r="A22" s="117" t="s">
        <v>376</v>
      </c>
      <c r="B22" s="118">
        <v>8431.7116200000019</v>
      </c>
      <c r="C22" s="118">
        <v>6721.0603700000011</v>
      </c>
      <c r="D22" s="118">
        <v>3759.5446900000006</v>
      </c>
      <c r="E22" s="239">
        <v>-0.44063220934883518</v>
      </c>
      <c r="F22" s="117"/>
      <c r="G22" s="118">
        <v>29045.076669999999</v>
      </c>
      <c r="H22" s="118">
        <v>23524.504999999997</v>
      </c>
      <c r="I22" s="118">
        <v>11087.229070000003</v>
      </c>
      <c r="J22" s="121">
        <v>-0.5286944796500499</v>
      </c>
      <c r="K22" s="121">
        <v>8.4227245762155006E-4</v>
      </c>
      <c r="L22" s="107"/>
      <c r="M22" s="107"/>
      <c r="N22" s="107"/>
      <c r="O22" s="107"/>
      <c r="P22" s="107"/>
      <c r="Q22" s="107"/>
    </row>
    <row r="23" spans="1:17" s="14" customFormat="1" ht="10.199999999999999" x14ac:dyDescent="0.2">
      <c r="A23" s="9" t="s">
        <v>411</v>
      </c>
      <c r="B23" s="9"/>
      <c r="C23" s="9"/>
      <c r="D23" s="9"/>
      <c r="E23" s="9"/>
      <c r="F23" s="9"/>
      <c r="G23" s="9"/>
      <c r="H23" s="9"/>
      <c r="I23" s="9"/>
      <c r="J23" s="9"/>
      <c r="K23" s="9"/>
      <c r="L23" s="15"/>
      <c r="M23" s="15"/>
      <c r="N23" s="15"/>
      <c r="Q23" s="15"/>
    </row>
    <row r="24" spans="1:17" s="107" customFormat="1" ht="11.4" x14ac:dyDescent="0.2">
      <c r="A24" s="107" t="s">
        <v>262</v>
      </c>
      <c r="G24" s="116"/>
    </row>
    <row r="25" spans="1:17" s="107" customFormat="1" ht="10.199999999999999" x14ac:dyDescent="0.2">
      <c r="G25" s="116"/>
    </row>
    <row r="26" spans="1:17" s="107" customFormat="1" ht="10.199999999999999" x14ac:dyDescent="0.2"/>
    <row r="27" spans="1:17" s="107" customFormat="1" ht="10.199999999999999" x14ac:dyDescent="0.2"/>
    <row r="28" spans="1:17" s="107" customFormat="1" ht="10.199999999999999" x14ac:dyDescent="0.2"/>
    <row r="29" spans="1:17" s="107" customFormat="1" ht="10.199999999999999" x14ac:dyDescent="0.2"/>
    <row r="30" spans="1:17" s="107" customFormat="1" ht="10.199999999999999" x14ac:dyDescent="0.2"/>
    <row r="31" spans="1:17" s="107" customFormat="1" ht="10.199999999999999" x14ac:dyDescent="0.2"/>
    <row r="32" spans="1:17" s="107" customFormat="1" ht="10.199999999999999" x14ac:dyDescent="0.2"/>
    <row r="33" spans="9:10" s="107" customFormat="1" ht="10.199999999999999" x14ac:dyDescent="0.2"/>
    <row r="34" spans="9:10" s="107" customFormat="1" ht="10.199999999999999" x14ac:dyDescent="0.2"/>
    <row r="35" spans="9:10" s="107" customFormat="1" ht="10.199999999999999" x14ac:dyDescent="0.2"/>
    <row r="36" spans="9:10" s="107" customFormat="1" ht="10.199999999999999" x14ac:dyDescent="0.2">
      <c r="I36" s="120"/>
      <c r="J36" s="120"/>
    </row>
    <row r="37" spans="9:10" s="107" customFormat="1" ht="10.199999999999999" x14ac:dyDescent="0.2"/>
    <row r="56" spans="1:21" s="14" customFormat="1" ht="10.199999999999999" x14ac:dyDescent="0.25">
      <c r="A56" s="356" t="s">
        <v>252</v>
      </c>
      <c r="B56" s="356"/>
      <c r="C56" s="356"/>
      <c r="D56" s="356"/>
      <c r="E56" s="356"/>
      <c r="F56" s="356"/>
      <c r="G56" s="356"/>
      <c r="H56" s="356"/>
      <c r="I56" s="356"/>
      <c r="J56" s="356"/>
      <c r="K56" s="356"/>
      <c r="L56" s="83"/>
      <c r="M56" s="83"/>
      <c r="N56" s="83"/>
      <c r="O56" s="83"/>
    </row>
    <row r="57" spans="1:21" s="14" customFormat="1" ht="10.199999999999999" x14ac:dyDescent="0.2">
      <c r="A57" s="357" t="s">
        <v>463</v>
      </c>
      <c r="B57" s="357"/>
      <c r="C57" s="357"/>
      <c r="D57" s="357"/>
      <c r="E57" s="357"/>
      <c r="F57" s="357"/>
      <c r="G57" s="357"/>
      <c r="H57" s="357"/>
      <c r="I57" s="357"/>
      <c r="J57" s="357"/>
      <c r="K57" s="357"/>
      <c r="L57" s="85"/>
      <c r="M57" s="85"/>
      <c r="N57" s="85"/>
      <c r="O57" s="85"/>
    </row>
    <row r="58" spans="1:21" s="20" customFormat="1" ht="11.4" x14ac:dyDescent="0.2">
      <c r="A58" s="17"/>
      <c r="B58" s="358" t="s">
        <v>260</v>
      </c>
      <c r="C58" s="358"/>
      <c r="D58" s="358"/>
      <c r="E58" s="358"/>
      <c r="F58" s="310"/>
      <c r="G58" s="358" t="s">
        <v>464</v>
      </c>
      <c r="H58" s="358"/>
      <c r="I58" s="358"/>
      <c r="J58" s="358"/>
      <c r="K58" s="358"/>
      <c r="L58" s="91"/>
      <c r="M58" s="91"/>
      <c r="N58" s="91"/>
      <c r="O58" s="91"/>
    </row>
    <row r="59" spans="1:21" s="20" customFormat="1" x14ac:dyDescent="0.25">
      <c r="A59" s="17" t="s">
        <v>263</v>
      </c>
      <c r="B59" s="122">
        <v>2018</v>
      </c>
      <c r="C59" s="359" t="s">
        <v>513</v>
      </c>
      <c r="D59" s="359"/>
      <c r="E59" s="359"/>
      <c r="F59" s="310"/>
      <c r="G59" s="122">
        <v>2018</v>
      </c>
      <c r="H59" s="359" t="s">
        <v>513</v>
      </c>
      <c r="I59" s="359"/>
      <c r="J59" s="359"/>
      <c r="K59" s="359"/>
      <c r="L59" s="91"/>
      <c r="M59" s="91"/>
      <c r="N59" s="91"/>
      <c r="O59" s="91"/>
      <c r="P59"/>
      <c r="Q59"/>
    </row>
    <row r="60" spans="1:21" s="20" customFormat="1" x14ac:dyDescent="0.25">
      <c r="A60" s="123"/>
      <c r="B60" s="123"/>
      <c r="C60" s="124">
        <v>2018</v>
      </c>
      <c r="D60" s="124">
        <v>2019</v>
      </c>
      <c r="E60" s="311" t="s">
        <v>509</v>
      </c>
      <c r="F60" s="125"/>
      <c r="G60" s="123"/>
      <c r="H60" s="124">
        <v>2018</v>
      </c>
      <c r="I60" s="124">
        <v>2019</v>
      </c>
      <c r="J60" s="311" t="s">
        <v>509</v>
      </c>
      <c r="K60" s="311" t="s">
        <v>525</v>
      </c>
      <c r="P60"/>
      <c r="Q60" s="274"/>
    </row>
    <row r="61" spans="1:21" x14ac:dyDescent="0.25">
      <c r="A61" s="17" t="s">
        <v>465</v>
      </c>
      <c r="B61" s="126"/>
      <c r="C61" s="126"/>
      <c r="D61" s="126"/>
      <c r="E61" s="127"/>
      <c r="F61" s="2"/>
      <c r="G61" s="126">
        <v>6559093</v>
      </c>
      <c r="H61" s="126">
        <v>4855985</v>
      </c>
      <c r="I61" s="126">
        <v>4803965</v>
      </c>
      <c r="J61" s="128">
        <v>-1.0712553683753123E-2</v>
      </c>
      <c r="Q61" s="274"/>
    </row>
    <row r="62" spans="1:21" s="262" customFormat="1" x14ac:dyDescent="0.25">
      <c r="A62" s="17" t="s">
        <v>68</v>
      </c>
      <c r="B62" s="126">
        <v>460818.382789</v>
      </c>
      <c r="C62" s="126">
        <v>334169.47816289996</v>
      </c>
      <c r="D62" s="126">
        <v>357274.89285489998</v>
      </c>
      <c r="E62" s="127">
        <v>6.9142803882096704E-2</v>
      </c>
      <c r="G62" s="126">
        <v>1536540.4990000003</v>
      </c>
      <c r="H62" s="126">
        <v>1150991.45031</v>
      </c>
      <c r="I62" s="126">
        <v>1190729.20799</v>
      </c>
      <c r="J62" s="128">
        <v>3.4524806999476354E-2</v>
      </c>
      <c r="K62" s="128">
        <v>0.2478638391391278</v>
      </c>
      <c r="M62" s="128"/>
      <c r="N62" s="264"/>
      <c r="P62"/>
      <c r="Q62" s="274"/>
    </row>
    <row r="63" spans="1:21" s="107" customFormat="1" x14ac:dyDescent="0.25">
      <c r="A63" s="10" t="s">
        <v>476</v>
      </c>
      <c r="B63" s="116">
        <v>227695.37931079997</v>
      </c>
      <c r="C63" s="116">
        <v>168343.05165599997</v>
      </c>
      <c r="D63" s="116">
        <v>173850.82742039999</v>
      </c>
      <c r="E63" s="119">
        <v>3.2717571115764565E-2</v>
      </c>
      <c r="F63" s="93"/>
      <c r="G63" s="93">
        <v>1104402.8297800003</v>
      </c>
      <c r="H63" s="93">
        <v>829973.63176999986</v>
      </c>
      <c r="I63" s="93">
        <v>800755.08070000005</v>
      </c>
      <c r="J63" s="120">
        <v>-3.520419197859137E-2</v>
      </c>
      <c r="K63" s="120">
        <v>0.16668628532888979</v>
      </c>
      <c r="L63" s="15"/>
      <c r="M63" s="128"/>
      <c r="N63" s="15"/>
      <c r="O63" s="14"/>
      <c r="P63"/>
      <c r="Q63" s="274"/>
      <c r="R63"/>
      <c r="S63"/>
      <c r="T63"/>
      <c r="U63"/>
    </row>
    <row r="64" spans="1:21" s="107" customFormat="1" x14ac:dyDescent="0.25">
      <c r="A64" s="107" t="s">
        <v>469</v>
      </c>
      <c r="B64" s="116">
        <v>76908.041931900007</v>
      </c>
      <c r="C64" s="116">
        <v>53264.739865399999</v>
      </c>
      <c r="D64" s="116">
        <v>78988.675442399996</v>
      </c>
      <c r="E64" s="119">
        <v>0.48294492082387674</v>
      </c>
      <c r="G64" s="116">
        <v>197173.33575000006</v>
      </c>
      <c r="H64" s="116">
        <v>140160.2935</v>
      </c>
      <c r="I64" s="116">
        <v>205895.82345999999</v>
      </c>
      <c r="J64" s="120">
        <v>0.4690025136113174</v>
      </c>
      <c r="K64" s="120">
        <v>4.2859559438921807E-2</v>
      </c>
      <c r="M64" s="128"/>
      <c r="P64"/>
      <c r="Q64" s="274"/>
      <c r="R64"/>
      <c r="S64"/>
      <c r="T64"/>
      <c r="U64"/>
    </row>
    <row r="65" spans="1:21" s="107" customFormat="1" x14ac:dyDescent="0.25">
      <c r="A65" s="9" t="s">
        <v>470</v>
      </c>
      <c r="B65" s="116">
        <v>151640.23008129999</v>
      </c>
      <c r="C65" s="116">
        <v>109073.75894850001</v>
      </c>
      <c r="D65" s="116">
        <v>101432.21569849997</v>
      </c>
      <c r="E65" s="119">
        <v>-7.0058493662146892E-2</v>
      </c>
      <c r="G65" s="116">
        <v>219668.87997999997</v>
      </c>
      <c r="H65" s="116">
        <v>169383.16793</v>
      </c>
      <c r="I65" s="116">
        <v>172659.08628999998</v>
      </c>
      <c r="J65" s="120">
        <v>1.9340282744940707E-2</v>
      </c>
      <c r="K65" s="120">
        <v>3.5940954251331966E-2</v>
      </c>
      <c r="M65" s="128"/>
      <c r="P65"/>
      <c r="Q65" s="274"/>
      <c r="R65"/>
      <c r="S65"/>
      <c r="T65"/>
      <c r="U65"/>
    </row>
    <row r="66" spans="1:21" s="262" customFormat="1" x14ac:dyDescent="0.25">
      <c r="A66" s="17" t="s">
        <v>437</v>
      </c>
      <c r="B66" s="126">
        <v>1654285.2616696991</v>
      </c>
      <c r="C66" s="126">
        <v>1153339.4685458995</v>
      </c>
      <c r="D66" s="126">
        <v>1255092.9102414006</v>
      </c>
      <c r="E66" s="127">
        <v>8.8225058164175474E-2</v>
      </c>
      <c r="G66" s="126">
        <v>1020088.2882600005</v>
      </c>
      <c r="H66" s="126">
        <v>730531.95964000036</v>
      </c>
      <c r="I66" s="126">
        <v>684043.86069</v>
      </c>
      <c r="J66" s="128">
        <v>-6.3635955055148186E-2</v>
      </c>
      <c r="K66" s="128">
        <v>0.14239151631829125</v>
      </c>
      <c r="M66" s="128"/>
      <c r="P66" s="2"/>
      <c r="Q66" s="275"/>
      <c r="R66" s="2"/>
      <c r="S66" s="2"/>
      <c r="T66" s="2"/>
      <c r="U66" s="2"/>
    </row>
    <row r="67" spans="1:21" s="107" customFormat="1" x14ac:dyDescent="0.25">
      <c r="A67" s="107" t="s">
        <v>474</v>
      </c>
      <c r="B67" s="133">
        <v>327282.59133119998</v>
      </c>
      <c r="C67" s="133">
        <v>249179.33857969998</v>
      </c>
      <c r="D67" s="133">
        <v>253661.66404369997</v>
      </c>
      <c r="E67" s="119">
        <v>1.798835123950826E-2</v>
      </c>
      <c r="G67" s="133">
        <v>325685.61442</v>
      </c>
      <c r="H67" s="133">
        <v>250584.37912999996</v>
      </c>
      <c r="I67" s="133">
        <v>233299.48944</v>
      </c>
      <c r="J67" s="120">
        <v>-6.8978320795618164E-2</v>
      </c>
      <c r="K67" s="120">
        <v>4.8563944458379693E-2</v>
      </c>
      <c r="M67" s="128"/>
      <c r="P67"/>
      <c r="Q67" s="274"/>
      <c r="R67"/>
    </row>
    <row r="68" spans="1:21" s="107" customFormat="1" x14ac:dyDescent="0.25">
      <c r="A68" s="107" t="s">
        <v>478</v>
      </c>
      <c r="B68" s="133">
        <v>819887.52327000001</v>
      </c>
      <c r="C68" s="133">
        <v>559813.66431539995</v>
      </c>
      <c r="D68" s="133">
        <v>696197.11537000001</v>
      </c>
      <c r="E68" s="119">
        <v>0.24362294053930311</v>
      </c>
      <c r="G68" s="133">
        <v>344518.21730000002</v>
      </c>
      <c r="H68" s="133">
        <v>240421.19793999998</v>
      </c>
      <c r="I68" s="133">
        <v>248424.46802999996</v>
      </c>
      <c r="J68" s="120">
        <v>3.3288537610553393E-2</v>
      </c>
      <c r="K68" s="120">
        <v>5.1712380924923466E-2</v>
      </c>
      <c r="M68" s="128"/>
      <c r="P68"/>
      <c r="Q68" s="274"/>
      <c r="R68"/>
    </row>
    <row r="69" spans="1:21" s="262" customFormat="1" x14ac:dyDescent="0.25">
      <c r="A69" s="262" t="s">
        <v>436</v>
      </c>
      <c r="B69" s="269">
        <v>3603122.2327224021</v>
      </c>
      <c r="C69" s="269">
        <v>2565441.7142990003</v>
      </c>
      <c r="D69" s="269">
        <v>2972452.0831111013</v>
      </c>
      <c r="E69" s="127">
        <v>0.15865118530799105</v>
      </c>
      <c r="G69" s="126">
        <v>931501.99142000079</v>
      </c>
      <c r="H69" s="269">
        <v>663474.16762000008</v>
      </c>
      <c r="I69" s="269">
        <v>730964.32295000029</v>
      </c>
      <c r="J69" s="128">
        <v>0.10172235578078248</v>
      </c>
      <c r="K69" s="128">
        <v>0.1521585446500964</v>
      </c>
      <c r="M69" s="128"/>
      <c r="N69" s="264"/>
      <c r="P69" s="2"/>
      <c r="Q69" s="275"/>
      <c r="R69" s="2"/>
    </row>
    <row r="70" spans="1:21" s="107" customFormat="1" x14ac:dyDescent="0.25">
      <c r="A70" s="107" t="s">
        <v>471</v>
      </c>
      <c r="B70" s="116">
        <v>1242744.0354099998</v>
      </c>
      <c r="C70" s="116">
        <v>904250.61973999999</v>
      </c>
      <c r="D70" s="116">
        <v>940674.2790000001</v>
      </c>
      <c r="E70" s="119">
        <v>4.028049134262468E-2</v>
      </c>
      <c r="G70" s="116">
        <v>682854.02977999998</v>
      </c>
      <c r="H70" s="116">
        <v>475425.61269000004</v>
      </c>
      <c r="I70" s="116">
        <v>564343.99653999996</v>
      </c>
      <c r="J70" s="120">
        <v>0.18702901458525112</v>
      </c>
      <c r="K70" s="120">
        <v>0.11747462700914764</v>
      </c>
      <c r="M70" s="128"/>
      <c r="P70"/>
      <c r="Q70" s="274"/>
      <c r="R70"/>
    </row>
    <row r="71" spans="1:21" s="107" customFormat="1" x14ac:dyDescent="0.25">
      <c r="A71" s="107" t="s">
        <v>472</v>
      </c>
      <c r="B71" s="116">
        <v>1918283.0260534</v>
      </c>
      <c r="C71" s="116">
        <v>1322654.9611036999</v>
      </c>
      <c r="D71" s="116">
        <v>1694717.8589381999</v>
      </c>
      <c r="E71" s="119">
        <v>0.28130004330383285</v>
      </c>
      <c r="G71" s="116">
        <v>381986.18716000003</v>
      </c>
      <c r="H71" s="116">
        <v>264368.65349</v>
      </c>
      <c r="I71" s="116">
        <v>325779.75680999993</v>
      </c>
      <c r="J71" s="120">
        <v>0.23229343762694943</v>
      </c>
      <c r="K71" s="120">
        <v>6.7814764847370854E-2</v>
      </c>
      <c r="M71" s="128"/>
      <c r="P71"/>
      <c r="Q71" s="274"/>
      <c r="R71"/>
    </row>
    <row r="72" spans="1:21" s="107" customFormat="1" x14ac:dyDescent="0.25">
      <c r="A72" s="107" t="s">
        <v>473</v>
      </c>
      <c r="B72" s="116">
        <v>166714.5131594</v>
      </c>
      <c r="C72" s="116">
        <v>129599.34889549998</v>
      </c>
      <c r="D72" s="116">
        <v>115036.08767410001</v>
      </c>
      <c r="E72" s="119">
        <v>-0.11237140730655049</v>
      </c>
      <c r="G72" s="116">
        <v>79041.248719999974</v>
      </c>
      <c r="H72" s="116">
        <v>61685.34861999999</v>
      </c>
      <c r="I72" s="116">
        <v>51662.845709999994</v>
      </c>
      <c r="J72" s="120">
        <v>-0.16247785145450955</v>
      </c>
      <c r="K72" s="120">
        <v>1.0754209431167795E-2</v>
      </c>
      <c r="M72" s="128"/>
      <c r="P72"/>
      <c r="Q72" s="274"/>
    </row>
    <row r="73" spans="1:21" s="262" customFormat="1" x14ac:dyDescent="0.25">
      <c r="A73" s="262" t="s">
        <v>435</v>
      </c>
      <c r="B73" s="126">
        <v>470041.7317946002</v>
      </c>
      <c r="C73" s="126">
        <v>348435.24669899984</v>
      </c>
      <c r="D73" s="126">
        <v>360195.62442369998</v>
      </c>
      <c r="E73" s="127">
        <v>3.375197496842075E-2</v>
      </c>
      <c r="G73" s="126">
        <v>410165.46810999961</v>
      </c>
      <c r="H73" s="126">
        <v>320385.56201000023</v>
      </c>
      <c r="I73" s="126">
        <v>286540.27304999967</v>
      </c>
      <c r="J73" s="128">
        <v>-0.10563924525083357</v>
      </c>
      <c r="K73" s="128">
        <v>5.9646619625663318E-2</v>
      </c>
      <c r="M73" s="128"/>
      <c r="N73" s="264"/>
      <c r="P73"/>
      <c r="Q73" s="274"/>
    </row>
    <row r="74" spans="1:21" s="262" customFormat="1" x14ac:dyDescent="0.25">
      <c r="A74" s="262" t="s">
        <v>61</v>
      </c>
      <c r="B74" s="126">
        <v>102466.49280790001</v>
      </c>
      <c r="C74" s="126">
        <v>78200.086691099961</v>
      </c>
      <c r="D74" s="126">
        <v>77596.126900600008</v>
      </c>
      <c r="E74" s="127">
        <v>-7.7232624163917629E-3</v>
      </c>
      <c r="G74" s="126">
        <v>338891.32127000007</v>
      </c>
      <c r="H74" s="126">
        <v>257270.80658999999</v>
      </c>
      <c r="I74" s="126">
        <v>239017.40939999995</v>
      </c>
      <c r="J74" s="128">
        <v>-7.0950130066990469E-2</v>
      </c>
      <c r="K74" s="128">
        <v>4.9754194587179536E-2</v>
      </c>
      <c r="M74" s="128"/>
      <c r="N74" s="264"/>
      <c r="P74"/>
      <c r="Q74" s="274"/>
    </row>
    <row r="75" spans="1:21" s="262" customFormat="1" x14ac:dyDescent="0.25">
      <c r="A75" s="262" t="s">
        <v>10</v>
      </c>
      <c r="B75" s="126"/>
      <c r="C75" s="126"/>
      <c r="D75" s="126"/>
      <c r="E75" s="127"/>
      <c r="G75" s="126">
        <v>331427</v>
      </c>
      <c r="H75" s="126">
        <v>262118</v>
      </c>
      <c r="I75" s="126">
        <v>202107</v>
      </c>
      <c r="J75" s="128">
        <v>-0.22894650500919433</v>
      </c>
      <c r="K75" s="128">
        <v>4.2070872706191656E-2</v>
      </c>
      <c r="M75" s="128"/>
      <c r="N75" s="264"/>
      <c r="P75"/>
      <c r="Q75" s="274"/>
    </row>
    <row r="76" spans="1:21" s="107" customFormat="1" x14ac:dyDescent="0.25">
      <c r="A76" s="107" t="s">
        <v>475</v>
      </c>
      <c r="B76" s="116"/>
      <c r="C76" s="116"/>
      <c r="D76" s="116"/>
      <c r="E76" s="119"/>
      <c r="G76" s="116">
        <v>277380.85658999998</v>
      </c>
      <c r="H76" s="116">
        <v>221535.74627000006</v>
      </c>
      <c r="I76" s="116">
        <v>165779.58929</v>
      </c>
      <c r="J76" s="120">
        <v>-0.25168018217722021</v>
      </c>
      <c r="K76" s="120">
        <v>3.4508908639009656E-2</v>
      </c>
      <c r="M76" s="120"/>
      <c r="N76" s="265"/>
      <c r="P76"/>
      <c r="Q76" s="274"/>
    </row>
    <row r="77" spans="1:21" s="262" customFormat="1" x14ac:dyDescent="0.25">
      <c r="A77" s="262" t="s">
        <v>261</v>
      </c>
      <c r="B77" s="269">
        <v>276402.37697440002</v>
      </c>
      <c r="C77" s="269">
        <v>201470.64673439995</v>
      </c>
      <c r="D77" s="269">
        <v>233111.14763029999</v>
      </c>
      <c r="E77" s="127">
        <v>0.15704769607262903</v>
      </c>
      <c r="G77" s="269">
        <v>338115.55096999992</v>
      </c>
      <c r="H77" s="269">
        <v>242886.08180000001</v>
      </c>
      <c r="I77" s="269">
        <v>281925.11743999977</v>
      </c>
      <c r="J77" s="128">
        <v>0.16072981766055139</v>
      </c>
      <c r="K77" s="128">
        <v>5.8685922449476582E-2</v>
      </c>
      <c r="M77" s="128"/>
      <c r="N77" s="264"/>
      <c r="P77"/>
      <c r="Q77" s="274"/>
    </row>
    <row r="78" spans="1:21" s="262" customFormat="1" x14ac:dyDescent="0.25">
      <c r="A78" s="270" t="s">
        <v>438</v>
      </c>
      <c r="B78" s="271">
        <v>249609.44039090004</v>
      </c>
      <c r="C78" s="271">
        <v>168856.66382779996</v>
      </c>
      <c r="D78" s="271">
        <v>166575.83366109998</v>
      </c>
      <c r="E78" s="272">
        <v>-1.3507492775209462E-2</v>
      </c>
      <c r="F78" s="270"/>
      <c r="G78" s="276">
        <v>244136.23431000003</v>
      </c>
      <c r="H78" s="271">
        <v>180771.46864000018</v>
      </c>
      <c r="I78" s="271">
        <v>181116.69128999973</v>
      </c>
      <c r="J78" s="272">
        <v>1.9097186773817665E-3</v>
      </c>
      <c r="K78" s="128">
        <v>3.7701501008021443E-2</v>
      </c>
      <c r="M78" s="128"/>
      <c r="N78" s="264"/>
      <c r="P78"/>
      <c r="Q78" s="274"/>
    </row>
    <row r="79" spans="1:21" s="262" customFormat="1" x14ac:dyDescent="0.25">
      <c r="A79" s="277" t="s">
        <v>3</v>
      </c>
      <c r="B79" s="278">
        <v>406688.17059739999</v>
      </c>
      <c r="C79" s="278">
        <v>320238.55385940004</v>
      </c>
      <c r="D79" s="278">
        <v>303769.62745609996</v>
      </c>
      <c r="E79" s="279">
        <v>-5.1427057126078313E-2</v>
      </c>
      <c r="F79" s="277"/>
      <c r="G79" s="278">
        <v>164530.15297</v>
      </c>
      <c r="H79" s="278">
        <v>131741.53654000003</v>
      </c>
      <c r="I79" s="278">
        <v>109933.38133999999</v>
      </c>
      <c r="J79" s="280">
        <v>-0.16553742861028897</v>
      </c>
      <c r="K79" s="280">
        <v>2.2883884736878805E-2</v>
      </c>
      <c r="M79" s="128"/>
      <c r="N79" s="264"/>
      <c r="P79" s="2"/>
      <c r="Q79" s="275"/>
    </row>
    <row r="80" spans="1:21" s="14" customFormat="1" x14ac:dyDescent="0.25">
      <c r="A80" s="9" t="s">
        <v>414</v>
      </c>
      <c r="B80" s="9"/>
      <c r="C80" s="9"/>
      <c r="D80" s="9"/>
      <c r="E80" s="9"/>
      <c r="F80" s="9"/>
      <c r="G80" s="9"/>
      <c r="H80" s="9"/>
      <c r="I80" s="9"/>
      <c r="J80" s="9"/>
      <c r="K80" s="9"/>
      <c r="L80" s="15"/>
      <c r="M80" s="15"/>
      <c r="N80" s="266"/>
      <c r="P80"/>
      <c r="Q80"/>
    </row>
    <row r="81" spans="1:10" s="107" customFormat="1" ht="11.4" x14ac:dyDescent="0.2">
      <c r="A81" s="107" t="s">
        <v>262</v>
      </c>
      <c r="G81" s="116"/>
    </row>
    <row r="82" spans="1:10" x14ac:dyDescent="0.25">
      <c r="E82" s="273"/>
      <c r="F82" s="273"/>
      <c r="G82" s="116"/>
      <c r="H82" s="273"/>
      <c r="I82" s="273"/>
      <c r="J82" s="273"/>
    </row>
    <row r="83" spans="1:10" x14ac:dyDescent="0.25">
      <c r="A83" s="105"/>
      <c r="E83" s="273"/>
      <c r="F83" s="273"/>
      <c r="G83" s="116"/>
      <c r="H83" s="273"/>
      <c r="I83" s="273"/>
      <c r="J83" s="273"/>
    </row>
    <row r="84" spans="1:10" x14ac:dyDescent="0.25">
      <c r="G84" s="263"/>
    </row>
    <row r="85" spans="1:10" x14ac:dyDescent="0.25">
      <c r="G85" s="263"/>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N493"/>
  <sheetViews>
    <sheetView tabSelected="1" zoomScale="75" zoomScaleNormal="75" workbookViewId="0">
      <selection sqref="A1:J1"/>
    </sheetView>
  </sheetViews>
  <sheetFormatPr baseColWidth="10" defaultColWidth="11.44140625" defaultRowHeight="10.199999999999999" x14ac:dyDescent="0.25"/>
  <cols>
    <col min="1" max="1" width="36.5546875" style="14" customWidth="1"/>
    <col min="2" max="5" width="11.6640625" style="14" customWidth="1"/>
    <col min="6" max="6" width="2.6640625" style="14" customWidth="1"/>
    <col min="7" max="10" width="11.6640625" style="14" customWidth="1"/>
    <col min="11" max="11" width="4.5546875" style="14" customWidth="1"/>
    <col min="12" max="13" width="15.109375" style="14" bestFit="1" customWidth="1"/>
    <col min="14" max="16384" width="11.44140625" style="14"/>
  </cols>
  <sheetData>
    <row r="1" spans="1:11" ht="20.100000000000001" customHeight="1" x14ac:dyDescent="0.25">
      <c r="A1" s="356" t="s">
        <v>253</v>
      </c>
      <c r="B1" s="356"/>
      <c r="C1" s="356"/>
      <c r="D1" s="356"/>
      <c r="E1" s="356"/>
      <c r="F1" s="356"/>
      <c r="G1" s="356"/>
      <c r="H1" s="356"/>
      <c r="I1" s="356"/>
      <c r="J1" s="356"/>
      <c r="K1" s="83"/>
    </row>
    <row r="2" spans="1:11" ht="20.100000000000001" customHeight="1" x14ac:dyDescent="0.2">
      <c r="A2" s="357" t="s">
        <v>151</v>
      </c>
      <c r="B2" s="357"/>
      <c r="C2" s="357"/>
      <c r="D2" s="357"/>
      <c r="E2" s="357"/>
      <c r="F2" s="357"/>
      <c r="G2" s="357"/>
      <c r="H2" s="357"/>
      <c r="I2" s="357"/>
      <c r="J2" s="357"/>
      <c r="K2" s="235"/>
    </row>
    <row r="3" spans="1:11" s="20" customFormat="1" x14ac:dyDescent="0.2">
      <c r="A3" s="17"/>
      <c r="B3" s="358" t="s">
        <v>100</v>
      </c>
      <c r="C3" s="358"/>
      <c r="D3" s="358"/>
      <c r="E3" s="358"/>
      <c r="F3" s="310"/>
      <c r="G3" s="358" t="s">
        <v>422</v>
      </c>
      <c r="H3" s="358"/>
      <c r="I3" s="358"/>
      <c r="J3" s="358"/>
      <c r="K3" s="91"/>
    </row>
    <row r="4" spans="1:11" s="20" customFormat="1" x14ac:dyDescent="0.2">
      <c r="A4" s="17" t="s">
        <v>257</v>
      </c>
      <c r="B4" s="361">
        <v>2018</v>
      </c>
      <c r="C4" s="359" t="s">
        <v>513</v>
      </c>
      <c r="D4" s="359"/>
      <c r="E4" s="359"/>
      <c r="F4" s="310"/>
      <c r="G4" s="361">
        <v>2018</v>
      </c>
      <c r="H4" s="359" t="s">
        <v>526</v>
      </c>
      <c r="I4" s="359"/>
      <c r="J4" s="359"/>
      <c r="K4" s="91"/>
    </row>
    <row r="5" spans="1:11" s="20" customFormat="1" x14ac:dyDescent="0.2">
      <c r="A5" s="123"/>
      <c r="B5" s="362"/>
      <c r="C5" s="234">
        <v>2018</v>
      </c>
      <c r="D5" s="234">
        <v>2019</v>
      </c>
      <c r="E5" s="311" t="s">
        <v>509</v>
      </c>
      <c r="F5" s="125"/>
      <c r="G5" s="362"/>
      <c r="H5" s="234">
        <v>2018</v>
      </c>
      <c r="I5" s="234">
        <v>2019</v>
      </c>
      <c r="J5" s="311" t="s">
        <v>509</v>
      </c>
    </row>
    <row r="6" spans="1:11" x14ac:dyDescent="0.2">
      <c r="A6" s="9"/>
      <c r="B6" s="9"/>
      <c r="C6" s="9"/>
      <c r="D6" s="9"/>
      <c r="E6" s="9"/>
      <c r="F6" s="9"/>
      <c r="G6" s="9"/>
      <c r="H6" s="9"/>
      <c r="I6" s="9"/>
      <c r="J6" s="9"/>
    </row>
    <row r="7" spans="1:11" s="21" customFormat="1" x14ac:dyDescent="0.2">
      <c r="A7" s="86" t="s">
        <v>287</v>
      </c>
      <c r="B7" s="86">
        <v>3604990.8359436002</v>
      </c>
      <c r="C7" s="86">
        <v>3123543.1651535006</v>
      </c>
      <c r="D7" s="86">
        <v>3000290.1941428999</v>
      </c>
      <c r="E7" s="87">
        <v>-3.9459346163555722</v>
      </c>
      <c r="F7" s="86"/>
      <c r="G7" s="86">
        <v>7078290.7966100005</v>
      </c>
      <c r="H7" s="86">
        <v>5808527.7182400022</v>
      </c>
      <c r="I7" s="86">
        <v>5775722.1349100005</v>
      </c>
      <c r="J7" s="16">
        <v>-0.56478310720606828</v>
      </c>
    </row>
    <row r="8" spans="1:11" s="20" customFormat="1" ht="11.25" customHeight="1" x14ac:dyDescent="0.2">
      <c r="A8" s="17"/>
      <c r="B8" s="18"/>
      <c r="C8" s="18"/>
      <c r="D8" s="18"/>
      <c r="E8" s="16"/>
      <c r="F8" s="16"/>
      <c r="G8" s="18"/>
      <c r="H8" s="18"/>
      <c r="I8" s="18"/>
      <c r="J8" s="16"/>
    </row>
    <row r="9" spans="1:11" s="20" customFormat="1" ht="11.25" customHeight="1" x14ac:dyDescent="0.2">
      <c r="A9" s="17" t="s">
        <v>254</v>
      </c>
      <c r="B9" s="18">
        <v>2938029.3026435999</v>
      </c>
      <c r="C9" s="18">
        <v>2628128.4665898005</v>
      </c>
      <c r="D9" s="18">
        <v>2535898.0596961002</v>
      </c>
      <c r="E9" s="16">
        <v>-3.5093568699621613</v>
      </c>
      <c r="F9" s="16"/>
      <c r="G9" s="18">
        <v>5736247.8831200004</v>
      </c>
      <c r="H9" s="18">
        <v>4815069.4495100016</v>
      </c>
      <c r="I9" s="18">
        <v>4840664.9306000005</v>
      </c>
      <c r="J9" s="16">
        <v>0.53157034095538336</v>
      </c>
    </row>
    <row r="10" spans="1:11" s="20" customFormat="1" ht="11.25" customHeight="1" x14ac:dyDescent="0.2">
      <c r="A10" s="17"/>
      <c r="B10" s="18"/>
      <c r="C10" s="18"/>
      <c r="D10" s="18"/>
      <c r="E10" s="16"/>
      <c r="F10" s="16"/>
      <c r="G10" s="18"/>
      <c r="H10" s="18"/>
      <c r="I10" s="18"/>
      <c r="J10" s="16"/>
    </row>
    <row r="11" spans="1:11" s="20" customFormat="1" ht="11.25" customHeight="1" x14ac:dyDescent="0.2">
      <c r="A11" s="17" t="s">
        <v>173</v>
      </c>
      <c r="B11" s="18">
        <v>2829262.9857733999</v>
      </c>
      <c r="C11" s="18">
        <v>2540243.8287683004</v>
      </c>
      <c r="D11" s="18">
        <v>2418401.2737461003</v>
      </c>
      <c r="E11" s="16">
        <v>-4.7964905432435785</v>
      </c>
      <c r="F11" s="16"/>
      <c r="G11" s="18">
        <v>5164770.7774200002</v>
      </c>
      <c r="H11" s="18">
        <v>4363025.1469800016</v>
      </c>
      <c r="I11" s="18">
        <v>4308941.2821000004</v>
      </c>
      <c r="J11" s="16">
        <v>-1.2395955342461633</v>
      </c>
    </row>
    <row r="12" spans="1:11" ht="10.8" customHeight="1" x14ac:dyDescent="0.2">
      <c r="A12" s="10" t="s">
        <v>169</v>
      </c>
      <c r="B12" s="11">
        <v>724405.53699580068</v>
      </c>
      <c r="C12" s="11">
        <v>718341.75539580057</v>
      </c>
      <c r="D12" s="11">
        <v>648464.63662640029</v>
      </c>
      <c r="E12" s="12">
        <v>-9.7275590962826044</v>
      </c>
      <c r="F12" s="12"/>
      <c r="G12" s="11">
        <v>1224685.0284799999</v>
      </c>
      <c r="H12" s="11">
        <v>1212049.20832</v>
      </c>
      <c r="I12" s="11">
        <v>1158462.6604599999</v>
      </c>
      <c r="J12" s="12">
        <v>-4.4211528287927706</v>
      </c>
    </row>
    <row r="13" spans="1:11" ht="10.8" customHeight="1" x14ac:dyDescent="0.2">
      <c r="A13" s="10" t="s">
        <v>92</v>
      </c>
      <c r="B13" s="11">
        <v>775663.32918539923</v>
      </c>
      <c r="C13" s="11">
        <v>716881.86458539974</v>
      </c>
      <c r="D13" s="11">
        <v>645972.98378810007</v>
      </c>
      <c r="E13" s="12">
        <v>-9.8912923175018506</v>
      </c>
      <c r="F13" s="12"/>
      <c r="G13" s="11">
        <v>737954.04622999963</v>
      </c>
      <c r="H13" s="11">
        <v>690928.25900000031</v>
      </c>
      <c r="I13" s="11">
        <v>591880.66355000017</v>
      </c>
      <c r="J13" s="12">
        <v>-14.335438471333404</v>
      </c>
    </row>
    <row r="14" spans="1:11" ht="11.25" customHeight="1" x14ac:dyDescent="0.2">
      <c r="A14" s="10" t="s">
        <v>93</v>
      </c>
      <c r="B14" s="11">
        <v>182701.8615304</v>
      </c>
      <c r="C14" s="11">
        <v>171556.29883040002</v>
      </c>
      <c r="D14" s="11">
        <v>150095.0832999</v>
      </c>
      <c r="E14" s="12">
        <v>-12.509721693003243</v>
      </c>
      <c r="F14" s="12"/>
      <c r="G14" s="11">
        <v>203268.33065999998</v>
      </c>
      <c r="H14" s="11">
        <v>190892.12725999998</v>
      </c>
      <c r="I14" s="11">
        <v>169991.33598999996</v>
      </c>
      <c r="J14" s="12">
        <v>-10.949006420538552</v>
      </c>
    </row>
    <row r="15" spans="1:11" ht="11.25" customHeight="1" x14ac:dyDescent="0.2">
      <c r="A15" s="10" t="s">
        <v>424</v>
      </c>
      <c r="B15" s="11">
        <v>132525.04379999998</v>
      </c>
      <c r="C15" s="11">
        <v>45505.355180000013</v>
      </c>
      <c r="D15" s="11">
        <v>73474.336599999995</v>
      </c>
      <c r="E15" s="12">
        <v>61.463054863249567</v>
      </c>
      <c r="F15" s="12"/>
      <c r="G15" s="11">
        <v>325105.68320999993</v>
      </c>
      <c r="H15" s="11">
        <v>125255.84500000002</v>
      </c>
      <c r="I15" s="11">
        <v>170417.29589999994</v>
      </c>
      <c r="J15" s="12">
        <v>36.055364043091089</v>
      </c>
    </row>
    <row r="16" spans="1:11" ht="11.25" customHeight="1" x14ac:dyDescent="0.2">
      <c r="A16" s="10" t="s">
        <v>94</v>
      </c>
      <c r="B16" s="11">
        <v>120488.69678999997</v>
      </c>
      <c r="C16" s="11">
        <v>119832.64078999998</v>
      </c>
      <c r="D16" s="11">
        <v>154802.13738140001</v>
      </c>
      <c r="E16" s="12">
        <v>29.181946054816677</v>
      </c>
      <c r="F16" s="12"/>
      <c r="G16" s="11">
        <v>173955.29593000008</v>
      </c>
      <c r="H16" s="11">
        <v>172727.65289000008</v>
      </c>
      <c r="I16" s="11">
        <v>213317.12973000013</v>
      </c>
      <c r="J16" s="12">
        <v>23.499119081904652</v>
      </c>
    </row>
    <row r="17" spans="1:12" ht="11.25" customHeight="1" x14ac:dyDescent="0.2">
      <c r="A17" s="10" t="s">
        <v>312</v>
      </c>
      <c r="B17" s="11">
        <v>128506.97123000001</v>
      </c>
      <c r="C17" s="11">
        <v>124952.47423000001</v>
      </c>
      <c r="D17" s="11">
        <v>128151.24928000002</v>
      </c>
      <c r="E17" s="12">
        <v>2.5599933652470384</v>
      </c>
      <c r="F17" s="12"/>
      <c r="G17" s="11">
        <v>128546.27244</v>
      </c>
      <c r="H17" s="11">
        <v>125143.41391999999</v>
      </c>
      <c r="I17" s="11">
        <v>125767.76542999993</v>
      </c>
      <c r="J17" s="12">
        <v>0.49890880426121953</v>
      </c>
    </row>
    <row r="18" spans="1:12" ht="11.25" customHeight="1" x14ac:dyDescent="0.2">
      <c r="A18" s="10" t="s">
        <v>383</v>
      </c>
      <c r="B18" s="11">
        <v>113941.65986820003</v>
      </c>
      <c r="C18" s="11">
        <v>90158.312693100015</v>
      </c>
      <c r="D18" s="11">
        <v>87177.545366000006</v>
      </c>
      <c r="E18" s="12">
        <v>-3.3061480833681713</v>
      </c>
      <c r="F18" s="12"/>
      <c r="G18" s="11">
        <v>637226.01344999962</v>
      </c>
      <c r="H18" s="11">
        <v>485149.43108000024</v>
      </c>
      <c r="I18" s="11">
        <v>423423.39412000007</v>
      </c>
      <c r="J18" s="12">
        <v>-12.723097875759777</v>
      </c>
    </row>
    <row r="19" spans="1:12" ht="11.25" customHeight="1" x14ac:dyDescent="0.2">
      <c r="A19" s="10" t="s">
        <v>333</v>
      </c>
      <c r="B19" s="11">
        <v>65053.653969999999</v>
      </c>
      <c r="C19" s="11">
        <v>62544.591970000001</v>
      </c>
      <c r="D19" s="11">
        <v>64549.928719999996</v>
      </c>
      <c r="E19" s="12">
        <v>3.2062512310606621</v>
      </c>
      <c r="F19" s="12"/>
      <c r="G19" s="11">
        <v>94820.997530000008</v>
      </c>
      <c r="H19" s="11">
        <v>90275.653459999987</v>
      </c>
      <c r="I19" s="11">
        <v>95917.205370000011</v>
      </c>
      <c r="J19" s="12">
        <v>6.249250704676129</v>
      </c>
    </row>
    <row r="20" spans="1:12" ht="11.25" customHeight="1" x14ac:dyDescent="0.2">
      <c r="A20" s="10" t="s">
        <v>95</v>
      </c>
      <c r="B20" s="11">
        <v>31189.560020000001</v>
      </c>
      <c r="C20" s="11">
        <v>28023.791020000001</v>
      </c>
      <c r="D20" s="11">
        <v>26343.461010000003</v>
      </c>
      <c r="E20" s="12">
        <v>-5.9960838588925469</v>
      </c>
      <c r="F20" s="12"/>
      <c r="G20" s="11">
        <v>45782.095300000008</v>
      </c>
      <c r="H20" s="11">
        <v>39868.616250000028</v>
      </c>
      <c r="I20" s="11">
        <v>34974.151680000003</v>
      </c>
      <c r="J20" s="12">
        <v>-12.276484689884413</v>
      </c>
    </row>
    <row r="21" spans="1:12" ht="11.25" customHeight="1" x14ac:dyDescent="0.2">
      <c r="A21" s="10" t="s">
        <v>170</v>
      </c>
      <c r="B21" s="11">
        <v>85891.676779999994</v>
      </c>
      <c r="C21" s="11">
        <v>84113.45958000001</v>
      </c>
      <c r="D21" s="11">
        <v>85849.123263999994</v>
      </c>
      <c r="E21" s="12">
        <v>2.0634791300543327</v>
      </c>
      <c r="F21" s="12"/>
      <c r="G21" s="11">
        <v>129139.67098</v>
      </c>
      <c r="H21" s="11">
        <v>127227.71306000001</v>
      </c>
      <c r="I21" s="11">
        <v>87290.252160000018</v>
      </c>
      <c r="J21" s="12">
        <v>-31.390535866321571</v>
      </c>
    </row>
    <row r="22" spans="1:12" ht="11.25" customHeight="1" x14ac:dyDescent="0.2">
      <c r="A22" s="10" t="s">
        <v>389</v>
      </c>
      <c r="B22" s="11">
        <v>170160.91739999998</v>
      </c>
      <c r="C22" s="11">
        <v>133489.1287</v>
      </c>
      <c r="D22" s="11">
        <v>117489.5671399</v>
      </c>
      <c r="E22" s="12">
        <v>-11.985666335463918</v>
      </c>
      <c r="F22" s="12"/>
      <c r="G22" s="11">
        <v>214037.02185000002</v>
      </c>
      <c r="H22" s="11">
        <v>176743.44181000002</v>
      </c>
      <c r="I22" s="11">
        <v>125635.62086999998</v>
      </c>
      <c r="J22" s="12">
        <v>-28.916388872262189</v>
      </c>
    </row>
    <row r="23" spans="1:12" ht="11.25" customHeight="1" x14ac:dyDescent="0.2">
      <c r="A23" s="10" t="s">
        <v>96</v>
      </c>
      <c r="B23" s="11">
        <v>184872.59050000002</v>
      </c>
      <c r="C23" s="11">
        <v>141584.71042999998</v>
      </c>
      <c r="D23" s="11">
        <v>136687.38619040002</v>
      </c>
      <c r="E23" s="12">
        <v>-3.4589358022674332</v>
      </c>
      <c r="F23" s="12"/>
      <c r="G23" s="11">
        <v>1135396.5554700007</v>
      </c>
      <c r="H23" s="11">
        <v>822885.74111000064</v>
      </c>
      <c r="I23" s="11">
        <v>1021729.4105199998</v>
      </c>
      <c r="J23" s="12">
        <v>24.164189446493083</v>
      </c>
    </row>
    <row r="24" spans="1:12" ht="11.25" customHeight="1" x14ac:dyDescent="0.2">
      <c r="A24" s="10" t="s">
        <v>98</v>
      </c>
      <c r="B24" s="11">
        <v>100283.17933999999</v>
      </c>
      <c r="C24" s="11">
        <v>90811.364000000001</v>
      </c>
      <c r="D24" s="11">
        <v>88665.563620000001</v>
      </c>
      <c r="E24" s="12">
        <v>-2.3629205481375664</v>
      </c>
      <c r="F24" s="12"/>
      <c r="G24" s="11">
        <v>81690.125420000011</v>
      </c>
      <c r="H24" s="11">
        <v>73037.462040000013</v>
      </c>
      <c r="I24" s="11">
        <v>64820.137149999988</v>
      </c>
      <c r="J24" s="12">
        <v>-11.250835749878178</v>
      </c>
    </row>
    <row r="25" spans="1:12" ht="11.25" customHeight="1" x14ac:dyDescent="0.2">
      <c r="A25" s="10" t="s">
        <v>0</v>
      </c>
      <c r="B25" s="11">
        <v>13578.308363599997</v>
      </c>
      <c r="C25" s="11">
        <v>12448.0813636</v>
      </c>
      <c r="D25" s="11">
        <v>10678.271459999998</v>
      </c>
      <c r="E25" s="12">
        <v>-14.217531617162976</v>
      </c>
      <c r="F25" s="12"/>
      <c r="G25" s="11">
        <v>33163.640470000006</v>
      </c>
      <c r="H25" s="11">
        <v>30840.581780000004</v>
      </c>
      <c r="I25" s="11">
        <v>25314.259169999994</v>
      </c>
      <c r="J25" s="12">
        <v>-17.918995982053133</v>
      </c>
    </row>
    <row r="26" spans="1:12" ht="11.25" customHeight="1" x14ac:dyDescent="0.2">
      <c r="A26" s="9"/>
      <c r="B26" s="11"/>
      <c r="C26" s="11"/>
      <c r="D26" s="11"/>
      <c r="E26" s="12"/>
      <c r="F26" s="12"/>
      <c r="G26" s="11"/>
      <c r="H26" s="11"/>
      <c r="I26" s="11"/>
      <c r="J26" s="12"/>
    </row>
    <row r="27" spans="1:12" s="20" customFormat="1" ht="11.25" customHeight="1" x14ac:dyDescent="0.2">
      <c r="A27" s="89" t="s">
        <v>172</v>
      </c>
      <c r="B27" s="18">
        <v>108766.31687020001</v>
      </c>
      <c r="C27" s="18">
        <v>87884.6378215</v>
      </c>
      <c r="D27" s="18">
        <v>117496.78595</v>
      </c>
      <c r="E27" s="16">
        <v>33.694339377769751</v>
      </c>
      <c r="F27" s="16"/>
      <c r="G27" s="18">
        <v>571477.10570000031</v>
      </c>
      <c r="H27" s="18">
        <v>452044.30252999993</v>
      </c>
      <c r="I27" s="18">
        <v>531723.64850000013</v>
      </c>
      <c r="J27" s="16">
        <v>17.626446240789036</v>
      </c>
    </row>
    <row r="28" spans="1:12" ht="11.25" customHeight="1" x14ac:dyDescent="0.2">
      <c r="A28" s="10" t="s">
        <v>319</v>
      </c>
      <c r="B28" s="11">
        <v>160.46799999999999</v>
      </c>
      <c r="C28" s="11">
        <v>132.1</v>
      </c>
      <c r="D28" s="11">
        <v>175.5</v>
      </c>
      <c r="E28" s="12">
        <v>32.853898561695701</v>
      </c>
      <c r="F28" s="12"/>
      <c r="G28" s="11">
        <v>918.92487000000006</v>
      </c>
      <c r="H28" s="11">
        <v>780.11987000000011</v>
      </c>
      <c r="I28" s="11">
        <v>873.29842999999994</v>
      </c>
      <c r="J28" s="12">
        <v>11.94413366243316</v>
      </c>
    </row>
    <row r="29" spans="1:12" ht="11.25" customHeight="1" x14ac:dyDescent="0.2">
      <c r="A29" s="10" t="s">
        <v>369</v>
      </c>
      <c r="B29" s="11">
        <v>7526.5209718000006</v>
      </c>
      <c r="C29" s="11">
        <v>4546.9430599999996</v>
      </c>
      <c r="D29" s="11">
        <v>7736.4566400000003</v>
      </c>
      <c r="E29" s="12">
        <v>70.14632771759409</v>
      </c>
      <c r="F29" s="12"/>
      <c r="G29" s="11">
        <v>57418.318129999992</v>
      </c>
      <c r="H29" s="11">
        <v>36667.327160000008</v>
      </c>
      <c r="I29" s="11">
        <v>55505.089449999999</v>
      </c>
      <c r="J29" s="12">
        <v>51.374789898920966</v>
      </c>
    </row>
    <row r="30" spans="1:12" ht="11.25" customHeight="1" x14ac:dyDescent="0.2">
      <c r="A30" s="10" t="s">
        <v>171</v>
      </c>
      <c r="B30" s="11">
        <v>26.623840000000001</v>
      </c>
      <c r="C30" s="11">
        <v>26.623840000000001</v>
      </c>
      <c r="D30" s="11">
        <v>1</v>
      </c>
      <c r="E30" s="12">
        <v>-96.243967812306565</v>
      </c>
      <c r="F30" s="12"/>
      <c r="G30" s="11">
        <v>156.15199999999999</v>
      </c>
      <c r="H30" s="11">
        <v>156.15199999999999</v>
      </c>
      <c r="I30" s="11">
        <v>3.3</v>
      </c>
      <c r="J30" s="12">
        <v>-97.886674522260364</v>
      </c>
    </row>
    <row r="31" spans="1:12" ht="11.25" customHeight="1" x14ac:dyDescent="0.2">
      <c r="A31" s="10" t="s">
        <v>334</v>
      </c>
      <c r="B31" s="11">
        <v>9713.2296400000014</v>
      </c>
      <c r="C31" s="11">
        <v>7355.8106399999997</v>
      </c>
      <c r="D31" s="11">
        <v>10821.746999999999</v>
      </c>
      <c r="E31" s="12">
        <v>47.118346700670372</v>
      </c>
      <c r="F31" s="12"/>
      <c r="G31" s="11">
        <v>72935.446370000005</v>
      </c>
      <c r="H31" s="11">
        <v>59001.805039999999</v>
      </c>
      <c r="I31" s="11">
        <v>78461.390300000014</v>
      </c>
      <c r="J31" s="12">
        <v>32.981338870577758</v>
      </c>
      <c r="L31" s="13"/>
    </row>
    <row r="32" spans="1:12" ht="11.25" customHeight="1" x14ac:dyDescent="0.2">
      <c r="A32" s="10" t="s">
        <v>364</v>
      </c>
      <c r="B32" s="11">
        <v>1732.1215000000002</v>
      </c>
      <c r="C32" s="11">
        <v>1732.1215000000002</v>
      </c>
      <c r="D32" s="11">
        <v>2970.5678799999996</v>
      </c>
      <c r="E32" s="12">
        <v>71.498816913247651</v>
      </c>
      <c r="F32" s="12"/>
      <c r="G32" s="11">
        <v>3095.3233</v>
      </c>
      <c r="H32" s="11">
        <v>3095.3233</v>
      </c>
      <c r="I32" s="11">
        <v>30302.744479999998</v>
      </c>
      <c r="J32" s="12">
        <v>878.98479554623577</v>
      </c>
      <c r="L32" s="13"/>
    </row>
    <row r="33" spans="1:11" ht="11.25" customHeight="1" x14ac:dyDescent="0.2">
      <c r="A33" s="10" t="s">
        <v>425</v>
      </c>
      <c r="B33" s="11">
        <v>52.265839999999997</v>
      </c>
      <c r="C33" s="11">
        <v>33.890839999999997</v>
      </c>
      <c r="D33" s="11">
        <v>18.137999999999998</v>
      </c>
      <c r="E33" s="12">
        <v>-46.481114070940698</v>
      </c>
      <c r="F33" s="12"/>
      <c r="G33" s="11">
        <v>273.25008000000003</v>
      </c>
      <c r="H33" s="11">
        <v>216.04007999999999</v>
      </c>
      <c r="I33" s="11">
        <v>105.26010000000001</v>
      </c>
      <c r="J33" s="12">
        <v>-51.277512950374756</v>
      </c>
    </row>
    <row r="34" spans="1:11" ht="11.25" customHeight="1" x14ac:dyDescent="0.2">
      <c r="A34" s="10" t="s">
        <v>97</v>
      </c>
      <c r="B34" s="11">
        <v>64013.073400000001</v>
      </c>
      <c r="C34" s="11">
        <v>57608.178700000004</v>
      </c>
      <c r="D34" s="11">
        <v>71050.632500000007</v>
      </c>
      <c r="E34" s="12">
        <v>23.334280137552767</v>
      </c>
      <c r="F34" s="12"/>
      <c r="G34" s="11">
        <v>217377.67301000006</v>
      </c>
      <c r="H34" s="11">
        <v>198517.70992999995</v>
      </c>
      <c r="I34" s="11">
        <v>193209.58099000007</v>
      </c>
      <c r="J34" s="12">
        <v>-2.6738818122935157</v>
      </c>
    </row>
    <row r="35" spans="1:11" ht="11.25" customHeight="1" x14ac:dyDescent="0.2">
      <c r="A35" s="10" t="s">
        <v>335</v>
      </c>
      <c r="B35" s="11">
        <v>25480.2084784</v>
      </c>
      <c r="C35" s="11">
        <v>16448.864041500001</v>
      </c>
      <c r="D35" s="11">
        <v>24651.95793</v>
      </c>
      <c r="E35" s="12">
        <v>49.870275952210648</v>
      </c>
      <c r="F35" s="12"/>
      <c r="G35" s="11">
        <v>219113.00024000017</v>
      </c>
      <c r="H35" s="11">
        <v>153607.70744999996</v>
      </c>
      <c r="I35" s="11">
        <v>172960.43322000001</v>
      </c>
      <c r="J35" s="12">
        <v>12.598798648368259</v>
      </c>
    </row>
    <row r="36" spans="1:11" ht="11.25" customHeight="1" x14ac:dyDescent="0.2">
      <c r="A36" s="10" t="s">
        <v>332</v>
      </c>
      <c r="B36" s="11">
        <v>1.7</v>
      </c>
      <c r="C36" s="11">
        <v>0</v>
      </c>
      <c r="D36" s="11">
        <v>0</v>
      </c>
      <c r="E36" s="12" t="s">
        <v>527</v>
      </c>
      <c r="F36" s="12"/>
      <c r="G36" s="11">
        <v>23.8</v>
      </c>
      <c r="H36" s="11">
        <v>0</v>
      </c>
      <c r="I36" s="11">
        <v>0</v>
      </c>
      <c r="J36" s="12" t="s">
        <v>527</v>
      </c>
    </row>
    <row r="37" spans="1:11" ht="11.25" customHeight="1" x14ac:dyDescent="0.2">
      <c r="A37" s="10" t="s">
        <v>235</v>
      </c>
      <c r="B37" s="11">
        <v>60.105199999999996</v>
      </c>
      <c r="C37" s="11">
        <v>0.10520000000000002</v>
      </c>
      <c r="D37" s="11">
        <v>70.786000000000001</v>
      </c>
      <c r="E37" s="12">
        <v>67187.072243345989</v>
      </c>
      <c r="F37" s="12"/>
      <c r="G37" s="11">
        <v>165.21769999999998</v>
      </c>
      <c r="H37" s="11">
        <v>2.1177000000000001</v>
      </c>
      <c r="I37" s="11">
        <v>302.55153000000001</v>
      </c>
      <c r="J37" s="12">
        <v>14186.798413372997</v>
      </c>
    </row>
    <row r="38" spans="1:11" ht="11.25" customHeight="1" x14ac:dyDescent="0.2">
      <c r="B38" s="11"/>
      <c r="C38" s="11"/>
      <c r="D38" s="11"/>
      <c r="E38" s="12"/>
      <c r="F38" s="12"/>
      <c r="G38" s="11"/>
      <c r="H38" s="11"/>
      <c r="I38" s="11"/>
      <c r="J38" s="12"/>
    </row>
    <row r="39" spans="1:11" x14ac:dyDescent="0.2">
      <c r="A39" s="84"/>
      <c r="B39" s="90"/>
      <c r="C39" s="90"/>
      <c r="D39" s="90"/>
      <c r="E39" s="90"/>
      <c r="F39" s="90"/>
      <c r="G39" s="90"/>
      <c r="H39" s="90"/>
      <c r="I39" s="90"/>
      <c r="J39" s="90"/>
    </row>
    <row r="40" spans="1:11" x14ac:dyDescent="0.2">
      <c r="A40" s="9" t="s">
        <v>456</v>
      </c>
      <c r="B40" s="9"/>
      <c r="C40" s="9"/>
      <c r="D40" s="9"/>
      <c r="E40" s="9"/>
      <c r="F40" s="9"/>
      <c r="G40" s="9"/>
      <c r="H40" s="9"/>
      <c r="I40" s="9"/>
      <c r="J40" s="9"/>
    </row>
    <row r="41" spans="1:11" ht="47.4" customHeight="1" x14ac:dyDescent="0.25">
      <c r="A41" s="366" t="s">
        <v>457</v>
      </c>
      <c r="B41" s="366"/>
      <c r="C41" s="366"/>
      <c r="D41" s="366"/>
      <c r="E41" s="366"/>
      <c r="F41" s="366"/>
      <c r="G41" s="366"/>
      <c r="H41" s="366"/>
      <c r="I41" s="366"/>
      <c r="J41" s="366"/>
    </row>
    <row r="42" spans="1:11" ht="20.100000000000001" customHeight="1" x14ac:dyDescent="0.25">
      <c r="A42" s="356" t="s">
        <v>481</v>
      </c>
      <c r="B42" s="356"/>
      <c r="C42" s="356"/>
      <c r="D42" s="356"/>
      <c r="E42" s="356"/>
      <c r="F42" s="356"/>
      <c r="G42" s="356"/>
      <c r="H42" s="356"/>
      <c r="I42" s="356"/>
      <c r="J42" s="356"/>
      <c r="K42" s="83"/>
    </row>
    <row r="43" spans="1:11" ht="20.100000000000001" customHeight="1" x14ac:dyDescent="0.2">
      <c r="A43" s="357" t="s">
        <v>151</v>
      </c>
      <c r="B43" s="357"/>
      <c r="C43" s="357"/>
      <c r="D43" s="357"/>
      <c r="E43" s="357"/>
      <c r="F43" s="357"/>
      <c r="G43" s="357"/>
      <c r="H43" s="357"/>
      <c r="I43" s="357"/>
      <c r="J43" s="357"/>
      <c r="K43" s="235"/>
    </row>
    <row r="44" spans="1:11" s="20" customFormat="1" x14ac:dyDescent="0.2">
      <c r="A44" s="17"/>
      <c r="B44" s="358" t="s">
        <v>100</v>
      </c>
      <c r="C44" s="358"/>
      <c r="D44" s="358"/>
      <c r="E44" s="358"/>
      <c r="F44" s="310"/>
      <c r="G44" s="358" t="s">
        <v>422</v>
      </c>
      <c r="H44" s="358"/>
      <c r="I44" s="358"/>
      <c r="J44" s="358"/>
      <c r="K44" s="91"/>
    </row>
    <row r="45" spans="1:11" s="20" customFormat="1" x14ac:dyDescent="0.2">
      <c r="A45" s="17" t="s">
        <v>257</v>
      </c>
      <c r="B45" s="361">
        <v>2018</v>
      </c>
      <c r="C45" s="359" t="s">
        <v>513</v>
      </c>
      <c r="D45" s="359"/>
      <c r="E45" s="359"/>
      <c r="F45" s="310"/>
      <c r="G45" s="361">
        <v>2018</v>
      </c>
      <c r="H45" s="359" t="s">
        <v>513</v>
      </c>
      <c r="I45" s="359"/>
      <c r="J45" s="359"/>
      <c r="K45" s="91"/>
    </row>
    <row r="46" spans="1:11" s="20" customFormat="1" x14ac:dyDescent="0.2">
      <c r="A46" s="123"/>
      <c r="B46" s="364"/>
      <c r="C46" s="234">
        <v>2018</v>
      </c>
      <c r="D46" s="234">
        <v>2019</v>
      </c>
      <c r="E46" s="311" t="s">
        <v>509</v>
      </c>
      <c r="F46" s="125"/>
      <c r="G46" s="364"/>
      <c r="H46" s="234">
        <v>2018</v>
      </c>
      <c r="I46" s="234">
        <v>2019</v>
      </c>
      <c r="J46" s="311" t="s">
        <v>509</v>
      </c>
    </row>
    <row r="47" spans="1:11" s="20" customFormat="1" ht="11.25" customHeight="1" x14ac:dyDescent="0.2">
      <c r="A47" s="17" t="s">
        <v>255</v>
      </c>
      <c r="B47" s="18">
        <v>666961.53330000024</v>
      </c>
      <c r="C47" s="18">
        <v>495414.69856370002</v>
      </c>
      <c r="D47" s="18">
        <v>464392.13444679993</v>
      </c>
      <c r="E47" s="16">
        <v>-6.2619385752663987</v>
      </c>
      <c r="F47" s="16"/>
      <c r="G47" s="18">
        <v>1342042.9134899999</v>
      </c>
      <c r="H47" s="18">
        <v>993458.26873000013</v>
      </c>
      <c r="I47" s="18">
        <v>935057.20430999983</v>
      </c>
      <c r="J47" s="16">
        <v>-5.8785624175898334</v>
      </c>
      <c r="K47" s="19"/>
    </row>
    <row r="48" spans="1:11" ht="11.25" customHeight="1" x14ac:dyDescent="0.2">
      <c r="A48" s="9"/>
      <c r="B48" s="11"/>
      <c r="C48" s="11"/>
      <c r="D48" s="11"/>
      <c r="E48" s="12"/>
      <c r="F48" s="12"/>
      <c r="G48" s="11"/>
      <c r="H48" s="11"/>
      <c r="I48" s="11"/>
      <c r="J48" s="12"/>
    </row>
    <row r="49" spans="1:10" s="20" customFormat="1" ht="11.25" customHeight="1" x14ac:dyDescent="0.2">
      <c r="A49" s="17" t="s">
        <v>310</v>
      </c>
      <c r="B49" s="18">
        <v>150757.91790030003</v>
      </c>
      <c r="C49" s="18">
        <v>115272.61128300001</v>
      </c>
      <c r="D49" s="18">
        <v>107118.467995</v>
      </c>
      <c r="E49" s="16">
        <v>-7.073790727253666</v>
      </c>
      <c r="F49" s="16"/>
      <c r="G49" s="18">
        <v>173701.33278</v>
      </c>
      <c r="H49" s="18">
        <v>128097.47915999999</v>
      </c>
      <c r="I49" s="18">
        <v>119944.84875999999</v>
      </c>
      <c r="J49" s="16">
        <v>-6.3643956566990454</v>
      </c>
    </row>
    <row r="50" spans="1:10" ht="11.25" customHeight="1" x14ac:dyDescent="0.2">
      <c r="A50" s="9" t="s">
        <v>308</v>
      </c>
      <c r="B50" s="11">
        <v>844.24268000000006</v>
      </c>
      <c r="C50" s="11">
        <v>470.28208000000001</v>
      </c>
      <c r="D50" s="11">
        <v>463.99429000000003</v>
      </c>
      <c r="E50" s="12">
        <v>-1.3370252168655838</v>
      </c>
      <c r="F50" s="12"/>
      <c r="G50" s="11">
        <v>1123.5899400000001</v>
      </c>
      <c r="H50" s="11">
        <v>662.72534999999993</v>
      </c>
      <c r="I50" s="11">
        <v>534.84590000000003</v>
      </c>
      <c r="J50" s="12">
        <v>-19.295994939683524</v>
      </c>
    </row>
    <row r="51" spans="1:10" ht="11.25" customHeight="1" x14ac:dyDescent="0.2">
      <c r="A51" s="9" t="s">
        <v>309</v>
      </c>
      <c r="B51" s="11">
        <v>29438.774234300006</v>
      </c>
      <c r="C51" s="11">
        <v>22795.174484299998</v>
      </c>
      <c r="D51" s="11">
        <v>23969.316393000001</v>
      </c>
      <c r="E51" s="12">
        <v>5.1508353643385618</v>
      </c>
      <c r="F51" s="12"/>
      <c r="G51" s="11">
        <v>28863.560070000003</v>
      </c>
      <c r="H51" s="11">
        <v>22279.725679999996</v>
      </c>
      <c r="I51" s="11">
        <v>22156.395469999999</v>
      </c>
      <c r="J51" s="12">
        <v>-0.55355353908467464</v>
      </c>
    </row>
    <row r="52" spans="1:10" ht="11.25" customHeight="1" x14ac:dyDescent="0.2">
      <c r="A52" s="9" t="s">
        <v>147</v>
      </c>
      <c r="B52" s="11">
        <v>120474.90098600004</v>
      </c>
      <c r="C52" s="11">
        <v>92007.154718700011</v>
      </c>
      <c r="D52" s="11">
        <v>82685.157311999996</v>
      </c>
      <c r="E52" s="12">
        <v>-10.131817938725334</v>
      </c>
      <c r="F52" s="12"/>
      <c r="G52" s="11">
        <v>143714.18276999998</v>
      </c>
      <c r="H52" s="11">
        <v>105155.02812999999</v>
      </c>
      <c r="I52" s="11">
        <v>97253.60738999999</v>
      </c>
      <c r="J52" s="12">
        <v>-7.5140684002592053</v>
      </c>
    </row>
    <row r="53" spans="1:10" ht="11.25" customHeight="1" x14ac:dyDescent="0.2">
      <c r="A53" s="9"/>
      <c r="B53" s="11"/>
      <c r="C53" s="11"/>
      <c r="D53" s="11"/>
      <c r="E53" s="12"/>
      <c r="F53" s="12"/>
      <c r="G53" s="11"/>
      <c r="H53" s="11"/>
      <c r="I53" s="11"/>
      <c r="J53" s="12"/>
    </row>
    <row r="54" spans="1:10" s="20" customFormat="1" ht="11.25" customHeight="1" x14ac:dyDescent="0.2">
      <c r="A54" s="17" t="s">
        <v>104</v>
      </c>
      <c r="B54" s="18">
        <v>112753.65005230001</v>
      </c>
      <c r="C54" s="18">
        <v>72195.457554299996</v>
      </c>
      <c r="D54" s="18">
        <v>67772.568007199996</v>
      </c>
      <c r="E54" s="16">
        <v>-6.1262712321941279</v>
      </c>
      <c r="F54" s="16"/>
      <c r="G54" s="18">
        <v>152909.87040999997</v>
      </c>
      <c r="H54" s="18">
        <v>98361.267900000006</v>
      </c>
      <c r="I54" s="18">
        <v>94429.373320000013</v>
      </c>
      <c r="J54" s="16">
        <v>-3.9974012779068602</v>
      </c>
    </row>
    <row r="55" spans="1:10" ht="11.25" customHeight="1" x14ac:dyDescent="0.2">
      <c r="A55" s="9" t="s">
        <v>311</v>
      </c>
      <c r="B55" s="11">
        <v>877.59048000000007</v>
      </c>
      <c r="C55" s="11">
        <v>803.30880000000002</v>
      </c>
      <c r="D55" s="11">
        <v>1184.75856</v>
      </c>
      <c r="E55" s="12">
        <v>47.484822773010819</v>
      </c>
      <c r="F55" s="12"/>
      <c r="G55" s="11">
        <v>2094.5728899999995</v>
      </c>
      <c r="H55" s="11">
        <v>1942.5749499999997</v>
      </c>
      <c r="I55" s="11">
        <v>2398.2979300000002</v>
      </c>
      <c r="J55" s="12">
        <v>23.459737293534062</v>
      </c>
    </row>
    <row r="56" spans="1:10" ht="11.25" customHeight="1" x14ac:dyDescent="0.2">
      <c r="A56" s="9" t="s">
        <v>96</v>
      </c>
      <c r="B56" s="11">
        <v>4593.0826098999996</v>
      </c>
      <c r="C56" s="11">
        <v>3159.7570498999994</v>
      </c>
      <c r="D56" s="11">
        <v>2906.5625</v>
      </c>
      <c r="E56" s="12">
        <v>-8.0131018271804351</v>
      </c>
      <c r="F56" s="12"/>
      <c r="G56" s="11">
        <v>11985.282879999999</v>
      </c>
      <c r="H56" s="11">
        <v>8266.0758800000003</v>
      </c>
      <c r="I56" s="11">
        <v>7669.8548799999999</v>
      </c>
      <c r="J56" s="12">
        <v>-7.2128662820840361</v>
      </c>
    </row>
    <row r="57" spans="1:10" ht="11.25" customHeight="1" x14ac:dyDescent="0.2">
      <c r="A57" s="9" t="s">
        <v>308</v>
      </c>
      <c r="B57" s="11">
        <v>37.884</v>
      </c>
      <c r="C57" s="11">
        <v>37.884</v>
      </c>
      <c r="D57" s="11">
        <v>52.965600000000002</v>
      </c>
      <c r="E57" s="12">
        <v>39.809946151409576</v>
      </c>
      <c r="F57" s="12"/>
      <c r="G57" s="11">
        <v>67.2166</v>
      </c>
      <c r="H57" s="11">
        <v>67.2166</v>
      </c>
      <c r="I57" s="11">
        <v>81.318950000000001</v>
      </c>
      <c r="J57" s="12">
        <v>20.980457208487195</v>
      </c>
    </row>
    <row r="58" spans="1:10" ht="11.25" customHeight="1" x14ac:dyDescent="0.2">
      <c r="A58" s="9" t="s">
        <v>309</v>
      </c>
      <c r="B58" s="11">
        <v>67569.929917000001</v>
      </c>
      <c r="C58" s="11">
        <v>40677.783528999993</v>
      </c>
      <c r="D58" s="11">
        <v>39463.386657999996</v>
      </c>
      <c r="E58" s="12">
        <v>-2.9854057071084839</v>
      </c>
      <c r="F58" s="12"/>
      <c r="G58" s="11">
        <v>85324.300309999977</v>
      </c>
      <c r="H58" s="11">
        <v>50818.904529999993</v>
      </c>
      <c r="I58" s="11">
        <v>50736.860820000002</v>
      </c>
      <c r="J58" s="12">
        <v>-0.16144328721520651</v>
      </c>
    </row>
    <row r="59" spans="1:10" ht="11.25" customHeight="1" x14ac:dyDescent="0.2">
      <c r="A59" s="9" t="s">
        <v>336</v>
      </c>
      <c r="B59" s="11">
        <v>3523.8616799999995</v>
      </c>
      <c r="C59" s="11">
        <v>1553.1353100000006</v>
      </c>
      <c r="D59" s="11">
        <v>1639.5640892000001</v>
      </c>
      <c r="E59" s="12">
        <v>5.5647939135450741</v>
      </c>
      <c r="F59" s="12"/>
      <c r="G59" s="11">
        <v>12538.550789999996</v>
      </c>
      <c r="H59" s="11">
        <v>7461.6263200000003</v>
      </c>
      <c r="I59" s="11">
        <v>6780.596950000001</v>
      </c>
      <c r="J59" s="12">
        <v>-9.1270902721914808</v>
      </c>
    </row>
    <row r="60" spans="1:10" ht="11.25" customHeight="1" x14ac:dyDescent="0.2">
      <c r="A60" s="9" t="s">
        <v>337</v>
      </c>
      <c r="B60" s="11">
        <v>995.46739539999987</v>
      </c>
      <c r="C60" s="11">
        <v>768.61602540000001</v>
      </c>
      <c r="D60" s="11">
        <v>885.11262999999997</v>
      </c>
      <c r="E60" s="12">
        <v>15.156671309237055</v>
      </c>
      <c r="F60" s="12"/>
      <c r="G60" s="11">
        <v>8960.3031399999982</v>
      </c>
      <c r="H60" s="11">
        <v>6850.4419100000005</v>
      </c>
      <c r="I60" s="11">
        <v>7438.0782499999987</v>
      </c>
      <c r="J60" s="12">
        <v>8.5780793081711977</v>
      </c>
    </row>
    <row r="61" spans="1:10" ht="11.25" customHeight="1" x14ac:dyDescent="0.2">
      <c r="A61" s="9" t="s">
        <v>390</v>
      </c>
      <c r="B61" s="11">
        <v>0</v>
      </c>
      <c r="C61" s="11">
        <v>0</v>
      </c>
      <c r="D61" s="11">
        <v>0</v>
      </c>
      <c r="E61" s="12" t="s">
        <v>527</v>
      </c>
      <c r="F61" s="12"/>
      <c r="G61" s="11">
        <v>0</v>
      </c>
      <c r="H61" s="11">
        <v>0</v>
      </c>
      <c r="I61" s="11">
        <v>0</v>
      </c>
      <c r="J61" s="12" t="s">
        <v>527</v>
      </c>
    </row>
    <row r="62" spans="1:10" ht="11.25" customHeight="1" x14ac:dyDescent="0.2">
      <c r="A62" s="9" t="s">
        <v>312</v>
      </c>
      <c r="B62" s="11">
        <v>1558.8994399999999</v>
      </c>
      <c r="C62" s="11">
        <v>992.80740000000014</v>
      </c>
      <c r="D62" s="11">
        <v>1756.8673399999998</v>
      </c>
      <c r="E62" s="12">
        <v>76.959533138048698</v>
      </c>
      <c r="F62" s="12"/>
      <c r="G62" s="11">
        <v>1658.6694299999999</v>
      </c>
      <c r="H62" s="11">
        <v>1046.6686499999998</v>
      </c>
      <c r="I62" s="11">
        <v>1961.1036200000003</v>
      </c>
      <c r="J62" s="12">
        <v>87.366232856979195</v>
      </c>
    </row>
    <row r="63" spans="1:10" ht="11.25" customHeight="1" x14ac:dyDescent="0.2">
      <c r="A63" s="9" t="s">
        <v>207</v>
      </c>
      <c r="B63" s="11">
        <v>33596.934530000006</v>
      </c>
      <c r="C63" s="11">
        <v>24202.165440000004</v>
      </c>
      <c r="D63" s="11">
        <v>19883.350629999997</v>
      </c>
      <c r="E63" s="12">
        <v>-17.844745424564806</v>
      </c>
      <c r="F63" s="12"/>
      <c r="G63" s="11">
        <v>30280.974370000007</v>
      </c>
      <c r="H63" s="11">
        <v>21907.759060000015</v>
      </c>
      <c r="I63" s="11">
        <v>17363.261920000004</v>
      </c>
      <c r="J63" s="12">
        <v>-20.743779076416445</v>
      </c>
    </row>
    <row r="64" spans="1:10" ht="11.25" customHeight="1" x14ac:dyDescent="0.2">
      <c r="A64" s="9"/>
      <c r="B64" s="11"/>
      <c r="C64" s="11"/>
      <c r="D64" s="11"/>
      <c r="E64" s="12"/>
      <c r="F64" s="12"/>
      <c r="G64" s="11"/>
      <c r="H64" s="11"/>
      <c r="I64" s="11"/>
      <c r="J64" s="12"/>
    </row>
    <row r="65" spans="1:10" s="20" customFormat="1" ht="11.25" customHeight="1" x14ac:dyDescent="0.2">
      <c r="A65" s="17" t="s">
        <v>215</v>
      </c>
      <c r="B65" s="18">
        <v>141404.261115</v>
      </c>
      <c r="C65" s="18">
        <v>118356.92164</v>
      </c>
      <c r="D65" s="18">
        <v>123892.29117000001</v>
      </c>
      <c r="E65" s="16">
        <v>4.6768447956399655</v>
      </c>
      <c r="F65" s="16"/>
      <c r="G65" s="18">
        <v>370857.28821999993</v>
      </c>
      <c r="H65" s="18">
        <v>309681.52768000006</v>
      </c>
      <c r="I65" s="18">
        <v>315308.94237999991</v>
      </c>
      <c r="J65" s="16">
        <v>1.8171618895573118</v>
      </c>
    </row>
    <row r="66" spans="1:10" s="20" customFormat="1" ht="11.25" customHeight="1" x14ac:dyDescent="0.2">
      <c r="A66" s="9" t="s">
        <v>383</v>
      </c>
      <c r="B66" s="11">
        <v>44468.026804999994</v>
      </c>
      <c r="C66" s="11">
        <v>37926.54451</v>
      </c>
      <c r="D66" s="11">
        <v>35714.236690000005</v>
      </c>
      <c r="E66" s="12">
        <v>-5.8331383693989807</v>
      </c>
      <c r="F66" s="12"/>
      <c r="G66" s="11">
        <v>130109.67901999998</v>
      </c>
      <c r="H66" s="11">
        <v>110954.77719000004</v>
      </c>
      <c r="I66" s="11">
        <v>104577.41131999998</v>
      </c>
      <c r="J66" s="12">
        <v>-5.7477163503103554</v>
      </c>
    </row>
    <row r="67" spans="1:10" ht="11.25" customHeight="1" x14ac:dyDescent="0.2">
      <c r="A67" s="9" t="s">
        <v>203</v>
      </c>
      <c r="B67" s="11">
        <v>26078.572465000001</v>
      </c>
      <c r="C67" s="11">
        <v>22112.358779999999</v>
      </c>
      <c r="D67" s="11">
        <v>20265.614860000005</v>
      </c>
      <c r="E67" s="12">
        <v>-8.3516369211154426</v>
      </c>
      <c r="F67" s="12"/>
      <c r="G67" s="11">
        <v>77289.306519999984</v>
      </c>
      <c r="H67" s="11">
        <v>64487.195360000012</v>
      </c>
      <c r="I67" s="11">
        <v>58686.195969999993</v>
      </c>
      <c r="J67" s="12">
        <v>-8.9955833210235312</v>
      </c>
    </row>
    <row r="68" spans="1:10" ht="11.25" customHeight="1" x14ac:dyDescent="0.2">
      <c r="A68" s="9" t="s">
        <v>204</v>
      </c>
      <c r="B68" s="11">
        <v>27638.758864999993</v>
      </c>
      <c r="C68" s="11">
        <v>21838.738810000003</v>
      </c>
      <c r="D68" s="11">
        <v>32054.505130000001</v>
      </c>
      <c r="E68" s="12">
        <v>46.778188103619698</v>
      </c>
      <c r="F68" s="12"/>
      <c r="G68" s="11">
        <v>62392.554319999981</v>
      </c>
      <c r="H68" s="11">
        <v>49212.25400999999</v>
      </c>
      <c r="I68" s="11">
        <v>69323.628379999995</v>
      </c>
      <c r="J68" s="12">
        <v>40.866598725417759</v>
      </c>
    </row>
    <row r="69" spans="1:10" ht="11.25" customHeight="1" x14ac:dyDescent="0.2">
      <c r="A69" s="9" t="s">
        <v>205</v>
      </c>
      <c r="B69" s="11">
        <v>17530.733029999999</v>
      </c>
      <c r="C69" s="11">
        <v>15337.665159999999</v>
      </c>
      <c r="D69" s="11">
        <v>16147.307899999996</v>
      </c>
      <c r="E69" s="12">
        <v>5.2787874265993935</v>
      </c>
      <c r="F69" s="12"/>
      <c r="G69" s="11">
        <v>35410.660890000006</v>
      </c>
      <c r="H69" s="11">
        <v>31081.850170000002</v>
      </c>
      <c r="I69" s="11">
        <v>32562.133389999995</v>
      </c>
      <c r="J69" s="12">
        <v>4.7625325130379537</v>
      </c>
    </row>
    <row r="70" spans="1:10" ht="11.25" customHeight="1" x14ac:dyDescent="0.2">
      <c r="A70" s="9" t="s">
        <v>391</v>
      </c>
      <c r="B70" s="11">
        <v>2205.4901700000005</v>
      </c>
      <c r="C70" s="11">
        <v>2170.4741700000004</v>
      </c>
      <c r="D70" s="11">
        <v>589.67701999999997</v>
      </c>
      <c r="E70" s="12">
        <v>-72.831880325947395</v>
      </c>
      <c r="F70" s="12"/>
      <c r="G70" s="11">
        <v>7970.4713299999994</v>
      </c>
      <c r="H70" s="11">
        <v>7838.9468599999991</v>
      </c>
      <c r="I70" s="11">
        <v>1839.1584499999997</v>
      </c>
      <c r="J70" s="12">
        <v>-76.538194698260781</v>
      </c>
    </row>
    <row r="71" spans="1:10" ht="11.25" customHeight="1" x14ac:dyDescent="0.2">
      <c r="A71" s="9" t="s">
        <v>206</v>
      </c>
      <c r="B71" s="11">
        <v>23482.679779999999</v>
      </c>
      <c r="C71" s="11">
        <v>18971.140209999998</v>
      </c>
      <c r="D71" s="11">
        <v>19120.949570000001</v>
      </c>
      <c r="E71" s="12">
        <v>0.78966977388652992</v>
      </c>
      <c r="F71" s="12"/>
      <c r="G71" s="11">
        <v>57684.616139999998</v>
      </c>
      <c r="H71" s="11">
        <v>46106.504090000002</v>
      </c>
      <c r="I71" s="11">
        <v>48320.414870000008</v>
      </c>
      <c r="J71" s="12">
        <v>4.8017320412721887</v>
      </c>
    </row>
    <row r="72" spans="1:10" ht="11.25" customHeight="1" x14ac:dyDescent="0.2">
      <c r="A72" s="9"/>
      <c r="B72" s="11"/>
      <c r="C72" s="11"/>
      <c r="D72" s="11"/>
      <c r="E72" s="12"/>
      <c r="F72" s="12"/>
      <c r="G72" s="11"/>
      <c r="H72" s="11"/>
      <c r="I72" s="11"/>
      <c r="J72" s="12"/>
    </row>
    <row r="73" spans="1:10" s="20" customFormat="1" ht="11.25" customHeight="1" x14ac:dyDescent="0.2">
      <c r="A73" s="17" t="s">
        <v>1</v>
      </c>
      <c r="B73" s="18">
        <v>146297.27032700001</v>
      </c>
      <c r="C73" s="18">
        <v>101185.946277</v>
      </c>
      <c r="D73" s="18">
        <v>101353.82519999999</v>
      </c>
      <c r="E73" s="16">
        <v>0.16591130406628452</v>
      </c>
      <c r="F73" s="16"/>
      <c r="G73" s="18">
        <v>373490.53611000004</v>
      </c>
      <c r="H73" s="18">
        <v>259550.52689000007</v>
      </c>
      <c r="I73" s="18">
        <v>253834.44999000002</v>
      </c>
      <c r="J73" s="16">
        <v>-2.2022983226008108</v>
      </c>
    </row>
    <row r="74" spans="1:10" ht="11.25" customHeight="1" x14ac:dyDescent="0.2">
      <c r="A74" s="9" t="s">
        <v>208</v>
      </c>
      <c r="B74" s="11">
        <v>71936.941520000008</v>
      </c>
      <c r="C74" s="11">
        <v>50599.918550000002</v>
      </c>
      <c r="D74" s="11">
        <v>45214.03514</v>
      </c>
      <c r="E74" s="12">
        <v>-10.644055493247436</v>
      </c>
      <c r="F74" s="12"/>
      <c r="G74" s="11">
        <v>163176.60795999996</v>
      </c>
      <c r="H74" s="11">
        <v>115243.79687000002</v>
      </c>
      <c r="I74" s="11">
        <v>100485.56636000006</v>
      </c>
      <c r="J74" s="12">
        <v>-12.806095348149526</v>
      </c>
    </row>
    <row r="75" spans="1:10" ht="11.25" customHeight="1" x14ac:dyDescent="0.2">
      <c r="A75" s="9" t="s">
        <v>92</v>
      </c>
      <c r="B75" s="11">
        <v>5100.4317970000002</v>
      </c>
      <c r="C75" s="11">
        <v>3391.2327570000002</v>
      </c>
      <c r="D75" s="11">
        <v>3089.6161699999998</v>
      </c>
      <c r="E75" s="12">
        <v>-8.8940101907608664</v>
      </c>
      <c r="F75" s="12"/>
      <c r="G75" s="11">
        <v>31924.676210000001</v>
      </c>
      <c r="H75" s="11">
        <v>20999.029990000003</v>
      </c>
      <c r="I75" s="11">
        <v>19630.951720000001</v>
      </c>
      <c r="J75" s="12">
        <v>-6.5149593607490317</v>
      </c>
    </row>
    <row r="76" spans="1:10" ht="11.25" customHeight="1" x14ac:dyDescent="0.2">
      <c r="A76" s="9" t="s">
        <v>209</v>
      </c>
      <c r="B76" s="11">
        <v>6054.0540000000001</v>
      </c>
      <c r="C76" s="11">
        <v>4158.884</v>
      </c>
      <c r="D76" s="11">
        <v>4402.7870000000003</v>
      </c>
      <c r="E76" s="12">
        <v>5.8646261833703619</v>
      </c>
      <c r="F76" s="12"/>
      <c r="G76" s="11">
        <v>19474.641900000002</v>
      </c>
      <c r="H76" s="11">
        <v>14123.35874</v>
      </c>
      <c r="I76" s="11">
        <v>15138.198350000001</v>
      </c>
      <c r="J76" s="12">
        <v>7.1855401302367596</v>
      </c>
    </row>
    <row r="77" spans="1:10" ht="11.25" customHeight="1" x14ac:dyDescent="0.2">
      <c r="A77" s="9" t="s">
        <v>210</v>
      </c>
      <c r="B77" s="11">
        <v>62739.889189999994</v>
      </c>
      <c r="C77" s="11">
        <v>42694.473060000004</v>
      </c>
      <c r="D77" s="11">
        <v>48337.767519999994</v>
      </c>
      <c r="E77" s="12">
        <v>13.217857149962413</v>
      </c>
      <c r="F77" s="12"/>
      <c r="G77" s="11">
        <v>155174.06716000004</v>
      </c>
      <c r="H77" s="11">
        <v>106344.38141000002</v>
      </c>
      <c r="I77" s="11">
        <v>114135.16613999997</v>
      </c>
      <c r="J77" s="12">
        <v>7.3259956254420047</v>
      </c>
    </row>
    <row r="78" spans="1:10" ht="11.25" customHeight="1" x14ac:dyDescent="0.2">
      <c r="A78" s="9" t="s">
        <v>211</v>
      </c>
      <c r="B78" s="11">
        <v>465.95382000000012</v>
      </c>
      <c r="C78" s="11">
        <v>341.43790999999999</v>
      </c>
      <c r="D78" s="11">
        <v>309.61937</v>
      </c>
      <c r="E78" s="12">
        <v>-9.3189827690779765</v>
      </c>
      <c r="F78" s="12"/>
      <c r="G78" s="11">
        <v>3740.5428800000004</v>
      </c>
      <c r="H78" s="11">
        <v>2839.9598800000003</v>
      </c>
      <c r="I78" s="11">
        <v>4444.5674199999994</v>
      </c>
      <c r="J78" s="12">
        <v>56.501063669955755</v>
      </c>
    </row>
    <row r="79" spans="1:10" ht="11.25" customHeight="1" x14ac:dyDescent="0.2">
      <c r="A79" s="9"/>
      <c r="B79" s="11"/>
      <c r="C79" s="11"/>
      <c r="D79" s="11"/>
      <c r="E79" s="12"/>
      <c r="F79" s="12"/>
      <c r="G79" s="11"/>
      <c r="H79" s="11"/>
      <c r="I79" s="11"/>
      <c r="J79" s="12"/>
    </row>
    <row r="80" spans="1:10" s="20" customFormat="1" ht="11.25" customHeight="1" x14ac:dyDescent="0.2">
      <c r="A80" s="17" t="s">
        <v>282</v>
      </c>
      <c r="B80" s="18">
        <v>15541.164725299999</v>
      </c>
      <c r="C80" s="18">
        <v>10527.058879299999</v>
      </c>
      <c r="D80" s="18">
        <v>7296.7062996000004</v>
      </c>
      <c r="E80" s="16">
        <v>-30.686183261043965</v>
      </c>
      <c r="F80" s="16"/>
      <c r="G80" s="18">
        <v>82341.988170000011</v>
      </c>
      <c r="H80" s="18">
        <v>57759.085190000005</v>
      </c>
      <c r="I80" s="18">
        <v>41330.82635000001</v>
      </c>
      <c r="J80" s="16">
        <v>-28.442726864455707</v>
      </c>
    </row>
    <row r="81" spans="1:10" ht="11.25" customHeight="1" x14ac:dyDescent="0.2">
      <c r="A81" s="9" t="s">
        <v>212</v>
      </c>
      <c r="B81" s="11">
        <v>14865.147902699999</v>
      </c>
      <c r="C81" s="11">
        <v>9929.7826566999993</v>
      </c>
      <c r="D81" s="11">
        <v>6907.6186433000003</v>
      </c>
      <c r="E81" s="12">
        <v>-30.435349069406172</v>
      </c>
      <c r="F81" s="12"/>
      <c r="G81" s="11">
        <v>71242.874420000007</v>
      </c>
      <c r="H81" s="11">
        <v>49021.243170000002</v>
      </c>
      <c r="I81" s="11">
        <v>34287.497500000005</v>
      </c>
      <c r="J81" s="12">
        <v>-30.055838483950865</v>
      </c>
    </row>
    <row r="82" spans="1:10" ht="11.25" customHeight="1" x14ac:dyDescent="0.2">
      <c r="A82" s="9" t="s">
        <v>213</v>
      </c>
      <c r="B82" s="11">
        <v>138.83530000000002</v>
      </c>
      <c r="C82" s="11">
        <v>102.9948</v>
      </c>
      <c r="D82" s="11">
        <v>97.651170000000008</v>
      </c>
      <c r="E82" s="12">
        <v>-5.1882522224422871</v>
      </c>
      <c r="F82" s="12"/>
      <c r="G82" s="11">
        <v>8478.4157200000009</v>
      </c>
      <c r="H82" s="11">
        <v>6589.4300199999998</v>
      </c>
      <c r="I82" s="11">
        <v>5438.3083799999995</v>
      </c>
      <c r="J82" s="12">
        <v>-17.469214127870814</v>
      </c>
    </row>
    <row r="83" spans="1:10" ht="11.25" customHeight="1" x14ac:dyDescent="0.2">
      <c r="A83" s="9" t="s">
        <v>292</v>
      </c>
      <c r="B83" s="11">
        <v>15.94342</v>
      </c>
      <c r="C83" s="11">
        <v>15.495419999999999</v>
      </c>
      <c r="D83" s="11">
        <v>16.5696923</v>
      </c>
      <c r="E83" s="12">
        <v>6.9328375739412138</v>
      </c>
      <c r="F83" s="12"/>
      <c r="G83" s="11">
        <v>246.87442999999999</v>
      </c>
      <c r="H83" s="11">
        <v>243.01042999999999</v>
      </c>
      <c r="I83" s="11">
        <v>258.65674999999999</v>
      </c>
      <c r="J83" s="12">
        <v>6.4385384610858125</v>
      </c>
    </row>
    <row r="84" spans="1:10" ht="11.25" customHeight="1" x14ac:dyDescent="0.2">
      <c r="A84" s="9" t="s">
        <v>0</v>
      </c>
      <c r="B84" s="11">
        <v>521.23810260000005</v>
      </c>
      <c r="C84" s="11">
        <v>478.78600260000002</v>
      </c>
      <c r="D84" s="11">
        <v>274.86679400000003</v>
      </c>
      <c r="E84" s="12">
        <v>-42.590887681059364</v>
      </c>
      <c r="F84" s="12"/>
      <c r="G84" s="11">
        <v>2373.8235999999997</v>
      </c>
      <c r="H84" s="11">
        <v>1905.4015699999998</v>
      </c>
      <c r="I84" s="11">
        <v>1346.3637199999998</v>
      </c>
      <c r="J84" s="12">
        <v>-29.339634164361485</v>
      </c>
    </row>
    <row r="85" spans="1:10" ht="11.25" customHeight="1" x14ac:dyDescent="0.2">
      <c r="A85" s="9"/>
      <c r="B85" s="11"/>
      <c r="C85" s="11"/>
      <c r="D85" s="11"/>
      <c r="E85" s="12"/>
      <c r="F85" s="12"/>
      <c r="G85" s="11"/>
      <c r="H85" s="11"/>
      <c r="I85" s="11"/>
      <c r="J85" s="12"/>
    </row>
    <row r="86" spans="1:10" s="20" customFormat="1" ht="11.25" customHeight="1" x14ac:dyDescent="0.2">
      <c r="A86" s="17" t="s">
        <v>2</v>
      </c>
      <c r="B86" s="18">
        <v>98195.058149999997</v>
      </c>
      <c r="C86" s="18">
        <v>76252.696640000009</v>
      </c>
      <c r="D86" s="18">
        <v>55856.400524999997</v>
      </c>
      <c r="E86" s="16">
        <v>-26.748294832501301</v>
      </c>
      <c r="F86" s="16"/>
      <c r="G86" s="18">
        <v>181027.66123</v>
      </c>
      <c r="H86" s="18">
        <v>134037.62639999998</v>
      </c>
      <c r="I86" s="18">
        <v>104933.41441</v>
      </c>
      <c r="J86" s="16">
        <v>-21.713464175459308</v>
      </c>
    </row>
    <row r="87" spans="1:10" ht="11.25" customHeight="1" x14ac:dyDescent="0.2">
      <c r="A87" s="9" t="s">
        <v>92</v>
      </c>
      <c r="B87" s="11">
        <v>60308.052879999996</v>
      </c>
      <c r="C87" s="11">
        <v>49548.353300000002</v>
      </c>
      <c r="D87" s="11">
        <v>28599.640909999995</v>
      </c>
      <c r="E87" s="12">
        <v>-42.279331188187051</v>
      </c>
      <c r="F87" s="12"/>
      <c r="G87" s="11">
        <v>83624.469989999983</v>
      </c>
      <c r="H87" s="11">
        <v>67477.733929999988</v>
      </c>
      <c r="I87" s="11">
        <v>41709.869070000001</v>
      </c>
      <c r="J87" s="12">
        <v>-38.187211335121361</v>
      </c>
    </row>
    <row r="88" spans="1:10" ht="11.25" customHeight="1" x14ac:dyDescent="0.2">
      <c r="A88" s="9" t="s">
        <v>214</v>
      </c>
      <c r="B88" s="11">
        <v>24612.142010000003</v>
      </c>
      <c r="C88" s="11">
        <v>17614.652579999998</v>
      </c>
      <c r="D88" s="11">
        <v>17268.13</v>
      </c>
      <c r="E88" s="12">
        <v>-1.9672405029063356</v>
      </c>
      <c r="F88" s="12"/>
      <c r="G88" s="11">
        <v>63227.642530000019</v>
      </c>
      <c r="H88" s="11">
        <v>45544.385979999992</v>
      </c>
      <c r="I88" s="11">
        <v>37944.727659999997</v>
      </c>
      <c r="J88" s="12">
        <v>-16.68626803605882</v>
      </c>
    </row>
    <row r="89" spans="1:10" ht="11.25" customHeight="1" x14ac:dyDescent="0.2">
      <c r="A89" s="9" t="s">
        <v>293</v>
      </c>
      <c r="B89" s="11">
        <v>90.460000000000008</v>
      </c>
      <c r="C89" s="11">
        <v>25.6</v>
      </c>
      <c r="D89" s="11">
        <v>67.475999999999999</v>
      </c>
      <c r="E89" s="12">
        <v>163.578125</v>
      </c>
      <c r="F89" s="12"/>
      <c r="G89" s="11">
        <v>75.166069999999991</v>
      </c>
      <c r="H89" s="11">
        <v>33.054789999999997</v>
      </c>
      <c r="I89" s="11">
        <v>78.825569999999999</v>
      </c>
      <c r="J89" s="12">
        <v>138.46943211558749</v>
      </c>
    </row>
    <row r="90" spans="1:10" ht="11.25" customHeight="1" x14ac:dyDescent="0.2">
      <c r="A90" s="9" t="s">
        <v>365</v>
      </c>
      <c r="B90" s="11">
        <v>13184.403259999999</v>
      </c>
      <c r="C90" s="11">
        <v>9064.090760000001</v>
      </c>
      <c r="D90" s="11">
        <v>9921.1536150000011</v>
      </c>
      <c r="E90" s="12">
        <v>9.4555855374069466</v>
      </c>
      <c r="F90" s="12"/>
      <c r="G90" s="11">
        <v>34100.382639999996</v>
      </c>
      <c r="H90" s="11">
        <v>20982.451700000001</v>
      </c>
      <c r="I90" s="11">
        <v>25199.992110000003</v>
      </c>
      <c r="J90" s="12">
        <v>20.100322261196951</v>
      </c>
    </row>
    <row r="91" spans="1:10" s="20" customFormat="1" ht="11.25" customHeight="1" x14ac:dyDescent="0.2">
      <c r="A91" s="17"/>
      <c r="B91" s="18"/>
      <c r="C91" s="18"/>
      <c r="D91" s="18"/>
      <c r="E91" s="16"/>
      <c r="F91" s="16"/>
      <c r="G91" s="18"/>
      <c r="H91" s="18"/>
      <c r="I91" s="18"/>
      <c r="J91" s="12"/>
    </row>
    <row r="92" spans="1:10" s="20" customFormat="1" ht="11.25" customHeight="1" x14ac:dyDescent="0.2">
      <c r="A92" s="17" t="s">
        <v>313</v>
      </c>
      <c r="B92" s="18">
        <v>2012.2110301</v>
      </c>
      <c r="C92" s="18">
        <v>1624.0062900999999</v>
      </c>
      <c r="D92" s="18">
        <v>1101.8752500000001</v>
      </c>
      <c r="E92" s="16">
        <v>-32.150801587588006</v>
      </c>
      <c r="F92" s="16"/>
      <c r="G92" s="18">
        <v>7714.2365699999991</v>
      </c>
      <c r="H92" s="18">
        <v>5970.75551</v>
      </c>
      <c r="I92" s="18">
        <v>5275.3491000000013</v>
      </c>
      <c r="J92" s="16">
        <v>-11.646874651546383</v>
      </c>
    </row>
    <row r="93" spans="1:10" x14ac:dyDescent="0.2">
      <c r="A93" s="84"/>
      <c r="B93" s="90"/>
      <c r="C93" s="90"/>
      <c r="D93" s="90"/>
      <c r="E93" s="90"/>
      <c r="F93" s="90"/>
      <c r="G93" s="90"/>
      <c r="H93" s="90"/>
      <c r="I93" s="90"/>
      <c r="J93" s="84"/>
    </row>
    <row r="94" spans="1:10" x14ac:dyDescent="0.2">
      <c r="A94" s="9" t="s">
        <v>411</v>
      </c>
      <c r="B94" s="9"/>
      <c r="C94" s="9"/>
      <c r="D94" s="9"/>
      <c r="E94" s="9"/>
      <c r="F94" s="9"/>
      <c r="G94" s="9"/>
      <c r="H94" s="9"/>
      <c r="I94" s="9"/>
      <c r="J94" s="9"/>
    </row>
    <row r="95" spans="1:10" ht="20.100000000000001" customHeight="1" x14ac:dyDescent="0.25">
      <c r="A95" s="356" t="s">
        <v>156</v>
      </c>
      <c r="B95" s="356"/>
      <c r="C95" s="356"/>
      <c r="D95" s="356"/>
      <c r="E95" s="356"/>
      <c r="F95" s="356"/>
      <c r="G95" s="356"/>
      <c r="H95" s="356"/>
      <c r="I95" s="356"/>
      <c r="J95" s="356"/>
    </row>
    <row r="96" spans="1:10" ht="20.100000000000001" customHeight="1" x14ac:dyDescent="0.25">
      <c r="A96" s="357" t="s">
        <v>153</v>
      </c>
      <c r="B96" s="357"/>
      <c r="C96" s="357"/>
      <c r="D96" s="357"/>
      <c r="E96" s="357"/>
      <c r="F96" s="357"/>
      <c r="G96" s="357"/>
      <c r="H96" s="357"/>
      <c r="I96" s="357"/>
      <c r="J96" s="357"/>
    </row>
    <row r="97" spans="1:14" s="20" customFormat="1" x14ac:dyDescent="0.2">
      <c r="A97" s="17"/>
      <c r="B97" s="358" t="s">
        <v>100</v>
      </c>
      <c r="C97" s="358"/>
      <c r="D97" s="358"/>
      <c r="E97" s="358"/>
      <c r="F97" s="310"/>
      <c r="G97" s="358" t="s">
        <v>422</v>
      </c>
      <c r="H97" s="358"/>
      <c r="I97" s="358"/>
      <c r="J97" s="358"/>
      <c r="K97" s="91"/>
    </row>
    <row r="98" spans="1:14" s="20" customFormat="1" x14ac:dyDescent="0.2">
      <c r="A98" s="17" t="s">
        <v>257</v>
      </c>
      <c r="B98" s="361">
        <v>2018</v>
      </c>
      <c r="C98" s="359" t="s">
        <v>513</v>
      </c>
      <c r="D98" s="359"/>
      <c r="E98" s="359"/>
      <c r="F98" s="310"/>
      <c r="G98" s="361">
        <v>2018</v>
      </c>
      <c r="H98" s="359" t="s">
        <v>513</v>
      </c>
      <c r="I98" s="359"/>
      <c r="J98" s="359"/>
      <c r="K98" s="91"/>
    </row>
    <row r="99" spans="1:14" s="20" customFormat="1" x14ac:dyDescent="0.2">
      <c r="A99" s="123"/>
      <c r="B99" s="364"/>
      <c r="C99" s="234">
        <v>2018</v>
      </c>
      <c r="D99" s="234">
        <v>2019</v>
      </c>
      <c r="E99" s="311" t="s">
        <v>509</v>
      </c>
      <c r="F99" s="125"/>
      <c r="G99" s="364"/>
      <c r="H99" s="234">
        <v>2018</v>
      </c>
      <c r="I99" s="234">
        <v>2019</v>
      </c>
      <c r="J99" s="311" t="s">
        <v>509</v>
      </c>
    </row>
    <row r="100" spans="1:14" x14ac:dyDescent="0.2">
      <c r="A100" s="9"/>
      <c r="B100" s="9"/>
      <c r="C100" s="9"/>
      <c r="D100" s="9"/>
      <c r="E100" s="9"/>
      <c r="F100" s="9"/>
      <c r="G100" s="9"/>
      <c r="H100" s="9"/>
      <c r="I100" s="9"/>
      <c r="J100" s="11"/>
    </row>
    <row r="101" spans="1:14" s="21" customFormat="1" x14ac:dyDescent="0.2">
      <c r="A101" s="86" t="s">
        <v>288</v>
      </c>
      <c r="B101" s="86">
        <v>54608.752833900013</v>
      </c>
      <c r="C101" s="86">
        <v>53547.530322099999</v>
      </c>
      <c r="D101" s="86">
        <v>44569.211795900002</v>
      </c>
      <c r="E101" s="16">
        <v>-16.7670076886711</v>
      </c>
      <c r="F101" s="86"/>
      <c r="G101" s="86">
        <v>373528.85080000001</v>
      </c>
      <c r="H101" s="86">
        <v>356673.02948999987</v>
      </c>
      <c r="I101" s="86">
        <v>311970.27108999994</v>
      </c>
      <c r="J101" s="16">
        <v>-12.533260074057068</v>
      </c>
    </row>
    <row r="102" spans="1:14" ht="11.25" customHeight="1" x14ac:dyDescent="0.2">
      <c r="A102" s="17"/>
      <c r="B102" s="18"/>
      <c r="C102" s="18"/>
      <c r="D102" s="18"/>
      <c r="E102" s="16"/>
      <c r="F102" s="16"/>
      <c r="G102" s="18"/>
      <c r="H102" s="18"/>
      <c r="I102" s="18"/>
      <c r="J102" s="12"/>
      <c r="K102" s="83"/>
      <c r="L102" s="83"/>
      <c r="M102" s="83"/>
      <c r="N102" s="83"/>
    </row>
    <row r="103" spans="1:14" s="20" customFormat="1" ht="11.25" customHeight="1" x14ac:dyDescent="0.2">
      <c r="A103" s="17" t="s">
        <v>298</v>
      </c>
      <c r="B103" s="18">
        <v>1933.1495712999999</v>
      </c>
      <c r="C103" s="18">
        <v>1780.2380787000002</v>
      </c>
      <c r="D103" s="18">
        <v>2147.7056614999997</v>
      </c>
      <c r="E103" s="16">
        <v>20.641485383142609</v>
      </c>
      <c r="F103" s="16"/>
      <c r="G103" s="18">
        <v>193456.32019</v>
      </c>
      <c r="H103" s="18">
        <v>185135.00948000001</v>
      </c>
      <c r="I103" s="18">
        <v>182837.14457999999</v>
      </c>
      <c r="J103" s="16">
        <v>-1.2411833431473411</v>
      </c>
    </row>
    <row r="104" spans="1:14" ht="11.25" customHeight="1" x14ac:dyDescent="0.2">
      <c r="A104" s="9" t="s">
        <v>499</v>
      </c>
      <c r="B104" s="11">
        <v>133.78476900000004</v>
      </c>
      <c r="C104" s="11">
        <v>124.92404199999999</v>
      </c>
      <c r="D104" s="11">
        <v>89.02780199999998</v>
      </c>
      <c r="E104" s="12">
        <v>-28.734452892582524</v>
      </c>
      <c r="F104" s="12"/>
      <c r="G104" s="11">
        <v>27276.861860000001</v>
      </c>
      <c r="H104" s="11">
        <v>25856.630459999997</v>
      </c>
      <c r="I104" s="11">
        <v>18617.061789999992</v>
      </c>
      <c r="J104" s="12">
        <v>-27.998886711861232</v>
      </c>
    </row>
    <row r="105" spans="1:14" ht="11.25" customHeight="1" x14ac:dyDescent="0.2">
      <c r="A105" s="9" t="s">
        <v>506</v>
      </c>
      <c r="B105" s="11">
        <v>26.286560999999995</v>
      </c>
      <c r="C105" s="11">
        <v>26.074390999999999</v>
      </c>
      <c r="D105" s="11">
        <v>22.077631</v>
      </c>
      <c r="E105" s="12">
        <v>-15.328296641712541</v>
      </c>
      <c r="F105" s="12"/>
      <c r="G105" s="11">
        <v>26010.285780000002</v>
      </c>
      <c r="H105" s="11">
        <v>25841.253539999998</v>
      </c>
      <c r="I105" s="11">
        <v>21247.079180000001</v>
      </c>
      <c r="J105" s="12">
        <v>-17.778450077464768</v>
      </c>
    </row>
    <row r="106" spans="1:14" ht="11.25" customHeight="1" x14ac:dyDescent="0.2">
      <c r="A106" s="9" t="s">
        <v>500</v>
      </c>
      <c r="B106" s="11">
        <v>27.190566000000008</v>
      </c>
      <c r="C106" s="11">
        <v>26.900152000000002</v>
      </c>
      <c r="D106" s="11">
        <v>11.026128999999999</v>
      </c>
      <c r="E106" s="12">
        <v>-59.010904473699632</v>
      </c>
      <c r="F106" s="12"/>
      <c r="G106" s="11">
        <v>19937.692160000002</v>
      </c>
      <c r="H106" s="11">
        <v>19304.405390000004</v>
      </c>
      <c r="I106" s="11">
        <v>19687.233120000001</v>
      </c>
      <c r="J106" s="12">
        <v>1.9831107059029591</v>
      </c>
    </row>
    <row r="107" spans="1:14" ht="11.25" customHeight="1" x14ac:dyDescent="0.2">
      <c r="A107" s="9" t="s">
        <v>501</v>
      </c>
      <c r="B107" s="11">
        <v>235.86096799999999</v>
      </c>
      <c r="C107" s="11">
        <v>225.64179400000003</v>
      </c>
      <c r="D107" s="11">
        <v>230.43477300000001</v>
      </c>
      <c r="E107" s="12">
        <v>2.1241539145004253</v>
      </c>
      <c r="F107" s="12"/>
      <c r="G107" s="11">
        <v>15949.771490000001</v>
      </c>
      <c r="H107" s="11">
        <v>15229.45811</v>
      </c>
      <c r="I107" s="11">
        <v>15315.687940000002</v>
      </c>
      <c r="J107" s="12">
        <v>0.56620419043920833</v>
      </c>
    </row>
    <row r="108" spans="1:14" ht="11.25" customHeight="1" x14ac:dyDescent="0.2">
      <c r="A108" s="9" t="s">
        <v>502</v>
      </c>
      <c r="B108" s="11">
        <v>113.08018400000002</v>
      </c>
      <c r="C108" s="11">
        <v>111.42207400000002</v>
      </c>
      <c r="D108" s="11">
        <v>76.264238599999999</v>
      </c>
      <c r="E108" s="12">
        <v>-31.553743470975064</v>
      </c>
      <c r="F108" s="12"/>
      <c r="G108" s="11">
        <v>17002.421859999999</v>
      </c>
      <c r="H108" s="11">
        <v>16747.847530000003</v>
      </c>
      <c r="I108" s="11">
        <v>17406.66042</v>
      </c>
      <c r="J108" s="12">
        <v>3.9337167885000355</v>
      </c>
    </row>
    <row r="109" spans="1:14" ht="11.25" customHeight="1" x14ac:dyDescent="0.2">
      <c r="A109" s="9" t="s">
        <v>503</v>
      </c>
      <c r="B109" s="11">
        <v>233.45097000000001</v>
      </c>
      <c r="C109" s="11">
        <v>196.07676999999998</v>
      </c>
      <c r="D109" s="11">
        <v>291.352892</v>
      </c>
      <c r="E109" s="12">
        <v>48.591233933525132</v>
      </c>
      <c r="F109" s="12"/>
      <c r="G109" s="11">
        <v>16317.62039</v>
      </c>
      <c r="H109" s="11">
        <v>13624.822459999999</v>
      </c>
      <c r="I109" s="11">
        <v>19950.30243</v>
      </c>
      <c r="J109" s="12">
        <v>46.426146018199205</v>
      </c>
    </row>
    <row r="110" spans="1:14" ht="11.25" customHeight="1" x14ac:dyDescent="0.2">
      <c r="A110" s="9" t="s">
        <v>504</v>
      </c>
      <c r="B110" s="11">
        <v>178.23246899999998</v>
      </c>
      <c r="C110" s="11">
        <v>177.29586899999998</v>
      </c>
      <c r="D110" s="11">
        <v>150.67771599999998</v>
      </c>
      <c r="E110" s="12">
        <v>-15.013408462438576</v>
      </c>
      <c r="F110" s="12"/>
      <c r="G110" s="11">
        <v>11322.693730000001</v>
      </c>
      <c r="H110" s="11">
        <v>11261.589200000002</v>
      </c>
      <c r="I110" s="11">
        <v>9300.0315899999987</v>
      </c>
      <c r="J110" s="12">
        <v>-17.418124344297723</v>
      </c>
    </row>
    <row r="111" spans="1:14" ht="11.25" customHeight="1" x14ac:dyDescent="0.2">
      <c r="A111" s="9" t="s">
        <v>505</v>
      </c>
      <c r="B111" s="11">
        <v>135.17551599999999</v>
      </c>
      <c r="C111" s="11">
        <v>135.14951600000001</v>
      </c>
      <c r="D111" s="11">
        <v>114.50959199999998</v>
      </c>
      <c r="E111" s="12">
        <v>-15.271918546863333</v>
      </c>
      <c r="F111" s="12"/>
      <c r="G111" s="11">
        <v>11660.685519999999</v>
      </c>
      <c r="H111" s="11">
        <v>11640.665519999999</v>
      </c>
      <c r="I111" s="11">
        <v>10615.007659999997</v>
      </c>
      <c r="J111" s="12">
        <v>-8.8109898719948916</v>
      </c>
    </row>
    <row r="112" spans="1:14" ht="11.25" customHeight="1" x14ac:dyDescent="0.2">
      <c r="A112" s="9" t="s">
        <v>507</v>
      </c>
      <c r="B112" s="11">
        <v>850.08756829999982</v>
      </c>
      <c r="C112" s="11">
        <v>756.75347070000009</v>
      </c>
      <c r="D112" s="11">
        <v>1162.3348878999996</v>
      </c>
      <c r="E112" s="12">
        <v>53.594919997503951</v>
      </c>
      <c r="F112" s="12"/>
      <c r="G112" s="11">
        <v>47978.287400000008</v>
      </c>
      <c r="H112" s="11">
        <v>45628.337270000004</v>
      </c>
      <c r="I112" s="11">
        <v>50698.080450000001</v>
      </c>
      <c r="J112" s="12">
        <v>11.110953156150359</v>
      </c>
    </row>
    <row r="113" spans="1:14" ht="11.25" customHeight="1" x14ac:dyDescent="0.2">
      <c r="A113" s="9"/>
      <c r="B113" s="11"/>
      <c r="C113" s="11"/>
      <c r="D113" s="11"/>
      <c r="E113" s="12"/>
      <c r="F113" s="12"/>
      <c r="G113" s="11"/>
      <c r="H113" s="11"/>
      <c r="I113" s="11"/>
      <c r="J113" s="12"/>
    </row>
    <row r="114" spans="1:14" ht="11.25" customHeight="1" x14ac:dyDescent="0.2">
      <c r="A114" s="9" t="s">
        <v>356</v>
      </c>
      <c r="B114" s="11">
        <v>27151.549300000002</v>
      </c>
      <c r="C114" s="11">
        <v>27068.548850999996</v>
      </c>
      <c r="D114" s="11">
        <v>22363.571425000002</v>
      </c>
      <c r="E114" s="12">
        <v>-17.38171282065673</v>
      </c>
      <c r="F114" s="16"/>
      <c r="G114" s="11">
        <v>86446.121199999994</v>
      </c>
      <c r="H114" s="11">
        <v>85826.995179999984</v>
      </c>
      <c r="I114" s="11">
        <v>65383.711349999983</v>
      </c>
      <c r="J114" s="12">
        <v>-23.819176923444061</v>
      </c>
      <c r="K114" s="83"/>
      <c r="L114" s="83"/>
      <c r="M114" s="83"/>
      <c r="N114" s="83"/>
    </row>
    <row r="115" spans="1:14" ht="11.25" customHeight="1" x14ac:dyDescent="0.2">
      <c r="A115" s="9" t="s">
        <v>296</v>
      </c>
      <c r="B115" s="11">
        <v>7393.8155865999997</v>
      </c>
      <c r="C115" s="11">
        <v>7320.9384865999982</v>
      </c>
      <c r="D115" s="11">
        <v>3882.1118069999993</v>
      </c>
      <c r="E115" s="12">
        <v>-46.972484277723581</v>
      </c>
      <c r="F115" s="16"/>
      <c r="G115" s="11">
        <v>31807.168139999998</v>
      </c>
      <c r="H115" s="11">
        <v>30352.116570000002</v>
      </c>
      <c r="I115" s="11">
        <v>11783.623160000001</v>
      </c>
      <c r="J115" s="12">
        <v>-61.176930996479761</v>
      </c>
      <c r="K115" s="83"/>
      <c r="L115" s="83"/>
      <c r="M115" s="83"/>
      <c r="N115" s="83"/>
    </row>
    <row r="116" spans="1:14" ht="11.25" customHeight="1" x14ac:dyDescent="0.2">
      <c r="A116" s="9" t="s">
        <v>494</v>
      </c>
      <c r="B116" s="11">
        <v>7307.6737510000003</v>
      </c>
      <c r="C116" s="11">
        <v>7261.7136609999998</v>
      </c>
      <c r="D116" s="11">
        <v>6816.3197489999993</v>
      </c>
      <c r="E116" s="12">
        <v>-6.1334546195624284</v>
      </c>
      <c r="F116" s="16"/>
      <c r="G116" s="11">
        <v>22624.721339999996</v>
      </c>
      <c r="H116" s="11">
        <v>22308.45894</v>
      </c>
      <c r="I116" s="11">
        <v>21782.607179999999</v>
      </c>
      <c r="J116" s="12">
        <v>-2.3571855026575861</v>
      </c>
      <c r="K116" s="83"/>
      <c r="L116" s="83"/>
      <c r="M116" s="83"/>
      <c r="N116" s="83"/>
    </row>
    <row r="117" spans="1:14" x14ac:dyDescent="0.2">
      <c r="A117" s="9" t="s">
        <v>495</v>
      </c>
      <c r="B117" s="11">
        <v>17.588490000000004</v>
      </c>
      <c r="C117" s="11">
        <v>13.931259800000005</v>
      </c>
      <c r="D117" s="11">
        <v>12.911035400000003</v>
      </c>
      <c r="E117" s="12">
        <v>-7.3232745253950497</v>
      </c>
      <c r="F117" s="12"/>
      <c r="G117" s="11">
        <v>15625.858040000005</v>
      </c>
      <c r="H117" s="11">
        <v>12169.614670000001</v>
      </c>
      <c r="I117" s="11">
        <v>11107.15849</v>
      </c>
      <c r="J117" s="12">
        <v>-8.7304011573934304</v>
      </c>
    </row>
    <row r="118" spans="1:14" ht="11.25" customHeight="1" x14ac:dyDescent="0.2">
      <c r="A118" s="9" t="s">
        <v>497</v>
      </c>
      <c r="B118" s="11">
        <v>6513.1733600000007</v>
      </c>
      <c r="C118" s="11">
        <v>6513.1733600000007</v>
      </c>
      <c r="D118" s="11">
        <v>5118.4376049999992</v>
      </c>
      <c r="E118" s="12">
        <v>-21.41407387627099</v>
      </c>
      <c r="F118" s="16"/>
      <c r="G118" s="11">
        <v>13267.234590000002</v>
      </c>
      <c r="H118" s="11">
        <v>13267.234590000002</v>
      </c>
      <c r="I118" s="11">
        <v>10076.7485</v>
      </c>
      <c r="J118" s="12">
        <v>-24.047860677799335</v>
      </c>
      <c r="K118" s="83"/>
      <c r="L118" s="83"/>
      <c r="M118" s="83"/>
      <c r="N118" s="83"/>
    </row>
    <row r="119" spans="1:14" ht="11.25" customHeight="1" x14ac:dyDescent="0.2">
      <c r="A119" s="9" t="s">
        <v>357</v>
      </c>
      <c r="B119" s="11">
        <v>672.19290000000001</v>
      </c>
      <c r="C119" s="11">
        <v>375.94290000000001</v>
      </c>
      <c r="D119" s="11">
        <v>333.96600000000001</v>
      </c>
      <c r="E119" s="12">
        <v>-11.165764800984405</v>
      </c>
      <c r="F119" s="12"/>
      <c r="G119" s="11">
        <v>2636.05053</v>
      </c>
      <c r="H119" s="11">
        <v>1119.3065999999999</v>
      </c>
      <c r="I119" s="11">
        <v>993.47759999999994</v>
      </c>
      <c r="J119" s="12">
        <v>-11.241691954644068</v>
      </c>
      <c r="K119" s="236"/>
      <c r="L119" s="83"/>
      <c r="M119" s="83"/>
      <c r="N119" s="83"/>
    </row>
    <row r="120" spans="1:14" ht="11.25" customHeight="1" x14ac:dyDescent="0.2">
      <c r="A120" s="9" t="s">
        <v>355</v>
      </c>
      <c r="B120" s="11">
        <v>572.54360499999996</v>
      </c>
      <c r="C120" s="11">
        <v>556.42560500000002</v>
      </c>
      <c r="D120" s="11">
        <v>414.75799999999998</v>
      </c>
      <c r="E120" s="12">
        <v>-25.46029581079398</v>
      </c>
      <c r="F120" s="16"/>
      <c r="G120" s="11">
        <v>2005.1718199999998</v>
      </c>
      <c r="H120" s="11">
        <v>1965.1908699999999</v>
      </c>
      <c r="I120" s="11">
        <v>1344.9494499999998</v>
      </c>
      <c r="J120" s="12">
        <v>-31.561383144427097</v>
      </c>
      <c r="K120" s="83"/>
      <c r="L120" s="83"/>
      <c r="M120" s="83"/>
      <c r="N120" s="83"/>
    </row>
    <row r="121" spans="1:14" ht="11.25" customHeight="1" x14ac:dyDescent="0.2">
      <c r="A121" s="9" t="s">
        <v>348</v>
      </c>
      <c r="B121" s="11">
        <v>1284.412</v>
      </c>
      <c r="C121" s="11">
        <v>1284.412</v>
      </c>
      <c r="D121" s="11">
        <v>1563.84</v>
      </c>
      <c r="E121" s="12">
        <v>21.755324615466051</v>
      </c>
      <c r="F121" s="16"/>
      <c r="G121" s="11">
        <v>962.05360999999982</v>
      </c>
      <c r="H121" s="11">
        <v>962.05360999999982</v>
      </c>
      <c r="I121" s="11">
        <v>1169.36375</v>
      </c>
      <c r="J121" s="12">
        <v>21.548709743940393</v>
      </c>
      <c r="K121" s="83"/>
      <c r="L121" s="83"/>
      <c r="M121" s="83"/>
      <c r="N121" s="83"/>
    </row>
    <row r="122" spans="1:14" ht="11.25" customHeight="1" x14ac:dyDescent="0.2">
      <c r="A122" s="9" t="s">
        <v>297</v>
      </c>
      <c r="B122" s="11">
        <v>128.70443</v>
      </c>
      <c r="C122" s="11">
        <v>128.70443</v>
      </c>
      <c r="D122" s="11">
        <v>88.328530000000001</v>
      </c>
      <c r="E122" s="12">
        <v>-31.371025845808106</v>
      </c>
      <c r="F122" s="16"/>
      <c r="G122" s="11">
        <v>298.61</v>
      </c>
      <c r="H122" s="11">
        <v>298.61</v>
      </c>
      <c r="I122" s="11">
        <v>202.57527999999999</v>
      </c>
      <c r="J122" s="12">
        <v>-32.160584039382485</v>
      </c>
      <c r="K122" s="83"/>
      <c r="L122" s="83"/>
      <c r="M122" s="83"/>
      <c r="N122" s="83"/>
    </row>
    <row r="123" spans="1:14" ht="11.25" customHeight="1" x14ac:dyDescent="0.2">
      <c r="A123" s="9" t="s">
        <v>294</v>
      </c>
      <c r="B123" s="11">
        <v>300</v>
      </c>
      <c r="C123" s="11">
        <v>275</v>
      </c>
      <c r="D123" s="11">
        <v>901.97500000000002</v>
      </c>
      <c r="E123" s="12">
        <v>227.9909090909091</v>
      </c>
      <c r="F123" s="16"/>
      <c r="G123" s="11">
        <v>236.60599999999999</v>
      </c>
      <c r="H123" s="11">
        <v>211.60599999999999</v>
      </c>
      <c r="I123" s="11">
        <v>1002.6660000000001</v>
      </c>
      <c r="J123" s="12">
        <v>373.83628063476471</v>
      </c>
      <c r="K123" s="83"/>
      <c r="L123" s="83"/>
      <c r="M123" s="83"/>
      <c r="N123" s="83"/>
    </row>
    <row r="124" spans="1:14" ht="11.25" customHeight="1" x14ac:dyDescent="0.2">
      <c r="A124" s="9" t="s">
        <v>314</v>
      </c>
      <c r="B124" s="11">
        <v>142.51400000000001</v>
      </c>
      <c r="C124" s="11">
        <v>142.51400000000001</v>
      </c>
      <c r="D124" s="11">
        <v>146.9144</v>
      </c>
      <c r="E124" s="12">
        <v>3.0876966473469167</v>
      </c>
      <c r="F124" s="16"/>
      <c r="G124" s="11">
        <v>209.45113000000001</v>
      </c>
      <c r="H124" s="11">
        <v>209.45113000000001</v>
      </c>
      <c r="I124" s="11">
        <v>198.72601</v>
      </c>
      <c r="J124" s="12">
        <v>-5.1205834984036613</v>
      </c>
      <c r="K124" s="83"/>
      <c r="L124" s="83"/>
      <c r="M124" s="83"/>
      <c r="N124" s="83"/>
    </row>
    <row r="125" spans="1:14" ht="11.25" customHeight="1" x14ac:dyDescent="0.2">
      <c r="A125" s="9" t="s">
        <v>496</v>
      </c>
      <c r="B125" s="11">
        <v>4.0846899999999993</v>
      </c>
      <c r="C125" s="11">
        <v>4.0807000000000002</v>
      </c>
      <c r="D125" s="11">
        <v>4.6517400000000002</v>
      </c>
      <c r="E125" s="12">
        <v>13.993677555321398</v>
      </c>
      <c r="F125" s="16"/>
      <c r="G125" s="11">
        <v>7.7005699999999999</v>
      </c>
      <c r="H125" s="11">
        <v>7.56433</v>
      </c>
      <c r="I125" s="11">
        <v>27.23113</v>
      </c>
      <c r="J125" s="12">
        <v>259.99394526679828</v>
      </c>
      <c r="K125" s="83"/>
      <c r="L125" s="83"/>
      <c r="M125" s="83"/>
      <c r="N125" s="83"/>
    </row>
    <row r="126" spans="1:14" ht="11.25" customHeight="1" x14ac:dyDescent="0.2">
      <c r="A126" s="9" t="s">
        <v>498</v>
      </c>
      <c r="B126" s="11">
        <v>44.600999999999999</v>
      </c>
      <c r="C126" s="11">
        <v>44.600999999999999</v>
      </c>
      <c r="D126" s="11">
        <v>1.081</v>
      </c>
      <c r="E126" s="12">
        <v>-97.576287527185485</v>
      </c>
      <c r="F126" s="16"/>
      <c r="G126" s="11">
        <v>33.948099999999997</v>
      </c>
      <c r="H126" s="11">
        <v>33.948099999999997</v>
      </c>
      <c r="I126" s="11">
        <v>0.36174000000000001</v>
      </c>
      <c r="J126" s="12">
        <v>-98.93443226572326</v>
      </c>
      <c r="K126" s="83"/>
      <c r="L126" s="83"/>
      <c r="M126" s="83"/>
      <c r="N126" s="83"/>
    </row>
    <row r="127" spans="1:14" ht="11.25" customHeight="1" x14ac:dyDescent="0.2">
      <c r="A127" s="9" t="s">
        <v>78</v>
      </c>
      <c r="B127" s="11">
        <v>11.3</v>
      </c>
      <c r="C127" s="11">
        <v>11.3</v>
      </c>
      <c r="D127" s="11">
        <v>0</v>
      </c>
      <c r="E127" s="12" t="s">
        <v>527</v>
      </c>
      <c r="F127" s="16"/>
      <c r="G127" s="11">
        <v>3.4743600000000003</v>
      </c>
      <c r="H127" s="11">
        <v>3.4743600000000003</v>
      </c>
      <c r="I127" s="11">
        <v>0</v>
      </c>
      <c r="J127" s="12" t="s">
        <v>527</v>
      </c>
      <c r="K127" s="83"/>
      <c r="L127" s="83"/>
      <c r="M127" s="83"/>
      <c r="N127" s="83"/>
    </row>
    <row r="128" spans="1:14" x14ac:dyDescent="0.2">
      <c r="A128" s="9"/>
      <c r="B128" s="11"/>
      <c r="C128" s="11"/>
      <c r="D128" s="11"/>
      <c r="E128" s="12"/>
      <c r="F128" s="12"/>
      <c r="G128" s="11"/>
      <c r="H128" s="11"/>
      <c r="I128" s="11"/>
      <c r="J128" s="12"/>
    </row>
    <row r="129" spans="1:13" x14ac:dyDescent="0.2">
      <c r="A129" s="17" t="s">
        <v>508</v>
      </c>
      <c r="B129" s="18">
        <v>1131.4501499999999</v>
      </c>
      <c r="C129" s="18">
        <v>766.00598999999988</v>
      </c>
      <c r="D129" s="18">
        <v>772.63984300000004</v>
      </c>
      <c r="E129" s="16">
        <v>0.86603147842228623</v>
      </c>
      <c r="F129" s="16"/>
      <c r="G129" s="18">
        <v>3908.3611800000008</v>
      </c>
      <c r="H129" s="18">
        <v>2802.3950600000003</v>
      </c>
      <c r="I129" s="18">
        <v>4059.9268699999998</v>
      </c>
      <c r="J129" s="16">
        <v>44.873466555425608</v>
      </c>
    </row>
    <row r="130" spans="1:13" x14ac:dyDescent="0.2">
      <c r="A130" s="84"/>
      <c r="B130" s="90"/>
      <c r="C130" s="90"/>
      <c r="D130" s="90"/>
      <c r="E130" s="90"/>
      <c r="F130" s="90"/>
      <c r="G130" s="90"/>
      <c r="H130" s="90"/>
      <c r="I130" s="90"/>
      <c r="J130" s="84"/>
    </row>
    <row r="131" spans="1:13" x14ac:dyDescent="0.2">
      <c r="A131" s="9" t="s">
        <v>411</v>
      </c>
      <c r="B131" s="9"/>
      <c r="C131" s="9"/>
      <c r="D131" s="9"/>
      <c r="E131" s="9"/>
      <c r="F131" s="9"/>
      <c r="G131" s="9"/>
      <c r="H131" s="9"/>
      <c r="I131" s="9"/>
      <c r="J131" s="9"/>
    </row>
    <row r="132" spans="1:13" ht="20.100000000000001" customHeight="1" x14ac:dyDescent="0.25">
      <c r="A132" s="356" t="s">
        <v>158</v>
      </c>
      <c r="B132" s="356"/>
      <c r="C132" s="356"/>
      <c r="D132" s="356"/>
      <c r="E132" s="356"/>
      <c r="F132" s="356"/>
      <c r="G132" s="356"/>
      <c r="H132" s="356"/>
      <c r="I132" s="356"/>
      <c r="J132" s="356"/>
    </row>
    <row r="133" spans="1:13" ht="20.100000000000001" customHeight="1" x14ac:dyDescent="0.25">
      <c r="A133" s="357" t="s">
        <v>154</v>
      </c>
      <c r="B133" s="357"/>
      <c r="C133" s="357"/>
      <c r="D133" s="357"/>
      <c r="E133" s="357"/>
      <c r="F133" s="357"/>
      <c r="G133" s="357"/>
      <c r="H133" s="357"/>
      <c r="I133" s="357"/>
      <c r="J133" s="357"/>
    </row>
    <row r="134" spans="1:13" s="20" customFormat="1" x14ac:dyDescent="0.2">
      <c r="A134" s="17"/>
      <c r="B134" s="358" t="s">
        <v>299</v>
      </c>
      <c r="C134" s="358"/>
      <c r="D134" s="358"/>
      <c r="E134" s="358"/>
      <c r="F134" s="310"/>
      <c r="G134" s="358" t="s">
        <v>422</v>
      </c>
      <c r="H134" s="358"/>
      <c r="I134" s="358"/>
      <c r="J134" s="358"/>
      <c r="K134" s="91"/>
    </row>
    <row r="135" spans="1:13" s="20" customFormat="1" x14ac:dyDescent="0.2">
      <c r="A135" s="17" t="s">
        <v>257</v>
      </c>
      <c r="B135" s="361">
        <v>2018</v>
      </c>
      <c r="C135" s="359" t="s">
        <v>513</v>
      </c>
      <c r="D135" s="359"/>
      <c r="E135" s="359"/>
      <c r="F135" s="310"/>
      <c r="G135" s="361">
        <v>2018</v>
      </c>
      <c r="H135" s="359" t="s">
        <v>513</v>
      </c>
      <c r="I135" s="359"/>
      <c r="J135" s="359"/>
      <c r="K135" s="91"/>
    </row>
    <row r="136" spans="1:13" s="20" customFormat="1" x14ac:dyDescent="0.2">
      <c r="A136" s="123"/>
      <c r="B136" s="364"/>
      <c r="C136" s="234">
        <v>2018</v>
      </c>
      <c r="D136" s="234">
        <v>2019</v>
      </c>
      <c r="E136" s="311" t="s">
        <v>509</v>
      </c>
      <c r="F136" s="125"/>
      <c r="G136" s="364"/>
      <c r="H136" s="234">
        <v>2018</v>
      </c>
      <c r="I136" s="234">
        <v>2019</v>
      </c>
      <c r="J136" s="311" t="s">
        <v>509</v>
      </c>
    </row>
    <row r="137" spans="1:13" ht="11.25" customHeight="1" x14ac:dyDescent="0.2">
      <c r="A137" s="9"/>
      <c r="B137" s="11"/>
      <c r="C137" s="11"/>
      <c r="D137" s="11"/>
      <c r="E137" s="12"/>
      <c r="F137" s="12"/>
      <c r="G137" s="11"/>
      <c r="H137" s="11"/>
      <c r="I137" s="11"/>
      <c r="J137" s="12"/>
    </row>
    <row r="138" spans="1:13" s="21" customFormat="1" x14ac:dyDescent="0.2">
      <c r="A138" s="86" t="s">
        <v>289</v>
      </c>
      <c r="B138" s="86">
        <v>139811.02588100001</v>
      </c>
      <c r="C138" s="86">
        <v>84522.877900000021</v>
      </c>
      <c r="D138" s="86">
        <v>59616.808699100002</v>
      </c>
      <c r="E138" s="16">
        <v>-29.466660174972588</v>
      </c>
      <c r="F138" s="86"/>
      <c r="G138" s="86">
        <v>36379.810770000004</v>
      </c>
      <c r="H138" s="86">
        <v>16490.893740000003</v>
      </c>
      <c r="I138" s="86">
        <v>13859.48604</v>
      </c>
      <c r="J138" s="16">
        <v>-15.956731887837648</v>
      </c>
    </row>
    <row r="139" spans="1:13" ht="11.25" customHeight="1" x14ac:dyDescent="0.2">
      <c r="A139" s="17"/>
      <c r="B139" s="18"/>
      <c r="C139" s="18"/>
      <c r="D139" s="18"/>
      <c r="E139" s="16"/>
      <c r="F139" s="16"/>
      <c r="G139" s="18"/>
      <c r="H139" s="18"/>
      <c r="I139" s="18"/>
      <c r="J139" s="12"/>
      <c r="K139" s="83"/>
      <c r="L139" s="83"/>
      <c r="M139" s="83"/>
    </row>
    <row r="140" spans="1:13" s="20" customFormat="1" ht="11.25" customHeight="1" x14ac:dyDescent="0.2">
      <c r="A140" s="191" t="s">
        <v>300</v>
      </c>
      <c r="B140" s="18">
        <v>137775.5675</v>
      </c>
      <c r="C140" s="18">
        <v>82676.321000000011</v>
      </c>
      <c r="D140" s="18">
        <v>59313.399700000002</v>
      </c>
      <c r="E140" s="16">
        <v>-28.258298164960678</v>
      </c>
      <c r="F140" s="16"/>
      <c r="G140" s="18">
        <v>28605.760070000008</v>
      </c>
      <c r="H140" s="18">
        <v>13044.062830000003</v>
      </c>
      <c r="I140" s="18">
        <v>10458.441049999999</v>
      </c>
      <c r="J140" s="16">
        <v>-19.822211941921495</v>
      </c>
      <c r="K140" s="237"/>
      <c r="L140" s="91"/>
      <c r="M140" s="91"/>
    </row>
    <row r="141" spans="1:13" ht="11.25" customHeight="1" x14ac:dyDescent="0.2">
      <c r="A141" s="192" t="s">
        <v>117</v>
      </c>
      <c r="B141" s="11">
        <v>98873.669500000004</v>
      </c>
      <c r="C141" s="11">
        <v>43775.120999999999</v>
      </c>
      <c r="D141" s="11">
        <v>28270.792000000001</v>
      </c>
      <c r="E141" s="12">
        <v>-35.418129398203149</v>
      </c>
      <c r="F141" s="16"/>
      <c r="G141" s="11">
        <v>24095.362940000006</v>
      </c>
      <c r="H141" s="11">
        <v>8534.3637000000017</v>
      </c>
      <c r="I141" s="11">
        <v>7651.0798599999998</v>
      </c>
      <c r="J141" s="12">
        <v>-10.349732810191838</v>
      </c>
      <c r="K141" s="83"/>
      <c r="L141" s="83"/>
      <c r="M141" s="83"/>
    </row>
    <row r="142" spans="1:13" ht="11.25" customHeight="1" x14ac:dyDescent="0.2">
      <c r="A142" s="192" t="s">
        <v>118</v>
      </c>
      <c r="B142" s="11">
        <v>35491.4</v>
      </c>
      <c r="C142" s="11">
        <v>35491.4</v>
      </c>
      <c r="D142" s="11">
        <v>29461.708700000003</v>
      </c>
      <c r="E142" s="12">
        <v>-16.98916159971148</v>
      </c>
      <c r="F142" s="16"/>
      <c r="G142" s="11">
        <v>4326.1122300000006</v>
      </c>
      <c r="H142" s="11">
        <v>4326.1122300000006</v>
      </c>
      <c r="I142" s="11">
        <v>2622.6613699999998</v>
      </c>
      <c r="J142" s="12">
        <v>-39.37602099610811</v>
      </c>
    </row>
    <row r="143" spans="1:13" ht="11.25" customHeight="1" x14ac:dyDescent="0.2">
      <c r="A143" s="192" t="s">
        <v>327</v>
      </c>
      <c r="B143" s="11">
        <v>453.63299999999998</v>
      </c>
      <c r="C143" s="11">
        <v>452.935</v>
      </c>
      <c r="D143" s="11">
        <v>281.988</v>
      </c>
      <c r="E143" s="12">
        <v>-37.742060119001621</v>
      </c>
      <c r="F143" s="16"/>
      <c r="G143" s="11">
        <v>107.32209000000002</v>
      </c>
      <c r="H143" s="11">
        <v>106.62409000000001</v>
      </c>
      <c r="I143" s="11">
        <v>69.659009999999995</v>
      </c>
      <c r="J143" s="12">
        <v>-34.668600688643636</v>
      </c>
    </row>
    <row r="144" spans="1:13" ht="11.25" customHeight="1" x14ac:dyDescent="0.2">
      <c r="A144" s="192" t="s">
        <v>328</v>
      </c>
      <c r="B144" s="11">
        <v>2956.8649999999998</v>
      </c>
      <c r="C144" s="11">
        <v>2956.8649999999998</v>
      </c>
      <c r="D144" s="11">
        <v>1298.9110000000001</v>
      </c>
      <c r="E144" s="12">
        <v>-56.071345834185863</v>
      </c>
      <c r="F144" s="16"/>
      <c r="G144" s="11">
        <v>76.962810000000005</v>
      </c>
      <c r="H144" s="11">
        <v>76.962810000000005</v>
      </c>
      <c r="I144" s="11">
        <v>115.04080999999999</v>
      </c>
      <c r="J144" s="12">
        <v>49.475844242173565</v>
      </c>
    </row>
    <row r="145" spans="1:10" ht="11.25" customHeight="1" x14ac:dyDescent="0.2">
      <c r="A145" s="192"/>
      <c r="B145" s="11"/>
      <c r="C145" s="11"/>
      <c r="D145" s="11"/>
      <c r="E145" s="12"/>
      <c r="F145" s="16"/>
      <c r="G145" s="11"/>
      <c r="H145" s="11"/>
      <c r="I145" s="11"/>
      <c r="J145" s="12"/>
    </row>
    <row r="146" spans="1:10" s="20" customFormat="1" ht="11.25" customHeight="1" x14ac:dyDescent="0.2">
      <c r="A146" s="191" t="s">
        <v>301</v>
      </c>
      <c r="B146" s="18">
        <v>1603.2090000000001</v>
      </c>
      <c r="C146" s="18">
        <v>1603.2090000000001</v>
      </c>
      <c r="D146" s="18">
        <v>0</v>
      </c>
      <c r="E146" s="16" t="s">
        <v>527</v>
      </c>
      <c r="F146" s="16"/>
      <c r="G146" s="18">
        <v>82.451160000000002</v>
      </c>
      <c r="H146" s="18">
        <v>82.451160000000002</v>
      </c>
      <c r="I146" s="18">
        <v>0</v>
      </c>
      <c r="J146" s="16" t="s">
        <v>527</v>
      </c>
    </row>
    <row r="147" spans="1:10" ht="11.25" customHeight="1" x14ac:dyDescent="0.2">
      <c r="A147" s="192" t="s">
        <v>117</v>
      </c>
      <c r="B147" s="11">
        <v>0</v>
      </c>
      <c r="C147" s="11">
        <v>0</v>
      </c>
      <c r="D147" s="11">
        <v>0</v>
      </c>
      <c r="E147" s="12" t="s">
        <v>527</v>
      </c>
      <c r="F147" s="16"/>
      <c r="G147" s="11">
        <v>0</v>
      </c>
      <c r="H147" s="11">
        <v>0</v>
      </c>
      <c r="I147" s="11">
        <v>0</v>
      </c>
      <c r="J147" s="12" t="s">
        <v>527</v>
      </c>
    </row>
    <row r="148" spans="1:10" ht="11.25" customHeight="1" x14ac:dyDescent="0.2">
      <c r="A148" s="192" t="s">
        <v>118</v>
      </c>
      <c r="B148" s="11">
        <v>1603.2090000000001</v>
      </c>
      <c r="C148" s="11">
        <v>1603.2090000000001</v>
      </c>
      <c r="D148" s="11">
        <v>0</v>
      </c>
      <c r="E148" s="12" t="s">
        <v>527</v>
      </c>
      <c r="F148" s="16"/>
      <c r="G148" s="11">
        <v>82.451160000000002</v>
      </c>
      <c r="H148" s="11">
        <v>82.451160000000002</v>
      </c>
      <c r="I148" s="11">
        <v>0</v>
      </c>
      <c r="J148" s="12" t="s">
        <v>527</v>
      </c>
    </row>
    <row r="149" spans="1:10" ht="11.25" customHeight="1" x14ac:dyDescent="0.2">
      <c r="A149" s="192" t="s">
        <v>361</v>
      </c>
      <c r="B149" s="11">
        <v>0</v>
      </c>
      <c r="C149" s="11">
        <v>0</v>
      </c>
      <c r="D149" s="11">
        <v>0</v>
      </c>
      <c r="E149" s="12" t="s">
        <v>527</v>
      </c>
      <c r="F149" s="16"/>
      <c r="G149" s="11">
        <v>0</v>
      </c>
      <c r="H149" s="11">
        <v>0</v>
      </c>
      <c r="I149" s="11">
        <v>0</v>
      </c>
      <c r="J149" s="12" t="s">
        <v>527</v>
      </c>
    </row>
    <row r="150" spans="1:10" ht="11.25" customHeight="1" x14ac:dyDescent="0.2">
      <c r="A150" s="192"/>
      <c r="B150" s="11"/>
      <c r="C150" s="11"/>
      <c r="D150" s="11"/>
      <c r="E150" s="12"/>
      <c r="F150" s="16"/>
      <c r="G150" s="11"/>
      <c r="H150" s="11"/>
      <c r="I150" s="11"/>
      <c r="J150" s="12"/>
    </row>
    <row r="151" spans="1:10" s="20" customFormat="1" ht="11.25" customHeight="1" x14ac:dyDescent="0.2">
      <c r="A151" s="191" t="s">
        <v>358</v>
      </c>
      <c r="B151" s="18">
        <v>281.82418100000001</v>
      </c>
      <c r="C151" s="18">
        <v>119.90170000000001</v>
      </c>
      <c r="D151" s="18">
        <v>141.43799910000001</v>
      </c>
      <c r="E151" s="16">
        <v>17.961629484819653</v>
      </c>
      <c r="F151" s="18"/>
      <c r="G151" s="18">
        <v>6955.4565199999997</v>
      </c>
      <c r="H151" s="18">
        <v>2767.2618900000002</v>
      </c>
      <c r="I151" s="18">
        <v>2643.6691599999995</v>
      </c>
      <c r="J151" s="16">
        <v>-4.4662462359137578</v>
      </c>
    </row>
    <row r="152" spans="1:10" ht="11.25" customHeight="1" x14ac:dyDescent="0.2">
      <c r="A152" s="192" t="s">
        <v>302</v>
      </c>
      <c r="B152" s="11">
        <v>0</v>
      </c>
      <c r="C152" s="11">
        <v>0</v>
      </c>
      <c r="D152" s="11">
        <v>0</v>
      </c>
      <c r="E152" s="12" t="s">
        <v>527</v>
      </c>
      <c r="F152" s="16"/>
      <c r="G152" s="11">
        <v>0</v>
      </c>
      <c r="H152" s="11">
        <v>0</v>
      </c>
      <c r="I152" s="11">
        <v>0</v>
      </c>
      <c r="J152" s="12" t="s">
        <v>527</v>
      </c>
    </row>
    <row r="153" spans="1:10" ht="11.25" customHeight="1" x14ac:dyDescent="0.2">
      <c r="A153" s="192" t="s">
        <v>338</v>
      </c>
      <c r="B153" s="11">
        <v>1.7264000000000002</v>
      </c>
      <c r="C153" s="11">
        <v>0.71799999999999997</v>
      </c>
      <c r="D153" s="11">
        <v>0.58699999999999997</v>
      </c>
      <c r="E153" s="12">
        <v>-18.245125348189418</v>
      </c>
      <c r="F153" s="16"/>
      <c r="G153" s="11">
        <v>29.271660000000001</v>
      </c>
      <c r="H153" s="11">
        <v>11.314459999999999</v>
      </c>
      <c r="I153" s="11">
        <v>10.456599999999998</v>
      </c>
      <c r="J153" s="12">
        <v>-7.5819791664825402</v>
      </c>
    </row>
    <row r="154" spans="1:10" ht="11.25" customHeight="1" x14ac:dyDescent="0.2">
      <c r="A154" s="192" t="s">
        <v>392</v>
      </c>
      <c r="B154" s="11">
        <v>158.05778100000001</v>
      </c>
      <c r="C154" s="11">
        <v>30.747699999999998</v>
      </c>
      <c r="D154" s="11">
        <v>43.551999100000003</v>
      </c>
      <c r="E154" s="12">
        <v>41.643111842511814</v>
      </c>
      <c r="F154" s="16"/>
      <c r="G154" s="11">
        <v>3530.8780700000002</v>
      </c>
      <c r="H154" s="11">
        <v>572.40528000000006</v>
      </c>
      <c r="I154" s="11">
        <v>944.78270999999995</v>
      </c>
      <c r="J154" s="12">
        <v>65.054855888121779</v>
      </c>
    </row>
    <row r="155" spans="1:10" ht="11.25" customHeight="1" x14ac:dyDescent="0.2">
      <c r="A155" s="192" t="s">
        <v>339</v>
      </c>
      <c r="B155" s="11">
        <v>9.7000000000000003E-2</v>
      </c>
      <c r="C155" s="11">
        <v>9.7000000000000003E-2</v>
      </c>
      <c r="D155" s="11">
        <v>0</v>
      </c>
      <c r="E155" s="12" t="s">
        <v>527</v>
      </c>
      <c r="F155" s="16"/>
      <c r="G155" s="11">
        <v>1.9557</v>
      </c>
      <c r="H155" s="11">
        <v>1.9557</v>
      </c>
      <c r="I155" s="11">
        <v>0</v>
      </c>
      <c r="J155" s="12" t="s">
        <v>527</v>
      </c>
    </row>
    <row r="156" spans="1:10" ht="11.25" customHeight="1" x14ac:dyDescent="0.2">
      <c r="A156" s="192" t="s">
        <v>303</v>
      </c>
      <c r="B156" s="11">
        <v>121.943</v>
      </c>
      <c r="C156" s="11">
        <v>88.338999999999999</v>
      </c>
      <c r="D156" s="11">
        <v>97.299000000000007</v>
      </c>
      <c r="E156" s="12">
        <v>10.142745559718819</v>
      </c>
      <c r="F156" s="16"/>
      <c r="G156" s="11">
        <v>3393.3510900000001</v>
      </c>
      <c r="H156" s="11">
        <v>2181.5864500000002</v>
      </c>
      <c r="I156" s="11">
        <v>1688.4298499999998</v>
      </c>
      <c r="J156" s="12">
        <v>-22.60541176353567</v>
      </c>
    </row>
    <row r="157" spans="1:10" ht="11.25" customHeight="1" x14ac:dyDescent="0.2">
      <c r="A157" s="192"/>
      <c r="B157" s="11"/>
      <c r="C157" s="11"/>
      <c r="D157" s="11"/>
      <c r="E157" s="12"/>
      <c r="F157" s="16"/>
      <c r="G157" s="11"/>
      <c r="H157" s="11"/>
      <c r="I157" s="11"/>
      <c r="J157" s="12"/>
    </row>
    <row r="158" spans="1:10" s="20" customFormat="1" ht="11.25" customHeight="1" x14ac:dyDescent="0.2">
      <c r="A158" s="191" t="s">
        <v>329</v>
      </c>
      <c r="B158" s="18">
        <v>146.28120000000001</v>
      </c>
      <c r="C158" s="18">
        <v>119.3022</v>
      </c>
      <c r="D158" s="18">
        <v>161.971</v>
      </c>
      <c r="E158" s="16">
        <v>35.765308602858966</v>
      </c>
      <c r="F158" s="16"/>
      <c r="G158" s="18">
        <v>661.73483999999996</v>
      </c>
      <c r="H158" s="18">
        <v>522.70968000000005</v>
      </c>
      <c r="I158" s="18">
        <v>757.37582999999995</v>
      </c>
      <c r="J158" s="16">
        <v>44.894165725034952</v>
      </c>
    </row>
    <row r="159" spans="1:10" s="20" customFormat="1" ht="11.25" customHeight="1" x14ac:dyDescent="0.2">
      <c r="A159" s="191" t="s">
        <v>359</v>
      </c>
      <c r="B159" s="18">
        <v>4.1440000000000001</v>
      </c>
      <c r="C159" s="18">
        <v>4.1440000000000001</v>
      </c>
      <c r="D159" s="18">
        <v>0</v>
      </c>
      <c r="E159" s="16" t="s">
        <v>527</v>
      </c>
      <c r="F159" s="16"/>
      <c r="G159" s="18">
        <v>74.408180000000002</v>
      </c>
      <c r="H159" s="18">
        <v>74.408180000000002</v>
      </c>
      <c r="I159" s="18">
        <v>0</v>
      </c>
      <c r="J159" s="16" t="s">
        <v>527</v>
      </c>
    </row>
    <row r="160" spans="1:10" x14ac:dyDescent="0.2">
      <c r="A160" s="83"/>
      <c r="B160" s="90"/>
      <c r="C160" s="90"/>
      <c r="D160" s="90"/>
      <c r="E160" s="90"/>
      <c r="F160" s="90"/>
      <c r="G160" s="90"/>
      <c r="H160" s="90"/>
      <c r="I160" s="90"/>
      <c r="J160" s="84"/>
    </row>
    <row r="161" spans="1:11" x14ac:dyDescent="0.2">
      <c r="A161" s="9" t="s">
        <v>412</v>
      </c>
      <c r="B161" s="9"/>
      <c r="C161" s="9"/>
      <c r="D161" s="9"/>
      <c r="E161" s="9"/>
      <c r="F161" s="9"/>
      <c r="G161" s="9"/>
      <c r="H161" s="9"/>
      <c r="I161" s="9"/>
      <c r="J161" s="9"/>
    </row>
    <row r="162" spans="1:11" ht="20.100000000000001" customHeight="1" x14ac:dyDescent="0.25">
      <c r="A162" s="356" t="s">
        <v>161</v>
      </c>
      <c r="B162" s="356"/>
      <c r="C162" s="356"/>
      <c r="D162" s="356"/>
      <c r="E162" s="356"/>
      <c r="F162" s="356"/>
      <c r="G162" s="356"/>
      <c r="H162" s="356"/>
      <c r="I162" s="356"/>
      <c r="J162" s="356"/>
    </row>
    <row r="163" spans="1:11" ht="19.5" customHeight="1" x14ac:dyDescent="0.25">
      <c r="A163" s="357" t="s">
        <v>155</v>
      </c>
      <c r="B163" s="357"/>
      <c r="C163" s="357"/>
      <c r="D163" s="357"/>
      <c r="E163" s="357"/>
      <c r="F163" s="357"/>
      <c r="G163" s="357"/>
      <c r="H163" s="357"/>
      <c r="I163" s="357"/>
      <c r="J163" s="357"/>
    </row>
    <row r="164" spans="1:11" s="20" customFormat="1" x14ac:dyDescent="0.2">
      <c r="A164" s="17"/>
      <c r="B164" s="358" t="s">
        <v>100</v>
      </c>
      <c r="C164" s="358"/>
      <c r="D164" s="358"/>
      <c r="E164" s="358"/>
      <c r="F164" s="310"/>
      <c r="G164" s="358" t="s">
        <v>422</v>
      </c>
      <c r="H164" s="358"/>
      <c r="I164" s="358"/>
      <c r="J164" s="358"/>
      <c r="K164" s="91"/>
    </row>
    <row r="165" spans="1:11" s="20" customFormat="1" x14ac:dyDescent="0.2">
      <c r="A165" s="17" t="s">
        <v>257</v>
      </c>
      <c r="B165" s="361">
        <v>2018</v>
      </c>
      <c r="C165" s="359" t="s">
        <v>513</v>
      </c>
      <c r="D165" s="359"/>
      <c r="E165" s="359"/>
      <c r="F165" s="310"/>
      <c r="G165" s="361">
        <v>2018</v>
      </c>
      <c r="H165" s="359" t="s">
        <v>513</v>
      </c>
      <c r="I165" s="359"/>
      <c r="J165" s="359"/>
      <c r="K165" s="91"/>
    </row>
    <row r="166" spans="1:11" s="20" customFormat="1" x14ac:dyDescent="0.2">
      <c r="A166" s="123"/>
      <c r="B166" s="364"/>
      <c r="C166" s="234">
        <v>2018</v>
      </c>
      <c r="D166" s="234">
        <v>2019</v>
      </c>
      <c r="E166" s="311" t="s">
        <v>509</v>
      </c>
      <c r="F166" s="125"/>
      <c r="G166" s="364"/>
      <c r="H166" s="234">
        <v>2018</v>
      </c>
      <c r="I166" s="234">
        <v>2019</v>
      </c>
      <c r="J166" s="311" t="s">
        <v>509</v>
      </c>
    </row>
    <row r="167" spans="1:11" x14ac:dyDescent="0.2">
      <c r="A167" s="9"/>
      <c r="B167" s="9"/>
      <c r="C167" s="9"/>
      <c r="D167" s="9"/>
      <c r="E167" s="9"/>
      <c r="F167" s="9"/>
      <c r="G167" s="9"/>
      <c r="H167" s="9"/>
      <c r="I167" s="9"/>
      <c r="J167" s="9"/>
    </row>
    <row r="168" spans="1:11" s="21" customFormat="1" x14ac:dyDescent="0.2">
      <c r="A168" s="86" t="s">
        <v>290</v>
      </c>
      <c r="B168" s="86">
        <v>172173.97903730001</v>
      </c>
      <c r="C168" s="86">
        <v>124238.96130730001</v>
      </c>
      <c r="D168" s="86">
        <v>190410.14361199999</v>
      </c>
      <c r="E168" s="16">
        <v>53.261216617087001</v>
      </c>
      <c r="F168" s="86"/>
      <c r="G168" s="86">
        <v>212279.52789999999</v>
      </c>
      <c r="H168" s="86">
        <v>155776.76608</v>
      </c>
      <c r="I168" s="86">
        <v>185382.81795</v>
      </c>
      <c r="J168" s="16">
        <v>19.005434902144302</v>
      </c>
    </row>
    <row r="169" spans="1:11" ht="11.25" customHeight="1" x14ac:dyDescent="0.2">
      <c r="A169" s="17"/>
      <c r="B169" s="11"/>
      <c r="C169" s="11"/>
      <c r="D169" s="11"/>
      <c r="E169" s="12"/>
      <c r="F169" s="12"/>
      <c r="G169" s="11"/>
      <c r="H169" s="11"/>
      <c r="I169" s="11"/>
      <c r="J169" s="12"/>
    </row>
    <row r="170" spans="1:11" s="20" customFormat="1" ht="11.25" customHeight="1" x14ac:dyDescent="0.2">
      <c r="A170" s="17" t="s">
        <v>254</v>
      </c>
      <c r="B170" s="18">
        <v>32389.991300000002</v>
      </c>
      <c r="C170" s="18">
        <v>28437.168300000005</v>
      </c>
      <c r="D170" s="18">
        <v>50959.29767</v>
      </c>
      <c r="E170" s="16">
        <v>79.199620484012797</v>
      </c>
      <c r="F170" s="16"/>
      <c r="G170" s="18">
        <v>35497.980490000002</v>
      </c>
      <c r="H170" s="18">
        <v>29387.8593</v>
      </c>
      <c r="I170" s="18">
        <v>36427.195590000003</v>
      </c>
      <c r="J170" s="16">
        <v>23.95321216880879</v>
      </c>
    </row>
    <row r="171" spans="1:11" ht="11.25" customHeight="1" x14ac:dyDescent="0.2">
      <c r="A171" s="17"/>
      <c r="B171" s="18"/>
      <c r="C171" s="18"/>
      <c r="D171" s="18"/>
      <c r="E171" s="16"/>
      <c r="F171" s="16"/>
      <c r="G171" s="18"/>
      <c r="H171" s="18"/>
      <c r="I171" s="18"/>
      <c r="J171" s="12"/>
    </row>
    <row r="172" spans="1:11" ht="11.25" customHeight="1" x14ac:dyDescent="0.2">
      <c r="A172" s="10" t="s">
        <v>115</v>
      </c>
      <c r="B172" s="11">
        <v>46.885800000000003</v>
      </c>
      <c r="C172" s="11">
        <v>46.885800000000003</v>
      </c>
      <c r="D172" s="11">
        <v>0.12</v>
      </c>
      <c r="E172" s="12">
        <v>-99.74405896881359</v>
      </c>
      <c r="F172" s="12"/>
      <c r="G172" s="11">
        <v>67.157020000000003</v>
      </c>
      <c r="H172" s="11">
        <v>67.157020000000003</v>
      </c>
      <c r="I172" s="11">
        <v>0.1</v>
      </c>
      <c r="J172" s="12">
        <v>-99.851095239187202</v>
      </c>
    </row>
    <row r="173" spans="1:11" ht="11.25" customHeight="1" x14ac:dyDescent="0.2">
      <c r="A173" s="10" t="s">
        <v>106</v>
      </c>
      <c r="B173" s="11">
        <v>13113.697000000002</v>
      </c>
      <c r="C173" s="11">
        <v>9301.6570000000011</v>
      </c>
      <c r="D173" s="11">
        <v>8978.5790799999995</v>
      </c>
      <c r="E173" s="12">
        <v>-3.4733372774334867</v>
      </c>
      <c r="F173" s="12"/>
      <c r="G173" s="11">
        <v>22613.290630000003</v>
      </c>
      <c r="H173" s="11">
        <v>17035.405270000003</v>
      </c>
      <c r="I173" s="11">
        <v>13417.539220000001</v>
      </c>
      <c r="J173" s="12">
        <v>-21.237334789863809</v>
      </c>
    </row>
    <row r="174" spans="1:11" ht="11.25" customHeight="1" x14ac:dyDescent="0.2">
      <c r="A174" s="10" t="s">
        <v>321</v>
      </c>
      <c r="B174" s="11">
        <v>0.01</v>
      </c>
      <c r="C174" s="11">
        <v>0.01</v>
      </c>
      <c r="D174" s="11">
        <v>0.48</v>
      </c>
      <c r="E174" s="12">
        <v>4700</v>
      </c>
      <c r="F174" s="12"/>
      <c r="G174" s="11">
        <v>0.02</v>
      </c>
      <c r="H174" s="11">
        <v>0.02</v>
      </c>
      <c r="I174" s="11">
        <v>0.42</v>
      </c>
      <c r="J174" s="12">
        <v>2000</v>
      </c>
    </row>
    <row r="175" spans="1:11" ht="11.25" customHeight="1" x14ac:dyDescent="0.2">
      <c r="A175" s="10" t="s">
        <v>107</v>
      </c>
      <c r="B175" s="11">
        <v>18271.141</v>
      </c>
      <c r="C175" s="11">
        <v>18271.016</v>
      </c>
      <c r="D175" s="11">
        <v>38417.970999999998</v>
      </c>
      <c r="E175" s="12">
        <v>110.2672943858185</v>
      </c>
      <c r="F175" s="12"/>
      <c r="G175" s="11">
        <v>10802.389080000001</v>
      </c>
      <c r="H175" s="11">
        <v>10802.076580000001</v>
      </c>
      <c r="I175" s="11">
        <v>20538.706340000004</v>
      </c>
      <c r="J175" s="12">
        <v>90.136648151776058</v>
      </c>
    </row>
    <row r="176" spans="1:11" ht="11.25" customHeight="1" x14ac:dyDescent="0.2">
      <c r="A176" s="10" t="s">
        <v>108</v>
      </c>
      <c r="B176" s="11">
        <v>0</v>
      </c>
      <c r="C176" s="11">
        <v>0</v>
      </c>
      <c r="D176" s="11">
        <v>0</v>
      </c>
      <c r="E176" s="12" t="s">
        <v>527</v>
      </c>
      <c r="F176" s="12"/>
      <c r="G176" s="11">
        <v>0</v>
      </c>
      <c r="H176" s="11">
        <v>0</v>
      </c>
      <c r="I176" s="11">
        <v>0</v>
      </c>
      <c r="J176" s="12" t="s">
        <v>527</v>
      </c>
    </row>
    <row r="177" spans="1:10" ht="11.25" customHeight="1" x14ac:dyDescent="0.2">
      <c r="A177" s="10" t="s">
        <v>109</v>
      </c>
      <c r="B177" s="11">
        <v>3.266</v>
      </c>
      <c r="C177" s="11">
        <v>0.153</v>
      </c>
      <c r="D177" s="11">
        <v>28.925000000000001</v>
      </c>
      <c r="E177" s="12">
        <v>18805.228758169935</v>
      </c>
      <c r="F177" s="12"/>
      <c r="G177" s="11">
        <v>18.178840000000001</v>
      </c>
      <c r="H177" s="11">
        <v>0.94799999999999995</v>
      </c>
      <c r="I177" s="11">
        <v>149.30002999999999</v>
      </c>
      <c r="J177" s="12">
        <v>15648.948312236285</v>
      </c>
    </row>
    <row r="178" spans="1:10" ht="11.25" customHeight="1" x14ac:dyDescent="0.2">
      <c r="A178" s="10" t="s">
        <v>393</v>
      </c>
      <c r="B178" s="11">
        <v>0.24</v>
      </c>
      <c r="C178" s="11">
        <v>0.24</v>
      </c>
      <c r="D178" s="11">
        <v>0</v>
      </c>
      <c r="E178" s="12" t="s">
        <v>527</v>
      </c>
      <c r="F178" s="12"/>
      <c r="G178" s="11">
        <v>1.6782999999999999</v>
      </c>
      <c r="H178" s="11">
        <v>1.6782999999999999</v>
      </c>
      <c r="I178" s="11">
        <v>0</v>
      </c>
      <c r="J178" s="12" t="s">
        <v>527</v>
      </c>
    </row>
    <row r="179" spans="1:10" ht="11.25" customHeight="1" x14ac:dyDescent="0.2">
      <c r="A179" s="10" t="s">
        <v>110</v>
      </c>
      <c r="B179" s="11">
        <v>7.8090000000000002</v>
      </c>
      <c r="C179" s="11">
        <v>7.1639999999999997</v>
      </c>
      <c r="D179" s="11">
        <v>2.5099999999999998</v>
      </c>
      <c r="E179" s="12">
        <v>-64.963707426018985</v>
      </c>
      <c r="F179" s="12"/>
      <c r="G179" s="11">
        <v>24.792549999999999</v>
      </c>
      <c r="H179" s="11">
        <v>23.2575</v>
      </c>
      <c r="I179" s="11">
        <v>8.9499999999999993</v>
      </c>
      <c r="J179" s="12">
        <v>-61.517789960227887</v>
      </c>
    </row>
    <row r="180" spans="1:10" ht="11.25" customHeight="1" x14ac:dyDescent="0.2">
      <c r="A180" s="10" t="s">
        <v>111</v>
      </c>
      <c r="B180" s="11">
        <v>0.158</v>
      </c>
      <c r="C180" s="11">
        <v>0.14799999999999999</v>
      </c>
      <c r="D180" s="11">
        <v>0.125</v>
      </c>
      <c r="E180" s="12">
        <v>-15.540540540540533</v>
      </c>
      <c r="F180" s="12"/>
      <c r="G180" s="11">
        <v>0.51049999999999995</v>
      </c>
      <c r="H180" s="11">
        <v>0.47299999999999998</v>
      </c>
      <c r="I180" s="11">
        <v>0.44374999999999998</v>
      </c>
      <c r="J180" s="12">
        <v>-6.18393234672304</v>
      </c>
    </row>
    <row r="181" spans="1:10" ht="11.25" customHeight="1" x14ac:dyDescent="0.2">
      <c r="A181" s="10" t="s">
        <v>112</v>
      </c>
      <c r="B181" s="11">
        <v>343.21600000000001</v>
      </c>
      <c r="C181" s="11">
        <v>241.10599999999999</v>
      </c>
      <c r="D181" s="11">
        <v>152.06843000000001</v>
      </c>
      <c r="E181" s="12">
        <v>-36.928807246605224</v>
      </c>
      <c r="F181" s="12"/>
      <c r="G181" s="11">
        <v>1510.3682099999999</v>
      </c>
      <c r="H181" s="11">
        <v>1045.4304500000001</v>
      </c>
      <c r="I181" s="11">
        <v>666.92778999999996</v>
      </c>
      <c r="J181" s="12">
        <v>-36.205436717478449</v>
      </c>
    </row>
    <row r="182" spans="1:10" ht="11.25" customHeight="1" x14ac:dyDescent="0.2">
      <c r="A182" s="10" t="s">
        <v>116</v>
      </c>
      <c r="B182" s="11">
        <v>225.2</v>
      </c>
      <c r="C182" s="11">
        <v>197.2</v>
      </c>
      <c r="D182" s="11">
        <v>734.5</v>
      </c>
      <c r="E182" s="12">
        <v>272.46450304259639</v>
      </c>
      <c r="F182" s="12"/>
      <c r="G182" s="11">
        <v>83.8</v>
      </c>
      <c r="H182" s="11">
        <v>69.099999999999994</v>
      </c>
      <c r="I182" s="11">
        <v>278.07</v>
      </c>
      <c r="J182" s="12">
        <v>302.4167872648336</v>
      </c>
    </row>
    <row r="183" spans="1:10" ht="11.25" customHeight="1" x14ac:dyDescent="0.2">
      <c r="A183" s="10" t="s">
        <v>340</v>
      </c>
      <c r="B183" s="11">
        <v>3.286</v>
      </c>
      <c r="C183" s="11">
        <v>2.4689999999999999</v>
      </c>
      <c r="D183" s="11">
        <v>1.1890000000000001</v>
      </c>
      <c r="E183" s="12">
        <v>-51.842851356824617</v>
      </c>
      <c r="F183" s="12"/>
      <c r="G183" s="11">
        <v>15.03825</v>
      </c>
      <c r="H183" s="11">
        <v>10.884</v>
      </c>
      <c r="I183" s="11">
        <v>5.76</v>
      </c>
      <c r="J183" s="12">
        <v>-47.07828004410144</v>
      </c>
    </row>
    <row r="184" spans="1:10" x14ac:dyDescent="0.2">
      <c r="A184" s="190" t="s">
        <v>113</v>
      </c>
      <c r="B184" s="11">
        <v>11.622</v>
      </c>
      <c r="C184" s="11">
        <v>8.3190000000000008</v>
      </c>
      <c r="D184" s="11">
        <v>4.09</v>
      </c>
      <c r="E184" s="12">
        <v>-50.835436951556687</v>
      </c>
      <c r="F184" s="12"/>
      <c r="G184" s="11">
        <v>28.103000000000002</v>
      </c>
      <c r="H184" s="11">
        <v>19.523</v>
      </c>
      <c r="I184" s="11">
        <v>9.9350000000000005</v>
      </c>
      <c r="J184" s="12">
        <v>-49.111304615069407</v>
      </c>
    </row>
    <row r="185" spans="1:10" ht="11.25" customHeight="1" x14ac:dyDescent="0.2">
      <c r="A185" s="10" t="s">
        <v>114</v>
      </c>
      <c r="B185" s="11">
        <v>49.48</v>
      </c>
      <c r="C185" s="11">
        <v>49.22</v>
      </c>
      <c r="D185" s="11">
        <v>0.30499999999999999</v>
      </c>
      <c r="E185" s="12">
        <v>-99.38033319788704</v>
      </c>
      <c r="F185" s="12"/>
      <c r="G185" s="11">
        <v>26.788330000000002</v>
      </c>
      <c r="H185" s="11">
        <v>26.295000000000002</v>
      </c>
      <c r="I185" s="11">
        <v>0.58199999999999996</v>
      </c>
      <c r="J185" s="12">
        <v>-97.786651454649174</v>
      </c>
    </row>
    <row r="186" spans="1:10" ht="11.25" customHeight="1" x14ac:dyDescent="0.2">
      <c r="A186" s="10" t="s">
        <v>315</v>
      </c>
      <c r="B186" s="11">
        <v>268.69849999999997</v>
      </c>
      <c r="C186" s="11">
        <v>268.60849999999999</v>
      </c>
      <c r="D186" s="11">
        <v>2598.2629999999999</v>
      </c>
      <c r="E186" s="12">
        <v>867.30483212556567</v>
      </c>
      <c r="F186" s="12"/>
      <c r="G186" s="11">
        <v>147.54252</v>
      </c>
      <c r="H186" s="11">
        <v>146.83251999999999</v>
      </c>
      <c r="I186" s="11">
        <v>1197.28466</v>
      </c>
      <c r="J186" s="12">
        <v>715.40837138802772</v>
      </c>
    </row>
    <row r="187" spans="1:10" ht="11.25" customHeight="1" x14ac:dyDescent="0.2">
      <c r="A187" s="10" t="s">
        <v>120</v>
      </c>
      <c r="B187" s="11">
        <v>45.282000000000004</v>
      </c>
      <c r="C187" s="11">
        <v>42.972000000000008</v>
      </c>
      <c r="D187" s="11">
        <v>40.172159999999998</v>
      </c>
      <c r="E187" s="12">
        <v>-6.5154984641161917</v>
      </c>
      <c r="F187" s="12"/>
      <c r="G187" s="11">
        <v>158.32326000000003</v>
      </c>
      <c r="H187" s="11">
        <v>138.77866</v>
      </c>
      <c r="I187" s="11">
        <v>153.17680000000001</v>
      </c>
      <c r="J187" s="12">
        <v>10.374894814519763</v>
      </c>
    </row>
    <row r="188" spans="1:10" ht="11.25" customHeight="1" x14ac:dyDescent="0.2">
      <c r="A188" s="10"/>
      <c r="B188" s="11"/>
      <c r="C188" s="11"/>
      <c r="D188" s="11"/>
      <c r="E188" s="12"/>
      <c r="F188" s="11"/>
      <c r="G188" s="11"/>
      <c r="H188" s="11"/>
      <c r="I188" s="11"/>
      <c r="J188" s="12"/>
    </row>
    <row r="189" spans="1:10" s="20" customFormat="1" ht="11.25" customHeight="1" x14ac:dyDescent="0.2">
      <c r="A189" s="89" t="s">
        <v>255</v>
      </c>
      <c r="B189" s="18">
        <v>139783.98773730002</v>
      </c>
      <c r="C189" s="18">
        <v>95801.793007300003</v>
      </c>
      <c r="D189" s="18">
        <v>139450.84594199999</v>
      </c>
      <c r="E189" s="16">
        <v>45.561832993432574</v>
      </c>
      <c r="F189" s="16"/>
      <c r="G189" s="18">
        <v>176781.54740999997</v>
      </c>
      <c r="H189" s="18">
        <v>126388.90677999999</v>
      </c>
      <c r="I189" s="18">
        <v>148955.62235999998</v>
      </c>
      <c r="J189" s="16">
        <v>17.854981228123876</v>
      </c>
    </row>
    <row r="190" spans="1:10" ht="11.25" customHeight="1" x14ac:dyDescent="0.2">
      <c r="A190" s="17"/>
      <c r="B190" s="18"/>
      <c r="C190" s="18"/>
      <c r="D190" s="18"/>
      <c r="E190" s="12"/>
      <c r="F190" s="16"/>
      <c r="G190" s="18"/>
      <c r="H190" s="18"/>
      <c r="I190" s="18"/>
      <c r="J190" s="12"/>
    </row>
    <row r="191" spans="1:10" ht="11.25" customHeight="1" x14ac:dyDescent="0.2">
      <c r="A191" s="9" t="s">
        <v>215</v>
      </c>
      <c r="B191" s="11">
        <v>17512.34461</v>
      </c>
      <c r="C191" s="11">
        <v>13562.20678</v>
      </c>
      <c r="D191" s="11">
        <v>10642.446395999999</v>
      </c>
      <c r="E191" s="12">
        <v>-21.528652610618877</v>
      </c>
      <c r="G191" s="11">
        <v>54456.247259999989</v>
      </c>
      <c r="H191" s="11">
        <v>41866.293419999995</v>
      </c>
      <c r="I191" s="11">
        <v>33260.956159999994</v>
      </c>
      <c r="J191" s="12">
        <v>-20.55433275086429</v>
      </c>
    </row>
    <row r="192" spans="1:10" ht="11.25" customHeight="1" x14ac:dyDescent="0.2">
      <c r="A192" s="9" t="s">
        <v>104</v>
      </c>
      <c r="B192" s="11">
        <v>4826.8736700000009</v>
      </c>
      <c r="C192" s="11">
        <v>3885.4235000000003</v>
      </c>
      <c r="D192" s="11">
        <v>1963.0148299999996</v>
      </c>
      <c r="E192" s="12">
        <v>-49.477455160293346</v>
      </c>
      <c r="G192" s="11">
        <v>11577.167440000001</v>
      </c>
      <c r="H192" s="11">
        <v>8867.9476900000027</v>
      </c>
      <c r="I192" s="11">
        <v>5163.0756899999997</v>
      </c>
      <c r="J192" s="12">
        <v>-41.778234711260474</v>
      </c>
    </row>
    <row r="193" spans="1:11" ht="11.25" customHeight="1" x14ac:dyDescent="0.2">
      <c r="A193" s="9" t="s">
        <v>1</v>
      </c>
      <c r="B193" s="11">
        <v>1721.6349200000002</v>
      </c>
      <c r="C193" s="11">
        <v>1350.5070900000001</v>
      </c>
      <c r="D193" s="11">
        <v>1260.1334400000001</v>
      </c>
      <c r="E193" s="12">
        <v>-6.691830844072058</v>
      </c>
      <c r="G193" s="11">
        <v>8932.636489999999</v>
      </c>
      <c r="H193" s="11">
        <v>7170.63634</v>
      </c>
      <c r="I193" s="11">
        <v>5989.3353400000005</v>
      </c>
      <c r="J193" s="12">
        <v>-16.474144608482533</v>
      </c>
    </row>
    <row r="194" spans="1:11" ht="11.25" customHeight="1" x14ac:dyDescent="0.2">
      <c r="A194" s="9" t="s">
        <v>121</v>
      </c>
      <c r="B194" s="11">
        <v>115723.13453730001</v>
      </c>
      <c r="C194" s="11">
        <v>77003.655637300006</v>
      </c>
      <c r="D194" s="11">
        <v>125585.25127599998</v>
      </c>
      <c r="E194" s="12">
        <v>63.089986100825314</v>
      </c>
      <c r="G194" s="11">
        <v>101815.49621999997</v>
      </c>
      <c r="H194" s="11">
        <v>68484.029330000005</v>
      </c>
      <c r="I194" s="11">
        <v>104542.25516999999</v>
      </c>
      <c r="J194" s="12">
        <v>52.652021489927705</v>
      </c>
    </row>
    <row r="195" spans="1:11" x14ac:dyDescent="0.2">
      <c r="A195" s="84"/>
      <c r="B195" s="90"/>
      <c r="C195" s="90"/>
      <c r="D195" s="90"/>
      <c r="E195" s="90"/>
      <c r="F195" s="90"/>
      <c r="G195" s="90"/>
      <c r="H195" s="90"/>
      <c r="I195" s="90"/>
      <c r="J195" s="84"/>
    </row>
    <row r="196" spans="1:11" x14ac:dyDescent="0.2">
      <c r="A196" s="9" t="s">
        <v>411</v>
      </c>
      <c r="B196" s="9"/>
      <c r="C196" s="9"/>
      <c r="D196" s="9"/>
      <c r="E196" s="9"/>
      <c r="F196" s="9"/>
      <c r="G196" s="9"/>
      <c r="H196" s="9"/>
      <c r="I196" s="9"/>
      <c r="J196" s="9"/>
    </row>
    <row r="197" spans="1:11" ht="20.100000000000001" customHeight="1" x14ac:dyDescent="0.25">
      <c r="A197" s="356" t="s">
        <v>162</v>
      </c>
      <c r="B197" s="356"/>
      <c r="C197" s="356"/>
      <c r="D197" s="356"/>
      <c r="E197" s="356"/>
      <c r="F197" s="356"/>
      <c r="G197" s="356"/>
      <c r="H197" s="356"/>
      <c r="I197" s="356"/>
      <c r="J197" s="356"/>
    </row>
    <row r="198" spans="1:11" ht="20.100000000000001" customHeight="1" x14ac:dyDescent="0.25">
      <c r="A198" s="357" t="s">
        <v>157</v>
      </c>
      <c r="B198" s="357"/>
      <c r="C198" s="357"/>
      <c r="D198" s="357"/>
      <c r="E198" s="357"/>
      <c r="F198" s="357"/>
      <c r="G198" s="357"/>
      <c r="H198" s="357"/>
      <c r="I198" s="357"/>
      <c r="J198" s="357"/>
    </row>
    <row r="199" spans="1:11" s="20" customFormat="1" x14ac:dyDescent="0.2">
      <c r="A199" s="17"/>
      <c r="B199" s="358" t="s">
        <v>124</v>
      </c>
      <c r="C199" s="358"/>
      <c r="D199" s="358"/>
      <c r="E199" s="358"/>
      <c r="F199" s="310"/>
      <c r="G199" s="358" t="s">
        <v>422</v>
      </c>
      <c r="H199" s="358"/>
      <c r="I199" s="358"/>
      <c r="J199" s="358"/>
      <c r="K199" s="91"/>
    </row>
    <row r="200" spans="1:11" s="20" customFormat="1" x14ac:dyDescent="0.2">
      <c r="A200" s="17" t="s">
        <v>257</v>
      </c>
      <c r="B200" s="361">
        <v>2018</v>
      </c>
      <c r="C200" s="359" t="s">
        <v>513</v>
      </c>
      <c r="D200" s="359"/>
      <c r="E200" s="359"/>
      <c r="F200" s="310"/>
      <c r="G200" s="361">
        <v>2018</v>
      </c>
      <c r="H200" s="359" t="s">
        <v>513</v>
      </c>
      <c r="I200" s="359"/>
      <c r="J200" s="359"/>
      <c r="K200" s="91"/>
    </row>
    <row r="201" spans="1:11" s="20" customFormat="1" x14ac:dyDescent="0.2">
      <c r="A201" s="123"/>
      <c r="B201" s="364"/>
      <c r="C201" s="234">
        <v>2018</v>
      </c>
      <c r="D201" s="234">
        <v>2019</v>
      </c>
      <c r="E201" s="311" t="s">
        <v>509</v>
      </c>
      <c r="F201" s="125"/>
      <c r="G201" s="364"/>
      <c r="H201" s="234">
        <v>2018</v>
      </c>
      <c r="I201" s="234">
        <v>2019</v>
      </c>
      <c r="J201" s="311" t="s">
        <v>509</v>
      </c>
    </row>
    <row r="202" spans="1:11" ht="11.25" customHeight="1" x14ac:dyDescent="0.2">
      <c r="A202" s="9"/>
      <c r="B202" s="9"/>
      <c r="C202" s="9"/>
      <c r="D202" s="9"/>
      <c r="E202" s="9"/>
      <c r="F202" s="9"/>
      <c r="G202" s="9"/>
      <c r="H202" s="9"/>
      <c r="I202" s="9"/>
      <c r="J202" s="9"/>
    </row>
    <row r="203" spans="1:11" s="21" customFormat="1" x14ac:dyDescent="0.2">
      <c r="A203" s="86" t="s">
        <v>291</v>
      </c>
      <c r="B203" s="86">
        <v>859952.05801229994</v>
      </c>
      <c r="C203" s="86">
        <v>628105.09657479997</v>
      </c>
      <c r="D203" s="86">
        <v>655119.04279989982</v>
      </c>
      <c r="E203" s="16">
        <v>4.3008640389025743</v>
      </c>
      <c r="F203" s="86"/>
      <c r="G203" s="86">
        <v>2025430.0092400005</v>
      </c>
      <c r="H203" s="86">
        <v>1489502.5244100005</v>
      </c>
      <c r="I203" s="86">
        <v>1469754.7605700004</v>
      </c>
      <c r="J203" s="16">
        <v>-1.3257959296055759</v>
      </c>
    </row>
    <row r="204" spans="1:11" s="21" customFormat="1" x14ac:dyDescent="0.2">
      <c r="A204" s="86"/>
      <c r="B204" s="86"/>
      <c r="C204" s="86"/>
      <c r="D204" s="86"/>
      <c r="E204" s="16"/>
      <c r="F204" s="86"/>
      <c r="G204" s="86"/>
      <c r="H204" s="86"/>
      <c r="I204" s="86"/>
      <c r="J204" s="16"/>
    </row>
    <row r="205" spans="1:11" s="21" customFormat="1" x14ac:dyDescent="0.2">
      <c r="A205" s="86" t="s">
        <v>377</v>
      </c>
      <c r="B205" s="86">
        <v>845775.2686213</v>
      </c>
      <c r="C205" s="86">
        <v>617540.72812729992</v>
      </c>
      <c r="D205" s="86">
        <v>647419.54409079987</v>
      </c>
      <c r="E205" s="16">
        <v>4.8383555290527624</v>
      </c>
      <c r="F205" s="86"/>
      <c r="G205" s="86">
        <v>1990366.2097500004</v>
      </c>
      <c r="H205" s="86">
        <v>1462963.7507500006</v>
      </c>
      <c r="I205" s="86">
        <v>1452492.3014400003</v>
      </c>
      <c r="J205" s="16">
        <v>-0.71576956740261721</v>
      </c>
    </row>
    <row r="206" spans="1:11" s="21" customFormat="1" x14ac:dyDescent="0.2">
      <c r="A206" s="86"/>
      <c r="B206" s="86"/>
      <c r="C206" s="86"/>
      <c r="D206" s="86"/>
      <c r="E206" s="16"/>
      <c r="F206" s="86"/>
      <c r="G206" s="86"/>
      <c r="H206" s="86"/>
      <c r="I206" s="86"/>
      <c r="J206" s="16"/>
    </row>
    <row r="207" spans="1:11" s="20" customFormat="1" ht="11.25" customHeight="1" x14ac:dyDescent="0.2">
      <c r="A207" s="189" t="s">
        <v>493</v>
      </c>
      <c r="B207" s="18">
        <v>526273.69102130004</v>
      </c>
      <c r="C207" s="18">
        <v>383622.25252729992</v>
      </c>
      <c r="D207" s="18">
        <v>380759.40789079992</v>
      </c>
      <c r="E207" s="16">
        <v>-0.74626657281730502</v>
      </c>
      <c r="F207" s="16"/>
      <c r="G207" s="18">
        <v>1662489.5128900004</v>
      </c>
      <c r="H207" s="18">
        <v>1223105.8635900007</v>
      </c>
      <c r="I207" s="18">
        <v>1197959.7355700003</v>
      </c>
      <c r="J207" s="16">
        <v>-2.0559240838068433</v>
      </c>
    </row>
    <row r="208" spans="1:11" ht="11.25" customHeight="1" x14ac:dyDescent="0.2">
      <c r="A208" s="9"/>
      <c r="B208" s="11"/>
      <c r="C208" s="11"/>
      <c r="D208" s="281"/>
      <c r="E208" s="16"/>
      <c r="F208" s="12"/>
      <c r="G208" s="11"/>
      <c r="H208" s="11"/>
      <c r="I208" s="11"/>
      <c r="J208" s="16"/>
    </row>
    <row r="209" spans="1:12" s="20" customFormat="1" x14ac:dyDescent="0.2">
      <c r="A209" s="189" t="s">
        <v>492</v>
      </c>
      <c r="B209" s="18">
        <v>456219.94028129999</v>
      </c>
      <c r="C209" s="18">
        <v>331841.00788729993</v>
      </c>
      <c r="D209" s="18">
        <v>332914.29616819991</v>
      </c>
      <c r="E209" s="16">
        <v>0.32343449284138615</v>
      </c>
      <c r="F209" s="16"/>
      <c r="G209" s="18">
        <v>1507963.6018300005</v>
      </c>
      <c r="H209" s="18">
        <v>1109056.9734000007</v>
      </c>
      <c r="I209" s="18">
        <v>1090628.8061100002</v>
      </c>
      <c r="J209" s="16">
        <v>-1.6616069085707892</v>
      </c>
    </row>
    <row r="210" spans="1:12" s="20" customFormat="1" ht="11.25" customHeight="1" x14ac:dyDescent="0.2">
      <c r="A210" s="17"/>
      <c r="B210" s="18"/>
      <c r="C210" s="18"/>
      <c r="D210" s="18"/>
      <c r="E210" s="16"/>
      <c r="F210" s="16"/>
      <c r="G210" s="18"/>
      <c r="H210" s="18"/>
      <c r="I210" s="18"/>
      <c r="J210" s="12"/>
    </row>
    <row r="211" spans="1:12" s="20" customFormat="1" ht="15" customHeight="1" x14ac:dyDescent="0.2">
      <c r="A211" s="190" t="s">
        <v>344</v>
      </c>
      <c r="B211" s="11">
        <v>32823.567029799997</v>
      </c>
      <c r="C211" s="11">
        <v>23461.031889799997</v>
      </c>
      <c r="D211" s="11">
        <v>24553.276805999998</v>
      </c>
      <c r="E211" s="12">
        <v>4.6555706557599024</v>
      </c>
      <c r="F211" s="16"/>
      <c r="G211" s="11">
        <v>107233.97551999998</v>
      </c>
      <c r="H211" s="11">
        <v>77530.818809999924</v>
      </c>
      <c r="I211" s="11">
        <v>78781.911980000063</v>
      </c>
      <c r="J211" s="12">
        <v>1.6136720715746833</v>
      </c>
    </row>
    <row r="212" spans="1:12" s="20" customFormat="1" ht="11.25" customHeight="1" x14ac:dyDescent="0.2">
      <c r="A212" s="190" t="s">
        <v>394</v>
      </c>
      <c r="B212" s="11">
        <v>1.2509999999999999</v>
      </c>
      <c r="C212" s="11">
        <v>1.2509999999999999</v>
      </c>
      <c r="D212" s="11">
        <v>2.1105</v>
      </c>
      <c r="E212" s="12">
        <v>68.705035971223026</v>
      </c>
      <c r="F212" s="18"/>
      <c r="G212" s="11">
        <v>7.6619999999999999</v>
      </c>
      <c r="H212" s="11">
        <v>7.6619999999999999</v>
      </c>
      <c r="I212" s="11">
        <v>15.688439999999998</v>
      </c>
      <c r="J212" s="12">
        <v>104.75646045418947</v>
      </c>
    </row>
    <row r="213" spans="1:12" s="20" customFormat="1" ht="11.25" customHeight="1" x14ac:dyDescent="0.2">
      <c r="A213" s="190" t="s">
        <v>395</v>
      </c>
      <c r="B213" s="11">
        <v>55.664999999999999</v>
      </c>
      <c r="C213" s="11">
        <v>49.661999999999999</v>
      </c>
      <c r="D213" s="11">
        <v>687.048</v>
      </c>
      <c r="E213" s="12">
        <v>1283.4481092183159</v>
      </c>
      <c r="F213" s="16"/>
      <c r="G213" s="11">
        <v>201.10204999999999</v>
      </c>
      <c r="H213" s="11">
        <v>181.03613000000001</v>
      </c>
      <c r="I213" s="11">
        <v>679.43388000000004</v>
      </c>
      <c r="J213" s="12">
        <v>275.30291881515586</v>
      </c>
    </row>
    <row r="214" spans="1:12" s="20" customFormat="1" ht="11.25" customHeight="1" x14ac:dyDescent="0.2">
      <c r="A214" s="190" t="s">
        <v>396</v>
      </c>
      <c r="B214" s="11">
        <v>111.69</v>
      </c>
      <c r="C214" s="11">
        <v>67.760999999999996</v>
      </c>
      <c r="D214" s="11">
        <v>143.18100000000001</v>
      </c>
      <c r="E214" s="12">
        <v>111.30296188072788</v>
      </c>
      <c r="F214" s="16"/>
      <c r="G214" s="11">
        <v>420.05930999999998</v>
      </c>
      <c r="H214" s="11">
        <v>242.81907000000001</v>
      </c>
      <c r="I214" s="11">
        <v>586.14164999999991</v>
      </c>
      <c r="J214" s="12">
        <v>141.3902870149366</v>
      </c>
    </row>
    <row r="215" spans="1:12" s="20" customFormat="1" ht="11.25" customHeight="1" x14ac:dyDescent="0.2">
      <c r="A215" s="190" t="s">
        <v>397</v>
      </c>
      <c r="B215" s="11">
        <v>2146.8732999999997</v>
      </c>
      <c r="C215" s="11">
        <v>1502.0853</v>
      </c>
      <c r="D215" s="11">
        <v>1256.2568999999999</v>
      </c>
      <c r="E215" s="12">
        <v>-16.365808253366183</v>
      </c>
      <c r="F215" s="16"/>
      <c r="G215" s="11">
        <v>7159.1634600000007</v>
      </c>
      <c r="H215" s="11">
        <v>5099.05735</v>
      </c>
      <c r="I215" s="11">
        <v>3844.4425800000004</v>
      </c>
      <c r="J215" s="12">
        <v>-24.60483740195626</v>
      </c>
    </row>
    <row r="216" spans="1:12" s="20" customFormat="1" ht="11.25" customHeight="1" x14ac:dyDescent="0.2">
      <c r="A216" s="190" t="s">
        <v>398</v>
      </c>
      <c r="B216" s="11">
        <v>42624.218979399993</v>
      </c>
      <c r="C216" s="11">
        <v>30830.011859400001</v>
      </c>
      <c r="D216" s="11">
        <v>30737.463181999996</v>
      </c>
      <c r="E216" s="12">
        <v>-0.30019021018244985</v>
      </c>
      <c r="F216" s="16"/>
      <c r="G216" s="11">
        <v>124405.60288000002</v>
      </c>
      <c r="H216" s="11">
        <v>91495.527799999996</v>
      </c>
      <c r="I216" s="11">
        <v>87857.945450000043</v>
      </c>
      <c r="J216" s="12">
        <v>-3.9756941540917126</v>
      </c>
    </row>
    <row r="217" spans="1:12" s="20" customFormat="1" ht="11.25" customHeight="1" x14ac:dyDescent="0.2">
      <c r="A217" s="190" t="s">
        <v>345</v>
      </c>
      <c r="B217" s="11">
        <v>3407.39131</v>
      </c>
      <c r="C217" s="11">
        <v>2352.5800499999996</v>
      </c>
      <c r="D217" s="11">
        <v>3033.9567499999998</v>
      </c>
      <c r="E217" s="12">
        <v>28.962954948121762</v>
      </c>
      <c r="F217" s="16"/>
      <c r="G217" s="11">
        <v>10435.35245</v>
      </c>
      <c r="H217" s="11">
        <v>7162.6143300000012</v>
      </c>
      <c r="I217" s="11">
        <v>9216.1580300000005</v>
      </c>
      <c r="J217" s="12">
        <v>28.670309546039732</v>
      </c>
    </row>
    <row r="218" spans="1:12" s="20" customFormat="1" ht="11.25" customHeight="1" x14ac:dyDescent="0.2">
      <c r="A218" s="190" t="s">
        <v>304</v>
      </c>
      <c r="B218" s="11">
        <v>46808.730899400005</v>
      </c>
      <c r="C218" s="11">
        <v>34374.461145399997</v>
      </c>
      <c r="D218" s="11">
        <v>31893.084086499999</v>
      </c>
      <c r="E218" s="12">
        <v>-7.218664602200036</v>
      </c>
      <c r="F218" s="16"/>
      <c r="G218" s="11">
        <v>129494.55007000001</v>
      </c>
      <c r="H218" s="11">
        <v>95100.225110000043</v>
      </c>
      <c r="I218" s="11">
        <v>86308.952090000006</v>
      </c>
      <c r="J218" s="12">
        <v>-9.2442189383162798</v>
      </c>
    </row>
    <row r="219" spans="1:12" s="20" customFormat="1" ht="11.25" customHeight="1" x14ac:dyDescent="0.2">
      <c r="A219" s="190" t="s">
        <v>399</v>
      </c>
      <c r="B219" s="11">
        <v>154.64175</v>
      </c>
      <c r="C219" s="11">
        <v>118.218</v>
      </c>
      <c r="D219" s="11">
        <v>94.024500000000003</v>
      </c>
      <c r="E219" s="12">
        <v>-20.465157590214687</v>
      </c>
      <c r="F219" s="16"/>
      <c r="G219" s="11">
        <v>928.66187999999943</v>
      </c>
      <c r="H219" s="11">
        <v>704.44444999999973</v>
      </c>
      <c r="I219" s="11">
        <v>654.45177999999999</v>
      </c>
      <c r="J219" s="12">
        <v>-7.0967512058615512</v>
      </c>
    </row>
    <row r="220" spans="1:12" s="20" customFormat="1" ht="11.25" customHeight="1" x14ac:dyDescent="0.2">
      <c r="A220" s="190" t="s">
        <v>400</v>
      </c>
      <c r="B220" s="11">
        <v>77475.586816300012</v>
      </c>
      <c r="C220" s="11">
        <v>55524.6866543</v>
      </c>
      <c r="D220" s="11">
        <v>60164.782122399985</v>
      </c>
      <c r="E220" s="12">
        <v>8.3568152252519496</v>
      </c>
      <c r="F220" s="16"/>
      <c r="G220" s="11">
        <v>271345.83947000006</v>
      </c>
      <c r="H220" s="11">
        <v>195992.69127000004</v>
      </c>
      <c r="I220" s="11">
        <v>207099.87248000002</v>
      </c>
      <c r="J220" s="12">
        <v>5.6671405132646839</v>
      </c>
    </row>
    <row r="221" spans="1:12" s="20" customFormat="1" ht="11.25" customHeight="1" x14ac:dyDescent="0.2">
      <c r="A221" s="190" t="s">
        <v>401</v>
      </c>
      <c r="B221" s="11">
        <v>29220.115764200007</v>
      </c>
      <c r="C221" s="11">
        <v>21422.684334200003</v>
      </c>
      <c r="D221" s="11">
        <v>22016.75734</v>
      </c>
      <c r="E221" s="12">
        <v>2.773102551166275</v>
      </c>
      <c r="F221" s="16"/>
      <c r="G221" s="11">
        <v>104936.95189999999</v>
      </c>
      <c r="H221" s="11">
        <v>77601.029510000037</v>
      </c>
      <c r="I221" s="11">
        <v>76693.899740000008</v>
      </c>
      <c r="J221" s="12">
        <v>-1.1689661538357967</v>
      </c>
    </row>
    <row r="222" spans="1:12" ht="11.25" customHeight="1" x14ac:dyDescent="0.2">
      <c r="A222" s="190" t="s">
        <v>402</v>
      </c>
      <c r="B222" s="11">
        <v>5009.3279690000008</v>
      </c>
      <c r="C222" s="11">
        <v>3873.6625889999996</v>
      </c>
      <c r="D222" s="11">
        <v>3928.7272499999999</v>
      </c>
      <c r="E222" s="12">
        <v>1.4215141286793198</v>
      </c>
      <c r="F222" s="12"/>
      <c r="G222" s="11">
        <v>17480.906250000004</v>
      </c>
      <c r="H222" s="11">
        <v>13631.183870000001</v>
      </c>
      <c r="I222" s="11">
        <v>12477.888119999998</v>
      </c>
      <c r="J222" s="12">
        <v>-8.4607159656779061</v>
      </c>
    </row>
    <row r="223" spans="1:12" ht="11.25" customHeight="1" x14ac:dyDescent="0.2">
      <c r="A223" s="190" t="s">
        <v>305</v>
      </c>
      <c r="B223" s="11">
        <v>33726.9372649</v>
      </c>
      <c r="C223" s="11">
        <v>23864.926358900004</v>
      </c>
      <c r="D223" s="11">
        <v>24593.468601999997</v>
      </c>
      <c r="E223" s="12">
        <v>3.0527738998377316</v>
      </c>
      <c r="F223" s="12"/>
      <c r="G223" s="11">
        <v>93095.850009999966</v>
      </c>
      <c r="H223" s="11">
        <v>66262.657000000007</v>
      </c>
      <c r="I223" s="11">
        <v>68052.674869999988</v>
      </c>
      <c r="J223" s="12">
        <v>2.7013976665619879</v>
      </c>
    </row>
    <row r="224" spans="1:12" ht="11.25" customHeight="1" x14ac:dyDescent="0.25">
      <c r="A224" s="190" t="s">
        <v>342</v>
      </c>
      <c r="B224" s="11">
        <v>8953.5953482000004</v>
      </c>
      <c r="C224" s="11">
        <v>6553.8488481999993</v>
      </c>
      <c r="D224" s="11">
        <v>5710.7565200000008</v>
      </c>
      <c r="E224" s="12">
        <v>-12.864079531397067</v>
      </c>
      <c r="F224" s="12"/>
      <c r="G224" s="11">
        <v>38544.652919999971</v>
      </c>
      <c r="H224" s="11">
        <v>28613.356849999996</v>
      </c>
      <c r="I224" s="11">
        <v>25068.872190000002</v>
      </c>
      <c r="J224" s="12">
        <v>-12.387517754667073</v>
      </c>
      <c r="L224" s="238"/>
    </row>
    <row r="225" spans="1:12" ht="11.25" customHeight="1" x14ac:dyDescent="0.2">
      <c r="A225" s="190" t="s">
        <v>306</v>
      </c>
      <c r="B225" s="11">
        <v>6527.1036107999998</v>
      </c>
      <c r="C225" s="11">
        <v>4918.8064408</v>
      </c>
      <c r="D225" s="11">
        <v>5238.4591399999999</v>
      </c>
      <c r="E225" s="12">
        <v>6.4985825941142679</v>
      </c>
      <c r="F225" s="12"/>
      <c r="G225" s="11">
        <v>29436.132429999998</v>
      </c>
      <c r="H225" s="11">
        <v>22197.46566999999</v>
      </c>
      <c r="I225" s="11">
        <v>22962.933449999993</v>
      </c>
      <c r="J225" s="12">
        <v>3.4484467343248895</v>
      </c>
      <c r="L225" s="168"/>
    </row>
    <row r="226" spans="1:12" ht="11.25" customHeight="1" x14ac:dyDescent="0.2">
      <c r="A226" s="190" t="s">
        <v>307</v>
      </c>
      <c r="B226" s="11">
        <v>3385.4282199999993</v>
      </c>
      <c r="C226" s="11">
        <v>2569.6959599999996</v>
      </c>
      <c r="D226" s="11">
        <v>2556.7835799999998</v>
      </c>
      <c r="E226" s="12">
        <v>-0.50248668328839585</v>
      </c>
      <c r="F226" s="12"/>
      <c r="G226" s="11">
        <v>11954.60543</v>
      </c>
      <c r="H226" s="11">
        <v>8631.2701899999993</v>
      </c>
      <c r="I226" s="11">
        <v>12049.441039999996</v>
      </c>
      <c r="J226" s="12">
        <v>39.60217644397477</v>
      </c>
    </row>
    <row r="227" spans="1:12" ht="11.25" customHeight="1" x14ac:dyDescent="0.2">
      <c r="A227" s="190" t="s">
        <v>343</v>
      </c>
      <c r="B227" s="11">
        <v>155433.77508159995</v>
      </c>
      <c r="C227" s="11">
        <v>114153.60826960001</v>
      </c>
      <c r="D227" s="11">
        <v>108808.06372669998</v>
      </c>
      <c r="E227" s="12">
        <v>-4.6827644118574767</v>
      </c>
      <c r="F227" s="12"/>
      <c r="G227" s="11">
        <v>537174.02862000046</v>
      </c>
      <c r="H227" s="11">
        <v>400816.74072000064</v>
      </c>
      <c r="I227" s="11">
        <v>377277.3473000002</v>
      </c>
      <c r="J227" s="12">
        <v>-5.8728568516663842</v>
      </c>
    </row>
    <row r="228" spans="1:12" ht="11.25" customHeight="1" x14ac:dyDescent="0.2">
      <c r="A228" s="190" t="s">
        <v>360</v>
      </c>
      <c r="B228" s="11">
        <v>8354.0409377000015</v>
      </c>
      <c r="C228" s="11">
        <v>6202.0261876999994</v>
      </c>
      <c r="D228" s="11">
        <v>7496.0961626000008</v>
      </c>
      <c r="E228" s="12">
        <v>20.865277503446066</v>
      </c>
      <c r="F228" s="12"/>
      <c r="G228" s="11">
        <v>23708.505180000015</v>
      </c>
      <c r="H228" s="11">
        <v>17786.373270000004</v>
      </c>
      <c r="I228" s="11">
        <v>21000.751040000003</v>
      </c>
      <c r="J228" s="12">
        <v>18.072137142323669</v>
      </c>
    </row>
    <row r="229" spans="1:12" ht="11.25" customHeight="1" x14ac:dyDescent="0.2">
      <c r="A229" s="9"/>
      <c r="B229" s="11"/>
      <c r="C229" s="11"/>
      <c r="D229" s="11"/>
      <c r="E229" s="12"/>
      <c r="F229" s="12"/>
      <c r="G229" s="11"/>
      <c r="H229" s="11"/>
      <c r="I229" s="11"/>
      <c r="J229" s="12"/>
    </row>
    <row r="230" spans="1:12" s="20" customFormat="1" ht="11.25" customHeight="1" x14ac:dyDescent="0.2">
      <c r="A230" s="17" t="s">
        <v>491</v>
      </c>
      <c r="B230" s="18">
        <v>70053.750740000003</v>
      </c>
      <c r="C230" s="18">
        <v>51781.244639999997</v>
      </c>
      <c r="D230" s="18">
        <v>47845.111722599999</v>
      </c>
      <c r="E230" s="16">
        <v>-7.6014644776603291</v>
      </c>
      <c r="F230" s="16"/>
      <c r="G230" s="18">
        <v>154525.91105999995</v>
      </c>
      <c r="H230" s="18">
        <v>114048.89018999999</v>
      </c>
      <c r="I230" s="18">
        <v>107330.92946</v>
      </c>
      <c r="J230" s="16">
        <v>-5.8904218347133366</v>
      </c>
    </row>
    <row r="231" spans="1:12" ht="11.25" customHeight="1" x14ac:dyDescent="0.2">
      <c r="A231" s="9" t="s">
        <v>488</v>
      </c>
      <c r="B231" s="11">
        <v>20147.090700000001</v>
      </c>
      <c r="C231" s="11">
        <v>15355.127500000001</v>
      </c>
      <c r="D231" s="11">
        <v>13673.279859599999</v>
      </c>
      <c r="E231" s="12">
        <v>-10.95300342116991</v>
      </c>
      <c r="F231" s="12"/>
      <c r="G231" s="11">
        <v>39730.706669999985</v>
      </c>
      <c r="H231" s="11">
        <v>30683.360649999991</v>
      </c>
      <c r="I231" s="11">
        <v>25827.277699999999</v>
      </c>
      <c r="J231" s="12">
        <v>-15.82643767543108</v>
      </c>
    </row>
    <row r="232" spans="1:12" ht="11.25" customHeight="1" x14ac:dyDescent="0.2">
      <c r="A232" s="9" t="s">
        <v>489</v>
      </c>
      <c r="B232" s="11">
        <v>44162.874949999998</v>
      </c>
      <c r="C232" s="11">
        <v>32543.401449999998</v>
      </c>
      <c r="D232" s="11">
        <v>29988.862260000002</v>
      </c>
      <c r="E232" s="12">
        <v>-7.8496379486477963</v>
      </c>
      <c r="F232" s="12"/>
      <c r="G232" s="11">
        <v>90967.733159999974</v>
      </c>
      <c r="H232" s="11">
        <v>66957.837629999995</v>
      </c>
      <c r="I232" s="11">
        <v>64962.466280000008</v>
      </c>
      <c r="J232" s="12">
        <v>-2.9800415016777322</v>
      </c>
    </row>
    <row r="233" spans="1:12" ht="11.25" customHeight="1" x14ac:dyDescent="0.2">
      <c r="A233" s="9" t="s">
        <v>486</v>
      </c>
      <c r="B233" s="11">
        <v>1131.3434999999999</v>
      </c>
      <c r="C233" s="11">
        <v>971.85750000000007</v>
      </c>
      <c r="D233" s="11">
        <v>820.82010000000014</v>
      </c>
      <c r="E233" s="12">
        <v>-15.541105563315611</v>
      </c>
      <c r="F233" s="12"/>
      <c r="G233" s="11">
        <v>4645.2486099999996</v>
      </c>
      <c r="H233" s="11">
        <v>4072.4259000000002</v>
      </c>
      <c r="I233" s="11">
        <v>3025.9444200000003</v>
      </c>
      <c r="J233" s="12">
        <v>-25.696759270684339</v>
      </c>
    </row>
    <row r="234" spans="1:12" ht="11.25" customHeight="1" x14ac:dyDescent="0.2">
      <c r="A234" s="9" t="s">
        <v>54</v>
      </c>
      <c r="B234" s="11">
        <v>4612.4415900000004</v>
      </c>
      <c r="C234" s="11">
        <v>2910.8581900000004</v>
      </c>
      <c r="D234" s="11">
        <v>3362.1495030000001</v>
      </c>
      <c r="E234" s="12">
        <v>15.503720330669893</v>
      </c>
      <c r="F234" s="12"/>
      <c r="G234" s="11">
        <v>19182.22262</v>
      </c>
      <c r="H234" s="11">
        <v>12335.266010000001</v>
      </c>
      <c r="I234" s="11">
        <v>13515.24106</v>
      </c>
      <c r="J234" s="12">
        <v>9.5658662654166733</v>
      </c>
    </row>
    <row r="235" spans="1:12" ht="11.25" customHeight="1" x14ac:dyDescent="0.2">
      <c r="A235" s="9"/>
      <c r="B235" s="11"/>
      <c r="C235" s="11"/>
      <c r="D235" s="11"/>
      <c r="E235" s="12"/>
      <c r="F235" s="12"/>
      <c r="G235" s="11"/>
      <c r="H235" s="11"/>
      <c r="I235" s="11"/>
      <c r="J235" s="12"/>
    </row>
    <row r="236" spans="1:12" s="20" customFormat="1" ht="11.25" customHeight="1" x14ac:dyDescent="0.2">
      <c r="A236" s="17" t="s">
        <v>483</v>
      </c>
      <c r="B236" s="18">
        <v>319501.57759999996</v>
      </c>
      <c r="C236" s="18">
        <v>233918.47560000001</v>
      </c>
      <c r="D236" s="18">
        <v>266660.13619999995</v>
      </c>
      <c r="E236" s="16">
        <v>13.997039146231486</v>
      </c>
      <c r="F236" s="16"/>
      <c r="G236" s="18">
        <v>327876.69685999997</v>
      </c>
      <c r="H236" s="18">
        <v>239857.88716000001</v>
      </c>
      <c r="I236" s="18">
        <v>254532.56587000002</v>
      </c>
      <c r="J236" s="16">
        <v>6.1180721983976554</v>
      </c>
    </row>
    <row r="237" spans="1:12" ht="11.25" customHeight="1" x14ac:dyDescent="0.2">
      <c r="A237" s="9"/>
      <c r="B237" s="11"/>
      <c r="C237" s="11"/>
      <c r="D237" s="11"/>
      <c r="E237" s="12"/>
      <c r="F237" s="12"/>
      <c r="G237" s="11"/>
      <c r="H237" s="11"/>
      <c r="I237" s="11"/>
      <c r="J237" s="12"/>
    </row>
    <row r="238" spans="1:12" ht="11.25" customHeight="1" x14ac:dyDescent="0.2">
      <c r="A238" s="17" t="s">
        <v>487</v>
      </c>
      <c r="B238" s="18">
        <v>14176.789390999998</v>
      </c>
      <c r="C238" s="18">
        <v>10564.368447500001</v>
      </c>
      <c r="D238" s="18">
        <v>7699.4987090999994</v>
      </c>
      <c r="E238" s="16">
        <v>-27.118230045052599</v>
      </c>
      <c r="F238" s="12"/>
      <c r="G238" s="18">
        <v>35063.799490000005</v>
      </c>
      <c r="H238" s="18">
        <v>26538.773659999999</v>
      </c>
      <c r="I238" s="18">
        <v>17262.459129999999</v>
      </c>
      <c r="J238" s="16">
        <v>-34.953817568373651</v>
      </c>
    </row>
    <row r="239" spans="1:12" ht="11.25" customHeight="1" x14ac:dyDescent="0.2">
      <c r="A239" s="9" t="s">
        <v>484</v>
      </c>
      <c r="B239" s="11">
        <v>5532.3846416999995</v>
      </c>
      <c r="C239" s="11">
        <v>4036.1818582000001</v>
      </c>
      <c r="D239" s="11">
        <v>2924.3811790999998</v>
      </c>
      <c r="E239" s="12">
        <v>-27.545851950185067</v>
      </c>
      <c r="F239" s="12"/>
      <c r="G239" s="11">
        <v>14033.51734</v>
      </c>
      <c r="H239" s="11">
        <v>10225.774140000001</v>
      </c>
      <c r="I239" s="11">
        <v>6749.3761299999996</v>
      </c>
      <c r="J239" s="12">
        <v>-33.99642865571839</v>
      </c>
    </row>
    <row r="240" spans="1:12" ht="11.25" customHeight="1" x14ac:dyDescent="0.2">
      <c r="A240" s="9" t="s">
        <v>55</v>
      </c>
      <c r="B240" s="11">
        <v>514.11470000000008</v>
      </c>
      <c r="C240" s="11">
        <v>363.9855</v>
      </c>
      <c r="D240" s="11">
        <v>261.73146999999994</v>
      </c>
      <c r="E240" s="12">
        <v>-28.092885568243815</v>
      </c>
      <c r="F240" s="12"/>
      <c r="G240" s="11">
        <v>2806.5805900000014</v>
      </c>
      <c r="H240" s="11">
        <v>2056.2053300000002</v>
      </c>
      <c r="I240" s="11">
        <v>1768.4889199999998</v>
      </c>
      <c r="J240" s="12">
        <v>-13.992591391638911</v>
      </c>
    </row>
    <row r="241" spans="1:11" ht="11.25" customHeight="1" x14ac:dyDescent="0.2">
      <c r="A241" s="9" t="s">
        <v>0</v>
      </c>
      <c r="B241" s="11">
        <v>8130.2900492999997</v>
      </c>
      <c r="C241" s="11">
        <v>6164.2010893000006</v>
      </c>
      <c r="D241" s="11">
        <v>4513.3860599999998</v>
      </c>
      <c r="E241" s="12">
        <v>-26.780680989877723</v>
      </c>
      <c r="F241" s="12"/>
      <c r="G241" s="11">
        <v>18223.701560000001</v>
      </c>
      <c r="H241" s="11">
        <v>14256.794189999999</v>
      </c>
      <c r="I241" s="11">
        <v>8744.5940799999989</v>
      </c>
      <c r="J241" s="12">
        <v>-38.66367176617004</v>
      </c>
    </row>
    <row r="242" spans="1:11" x14ac:dyDescent="0.2">
      <c r="A242" s="84"/>
      <c r="B242" s="90"/>
      <c r="C242" s="90"/>
      <c r="D242" s="90"/>
      <c r="E242" s="90"/>
      <c r="F242" s="90"/>
      <c r="G242" s="90"/>
      <c r="H242" s="90"/>
      <c r="I242" s="90"/>
      <c r="J242" s="84"/>
    </row>
    <row r="243" spans="1:11" ht="21.6" customHeight="1" x14ac:dyDescent="0.2">
      <c r="A243" s="365" t="s">
        <v>490</v>
      </c>
      <c r="B243" s="365"/>
      <c r="C243" s="365"/>
      <c r="D243" s="365"/>
      <c r="E243" s="365"/>
      <c r="F243" s="365"/>
      <c r="G243" s="365"/>
      <c r="H243" s="365"/>
      <c r="I243" s="365"/>
      <c r="J243" s="365"/>
    </row>
    <row r="244" spans="1:11" ht="20.100000000000001" customHeight="1" x14ac:dyDescent="0.25">
      <c r="A244" s="356" t="s">
        <v>197</v>
      </c>
      <c r="B244" s="356"/>
      <c r="C244" s="356"/>
      <c r="D244" s="356"/>
      <c r="E244" s="356"/>
      <c r="F244" s="356"/>
      <c r="G244" s="356"/>
      <c r="H244" s="356"/>
      <c r="I244" s="356"/>
      <c r="J244" s="356"/>
    </row>
    <row r="245" spans="1:11" ht="20.100000000000001" customHeight="1" x14ac:dyDescent="0.25">
      <c r="A245" s="357" t="s">
        <v>159</v>
      </c>
      <c r="B245" s="357"/>
      <c r="C245" s="357"/>
      <c r="D245" s="357"/>
      <c r="E245" s="357"/>
      <c r="F245" s="357"/>
      <c r="G245" s="357"/>
      <c r="H245" s="357"/>
      <c r="I245" s="357"/>
      <c r="J245" s="357"/>
    </row>
    <row r="246" spans="1:11" s="20" customFormat="1" x14ac:dyDescent="0.2">
      <c r="A246" s="17"/>
      <c r="B246" s="358" t="s">
        <v>100</v>
      </c>
      <c r="C246" s="358"/>
      <c r="D246" s="358"/>
      <c r="E246" s="358"/>
      <c r="F246" s="310"/>
      <c r="G246" s="358" t="s">
        <v>422</v>
      </c>
      <c r="H246" s="358"/>
      <c r="I246" s="358"/>
      <c r="J246" s="358"/>
      <c r="K246" s="91"/>
    </row>
    <row r="247" spans="1:11" s="20" customFormat="1" x14ac:dyDescent="0.2">
      <c r="A247" s="17" t="s">
        <v>257</v>
      </c>
      <c r="B247" s="361">
        <v>2018</v>
      </c>
      <c r="C247" s="359" t="s">
        <v>513</v>
      </c>
      <c r="D247" s="359"/>
      <c r="E247" s="359"/>
      <c r="F247" s="310"/>
      <c r="G247" s="361">
        <v>2018</v>
      </c>
      <c r="H247" s="359" t="s">
        <v>513</v>
      </c>
      <c r="I247" s="359"/>
      <c r="J247" s="359"/>
      <c r="K247" s="91"/>
    </row>
    <row r="248" spans="1:11" s="20" customFormat="1" x14ac:dyDescent="0.2">
      <c r="A248" s="123"/>
      <c r="B248" s="364"/>
      <c r="C248" s="234">
        <v>2018</v>
      </c>
      <c r="D248" s="234">
        <v>2019</v>
      </c>
      <c r="E248" s="311" t="s">
        <v>509</v>
      </c>
      <c r="F248" s="125"/>
      <c r="G248" s="364"/>
      <c r="H248" s="234">
        <v>2018</v>
      </c>
      <c r="I248" s="234">
        <v>2019</v>
      </c>
      <c r="J248" s="311" t="s">
        <v>509</v>
      </c>
    </row>
    <row r="249" spans="1:11" x14ac:dyDescent="0.2">
      <c r="A249" s="9"/>
      <c r="B249" s="9"/>
      <c r="C249" s="9"/>
      <c r="D249" s="9"/>
      <c r="E249" s="9"/>
      <c r="F249" s="9"/>
      <c r="G249" s="9"/>
      <c r="H249" s="9"/>
      <c r="I249" s="9"/>
      <c r="J249" s="9"/>
    </row>
    <row r="250" spans="1:11" s="20" customFormat="1" ht="11.25" customHeight="1" x14ac:dyDescent="0.2">
      <c r="A250" s="17" t="s">
        <v>254</v>
      </c>
      <c r="B250" s="18"/>
      <c r="C250" s="18"/>
      <c r="D250" s="18"/>
      <c r="E250" s="12" t="s">
        <v>527</v>
      </c>
      <c r="F250" s="16"/>
      <c r="G250" s="18">
        <v>106400</v>
      </c>
      <c r="H250" s="18">
        <v>85181</v>
      </c>
      <c r="I250" s="18">
        <v>67747</v>
      </c>
      <c r="J250" s="16">
        <v>-20.467005552881517</v>
      </c>
    </row>
    <row r="251" spans="1:11" ht="11.25" customHeight="1" x14ac:dyDescent="0.2">
      <c r="A251" s="17"/>
      <c r="B251" s="11"/>
      <c r="C251" s="11"/>
      <c r="D251" s="11"/>
      <c r="E251" s="12"/>
      <c r="F251" s="12"/>
      <c r="G251" s="11"/>
      <c r="H251" s="11"/>
      <c r="I251" s="11"/>
      <c r="J251" s="12"/>
    </row>
    <row r="252" spans="1:11" ht="11.25" customHeight="1" x14ac:dyDescent="0.2">
      <c r="A252" s="9" t="s">
        <v>439</v>
      </c>
      <c r="B252" s="11">
        <v>538</v>
      </c>
      <c r="C252" s="11">
        <v>158</v>
      </c>
      <c r="D252" s="11">
        <v>135</v>
      </c>
      <c r="E252" s="12">
        <v>-14.556962025316452</v>
      </c>
      <c r="F252" s="12"/>
      <c r="G252" s="11">
        <v>505.423</v>
      </c>
      <c r="H252" s="11">
        <v>220.423</v>
      </c>
      <c r="I252" s="11">
        <v>80.05</v>
      </c>
      <c r="J252" s="12">
        <v>-63.683463159470655</v>
      </c>
    </row>
    <row r="253" spans="1:11" ht="11.25" customHeight="1" x14ac:dyDescent="0.2">
      <c r="A253" s="9" t="s">
        <v>56</v>
      </c>
      <c r="B253" s="11">
        <v>81</v>
      </c>
      <c r="C253" s="11">
        <v>75</v>
      </c>
      <c r="D253" s="11">
        <v>569.00000000000011</v>
      </c>
      <c r="E253" s="12">
        <v>658.66666666666674</v>
      </c>
      <c r="F253" s="12"/>
      <c r="G253" s="11">
        <v>6394.93343</v>
      </c>
      <c r="H253" s="11">
        <v>5303.68343</v>
      </c>
      <c r="I253" s="11">
        <v>4810.8068399999993</v>
      </c>
      <c r="J253" s="12">
        <v>-9.2930997203202423</v>
      </c>
    </row>
    <row r="254" spans="1:11" ht="11.25" customHeight="1" x14ac:dyDescent="0.2">
      <c r="A254" s="9" t="s">
        <v>57</v>
      </c>
      <c r="B254" s="11">
        <v>14</v>
      </c>
      <c r="C254" s="11">
        <v>14</v>
      </c>
      <c r="D254" s="11">
        <v>0</v>
      </c>
      <c r="E254" s="12" t="s">
        <v>527</v>
      </c>
      <c r="F254" s="12"/>
      <c r="G254" s="11">
        <v>18.5</v>
      </c>
      <c r="H254" s="11">
        <v>18.5</v>
      </c>
      <c r="I254" s="11">
        <v>0</v>
      </c>
      <c r="J254" s="12" t="s">
        <v>527</v>
      </c>
    </row>
    <row r="255" spans="1:11" ht="11.25" customHeight="1" x14ac:dyDescent="0.2">
      <c r="A255" s="9" t="s">
        <v>58</v>
      </c>
      <c r="B255" s="11">
        <v>3568.366</v>
      </c>
      <c r="C255" s="11">
        <v>3339.509</v>
      </c>
      <c r="D255" s="11">
        <v>2955.4349999999999</v>
      </c>
      <c r="E255" s="12">
        <v>-11.500912259856165</v>
      </c>
      <c r="F255" s="12"/>
      <c r="G255" s="11">
        <v>16429.330399999999</v>
      </c>
      <c r="H255" s="11">
        <v>15356.320889999997</v>
      </c>
      <c r="I255" s="11">
        <v>14472.310650000001</v>
      </c>
      <c r="J255" s="12">
        <v>-5.7566538647656245</v>
      </c>
    </row>
    <row r="256" spans="1:11" ht="11.25" customHeight="1" x14ac:dyDescent="0.2">
      <c r="A256" s="9" t="s">
        <v>59</v>
      </c>
      <c r="B256" s="11">
        <v>8431.7116200000019</v>
      </c>
      <c r="C256" s="11">
        <v>6721.0603700000011</v>
      </c>
      <c r="D256" s="11">
        <v>3759.5446900000006</v>
      </c>
      <c r="E256" s="12">
        <v>-44.063220934883518</v>
      </c>
      <c r="F256" s="12"/>
      <c r="G256" s="11">
        <v>29045.076669999999</v>
      </c>
      <c r="H256" s="11">
        <v>23524.504999999997</v>
      </c>
      <c r="I256" s="11">
        <v>11087.229070000003</v>
      </c>
      <c r="J256" s="12">
        <v>-52.869447965004987</v>
      </c>
    </row>
    <row r="257" spans="1:13" ht="11.25" customHeight="1" x14ac:dyDescent="0.2">
      <c r="A257" s="9" t="s">
        <v>60</v>
      </c>
      <c r="B257" s="11"/>
      <c r="C257" s="11"/>
      <c r="D257" s="11"/>
      <c r="E257" s="12"/>
      <c r="F257" s="12"/>
      <c r="G257" s="11">
        <v>54006.736499999999</v>
      </c>
      <c r="H257" s="11">
        <v>40757.567680000007</v>
      </c>
      <c r="I257" s="11">
        <v>37296.603439999999</v>
      </c>
      <c r="J257" s="12">
        <v>-8.491586807076132</v>
      </c>
    </row>
    <row r="258" spans="1:13" ht="11.25" customHeight="1" x14ac:dyDescent="0.2">
      <c r="A258" s="9"/>
      <c r="B258" s="11"/>
      <c r="C258" s="11"/>
      <c r="D258" s="11"/>
      <c r="E258" s="12"/>
      <c r="F258" s="12"/>
      <c r="G258" s="11"/>
      <c r="H258" s="11"/>
      <c r="I258" s="11"/>
      <c r="J258" s="12"/>
    </row>
    <row r="259" spans="1:13" s="20" customFormat="1" ht="11.25" customHeight="1" x14ac:dyDescent="0.2">
      <c r="A259" s="17" t="s">
        <v>255</v>
      </c>
      <c r="B259" s="18"/>
      <c r="C259" s="18"/>
      <c r="D259" s="18"/>
      <c r="E259" s="12"/>
      <c r="F259" s="16"/>
      <c r="G259" s="18">
        <v>1274445</v>
      </c>
      <c r="H259" s="18">
        <v>954742</v>
      </c>
      <c r="I259" s="18">
        <v>1004702</v>
      </c>
      <c r="J259" s="16">
        <v>5.2328272978459154</v>
      </c>
    </row>
    <row r="260" spans="1:13" ht="11.25" customHeight="1" x14ac:dyDescent="0.2">
      <c r="A260" s="17"/>
      <c r="B260" s="11"/>
      <c r="C260" s="11"/>
      <c r="D260" s="11"/>
      <c r="E260" s="12"/>
      <c r="F260" s="12"/>
      <c r="G260" s="11"/>
      <c r="H260" s="11"/>
      <c r="I260" s="11"/>
      <c r="J260" s="12"/>
    </row>
    <row r="261" spans="1:13" s="20" customFormat="1" ht="11.25" customHeight="1" x14ac:dyDescent="0.2">
      <c r="A261" s="17" t="s">
        <v>61</v>
      </c>
      <c r="B261" s="18">
        <v>80922.712673800008</v>
      </c>
      <c r="C261" s="18">
        <v>58801.946165800007</v>
      </c>
      <c r="D261" s="18">
        <v>54807.507478</v>
      </c>
      <c r="E261" s="16">
        <v>-6.7930382381174041</v>
      </c>
      <c r="F261" s="16"/>
      <c r="G261" s="18">
        <v>200406.84968000004</v>
      </c>
      <c r="H261" s="18">
        <v>146002.08967000002</v>
      </c>
      <c r="I261" s="18">
        <v>121195.88322999998</v>
      </c>
      <c r="J261" s="16">
        <v>-16.990309177127571</v>
      </c>
    </row>
    <row r="262" spans="1:13" ht="11.25" customHeight="1" x14ac:dyDescent="0.2">
      <c r="A262" s="9" t="s">
        <v>62</v>
      </c>
      <c r="B262" s="11">
        <v>447.59853000000004</v>
      </c>
      <c r="C262" s="11">
        <v>333.10499999999996</v>
      </c>
      <c r="D262" s="11">
        <v>1189.52665</v>
      </c>
      <c r="E262" s="12">
        <v>257.10261028804734</v>
      </c>
      <c r="F262" s="12"/>
      <c r="G262" s="11">
        <v>516.17255</v>
      </c>
      <c r="H262" s="11">
        <v>425.74580000000003</v>
      </c>
      <c r="I262" s="11">
        <v>825.3777</v>
      </c>
      <c r="J262" s="12">
        <v>93.866316473350992</v>
      </c>
    </row>
    <row r="263" spans="1:13" ht="11.25" customHeight="1" x14ac:dyDescent="0.2">
      <c r="A263" s="9" t="s">
        <v>63</v>
      </c>
      <c r="B263" s="11">
        <v>1326.1635318000001</v>
      </c>
      <c r="C263" s="11">
        <v>1291.6423318</v>
      </c>
      <c r="D263" s="11">
        <v>464.61267800000002</v>
      </c>
      <c r="E263" s="12">
        <v>-64.029308535240745</v>
      </c>
      <c r="F263" s="12"/>
      <c r="G263" s="11">
        <v>3422.4072799999999</v>
      </c>
      <c r="H263" s="11">
        <v>3295.8365099999996</v>
      </c>
      <c r="I263" s="11">
        <v>1452.1686199999999</v>
      </c>
      <c r="J263" s="12">
        <v>-55.939300520704528</v>
      </c>
    </row>
    <row r="264" spans="1:13" ht="11.25" customHeight="1" x14ac:dyDescent="0.2">
      <c r="A264" s="9" t="s">
        <v>64</v>
      </c>
      <c r="B264" s="11">
        <v>4041.2771999999995</v>
      </c>
      <c r="C264" s="11">
        <v>2965.1891999999998</v>
      </c>
      <c r="D264" s="11">
        <v>2577.8235999999997</v>
      </c>
      <c r="E264" s="12">
        <v>-13.063773468485579</v>
      </c>
      <c r="F264" s="12"/>
      <c r="G264" s="11">
        <v>15187.171259999999</v>
      </c>
      <c r="H264" s="11">
        <v>11571.910649999998</v>
      </c>
      <c r="I264" s="11">
        <v>8165.6964399999997</v>
      </c>
      <c r="J264" s="12">
        <v>-29.435192795927776</v>
      </c>
    </row>
    <row r="265" spans="1:13" ht="11.25" customHeight="1" x14ac:dyDescent="0.2">
      <c r="A265" s="9" t="s">
        <v>65</v>
      </c>
      <c r="B265" s="11">
        <v>502.10743999999994</v>
      </c>
      <c r="C265" s="11">
        <v>314.50966</v>
      </c>
      <c r="D265" s="11">
        <v>546.91099999999994</v>
      </c>
      <c r="E265" s="12">
        <v>73.893227953634209</v>
      </c>
      <c r="F265" s="12"/>
      <c r="G265" s="11">
        <v>1624.2255499999999</v>
      </c>
      <c r="H265" s="11">
        <v>1032.0722000000001</v>
      </c>
      <c r="I265" s="11">
        <v>1834.0327</v>
      </c>
      <c r="J265" s="12">
        <v>77.70391451295751</v>
      </c>
    </row>
    <row r="266" spans="1:13" ht="11.25" customHeight="1" x14ac:dyDescent="0.2">
      <c r="A266" s="9" t="s">
        <v>66</v>
      </c>
      <c r="B266" s="11">
        <v>7337.1331</v>
      </c>
      <c r="C266" s="11">
        <v>4996.3228099999997</v>
      </c>
      <c r="D266" s="11">
        <v>6434.839750000001</v>
      </c>
      <c r="E266" s="12">
        <v>28.791513172864853</v>
      </c>
      <c r="F266" s="12"/>
      <c r="G266" s="11">
        <v>32107.720510000006</v>
      </c>
      <c r="H266" s="11">
        <v>21890.141529999997</v>
      </c>
      <c r="I266" s="11">
        <v>28209.664439999997</v>
      </c>
      <c r="J266" s="12">
        <v>28.869264738828747</v>
      </c>
    </row>
    <row r="267" spans="1:13" ht="11.25" customHeight="1" x14ac:dyDescent="0.2">
      <c r="A267" s="9" t="s">
        <v>99</v>
      </c>
      <c r="B267" s="11">
        <v>28275.335393999998</v>
      </c>
      <c r="C267" s="11">
        <v>21204.045548000002</v>
      </c>
      <c r="D267" s="11">
        <v>18923.066725999997</v>
      </c>
      <c r="E267" s="12">
        <v>-10.757281278407504</v>
      </c>
      <c r="F267" s="12"/>
      <c r="G267" s="11">
        <v>48436.669850000006</v>
      </c>
      <c r="H267" s="11">
        <v>36760.545290000002</v>
      </c>
      <c r="I267" s="11">
        <v>31439.647949999991</v>
      </c>
      <c r="J267" s="12">
        <v>-14.474478814239617</v>
      </c>
    </row>
    <row r="268" spans="1:13" ht="11.25" customHeight="1" x14ac:dyDescent="0.2">
      <c r="A268" s="9" t="s">
        <v>67</v>
      </c>
      <c r="B268" s="11">
        <v>6326.4368000000004</v>
      </c>
      <c r="C268" s="11">
        <v>4571.81592</v>
      </c>
      <c r="D268" s="11">
        <v>4387.8989900000006</v>
      </c>
      <c r="E268" s="12">
        <v>-4.0228419782920639</v>
      </c>
      <c r="F268" s="12"/>
      <c r="G268" s="11">
        <v>10205.908809999997</v>
      </c>
      <c r="H268" s="11">
        <v>7084.5048699999998</v>
      </c>
      <c r="I268" s="11">
        <v>7492.5465500000009</v>
      </c>
      <c r="J268" s="12">
        <v>5.7596358177110147</v>
      </c>
    </row>
    <row r="269" spans="1:13" ht="11.25" customHeight="1" x14ac:dyDescent="0.2">
      <c r="A269" s="9" t="s">
        <v>341</v>
      </c>
      <c r="B269" s="11">
        <v>32666.660678</v>
      </c>
      <c r="C269" s="11">
        <v>23125.315696000005</v>
      </c>
      <c r="D269" s="11">
        <v>20282.828084000001</v>
      </c>
      <c r="E269" s="12">
        <v>-12.291670519731198</v>
      </c>
      <c r="F269" s="12"/>
      <c r="G269" s="11">
        <v>88906.573870000022</v>
      </c>
      <c r="H269" s="11">
        <v>63941.332819999996</v>
      </c>
      <c r="I269" s="11">
        <v>41776.748830000004</v>
      </c>
      <c r="J269" s="12">
        <v>-34.663938038944352</v>
      </c>
    </row>
    <row r="270" spans="1:13" ht="11.25" customHeight="1" x14ac:dyDescent="0.2">
      <c r="A270" s="9"/>
      <c r="B270" s="11"/>
      <c r="C270" s="11"/>
      <c r="D270" s="11"/>
      <c r="E270" s="12"/>
      <c r="F270" s="12"/>
      <c r="G270" s="11"/>
      <c r="H270" s="11"/>
      <c r="I270" s="11"/>
      <c r="J270" s="12"/>
    </row>
    <row r="271" spans="1:13" s="20" customFormat="1" ht="11.25" customHeight="1" x14ac:dyDescent="0.2">
      <c r="A271" s="17" t="s">
        <v>68</v>
      </c>
      <c r="B271" s="18">
        <v>402758.81499049999</v>
      </c>
      <c r="C271" s="18">
        <v>299272.23201500002</v>
      </c>
      <c r="D271" s="18">
        <v>339523.33636439999</v>
      </c>
      <c r="E271" s="16">
        <v>13.449662228396292</v>
      </c>
      <c r="F271" s="16"/>
      <c r="G271" s="18">
        <v>1025657.9906600001</v>
      </c>
      <c r="H271" s="18">
        <v>770237.53021</v>
      </c>
      <c r="I271" s="18">
        <v>848519.2340500002</v>
      </c>
      <c r="J271" s="16">
        <v>10.163319855195468</v>
      </c>
      <c r="L271" s="167"/>
      <c r="M271" s="167"/>
    </row>
    <row r="272" spans="1:13" s="20" customFormat="1" ht="11.25" customHeight="1" x14ac:dyDescent="0.2">
      <c r="A272" s="17" t="s">
        <v>452</v>
      </c>
      <c r="B272" s="18">
        <v>198985.96140899998</v>
      </c>
      <c r="C272" s="18">
        <v>147960.46665700001</v>
      </c>
      <c r="D272" s="18">
        <v>167954.85986099998</v>
      </c>
      <c r="E272" s="16">
        <v>13.51333478174999</v>
      </c>
      <c r="F272" s="16"/>
      <c r="G272" s="18">
        <v>499152.57992000005</v>
      </c>
      <c r="H272" s="18">
        <v>371452.63828000001</v>
      </c>
      <c r="I272" s="18">
        <v>421053.32342000003</v>
      </c>
      <c r="J272" s="16">
        <v>13.353165391333462</v>
      </c>
    </row>
    <row r="273" spans="1:14" ht="11.25" customHeight="1" x14ac:dyDescent="0.2">
      <c r="A273" s="9" t="s">
        <v>453</v>
      </c>
      <c r="B273" s="11">
        <v>193342.45140899997</v>
      </c>
      <c r="C273" s="11">
        <v>144069.05665700001</v>
      </c>
      <c r="D273" s="11">
        <v>163666.22805099998</v>
      </c>
      <c r="E273" s="12">
        <v>13.602623525645058</v>
      </c>
      <c r="F273" s="12"/>
      <c r="G273" s="11">
        <v>483382.47387000005</v>
      </c>
      <c r="H273" s="11">
        <v>360353.95921</v>
      </c>
      <c r="I273" s="11">
        <v>410283.38299000001</v>
      </c>
      <c r="J273" s="12">
        <v>13.855661219723999</v>
      </c>
    </row>
    <row r="274" spans="1:14" ht="11.25" customHeight="1" x14ac:dyDescent="0.2">
      <c r="A274" s="305" t="s">
        <v>454</v>
      </c>
      <c r="B274" s="11">
        <v>149156.06618199998</v>
      </c>
      <c r="C274" s="11">
        <v>110381.80257</v>
      </c>
      <c r="D274" s="11">
        <v>127122.54978099997</v>
      </c>
      <c r="E274" s="12">
        <v>15.166220175090544</v>
      </c>
      <c r="F274" s="12"/>
      <c r="G274" s="11">
        <v>435927.96838000003</v>
      </c>
      <c r="H274" s="11">
        <v>324708.64587000001</v>
      </c>
      <c r="I274" s="11">
        <v>363527.26557000005</v>
      </c>
      <c r="J274" s="12">
        <v>11.954907944010046</v>
      </c>
    </row>
    <row r="275" spans="1:14" ht="11.25" customHeight="1" x14ac:dyDescent="0.2">
      <c r="A275" s="305" t="s">
        <v>462</v>
      </c>
      <c r="B275" s="11">
        <v>44186.385226999999</v>
      </c>
      <c r="C275" s="11">
        <v>33687.254087000001</v>
      </c>
      <c r="D275" s="11">
        <v>36543.678270000004</v>
      </c>
      <c r="E275" s="12">
        <v>8.4792431452651584</v>
      </c>
      <c r="F275" s="12"/>
      <c r="G275" s="11">
        <v>47454.50549000001</v>
      </c>
      <c r="H275" s="11">
        <v>35645.313340000015</v>
      </c>
      <c r="I275" s="11">
        <v>46756.117419999988</v>
      </c>
      <c r="J275" s="12">
        <v>31.170448619767882</v>
      </c>
    </row>
    <row r="276" spans="1:14" ht="11.25" customHeight="1" x14ac:dyDescent="0.2">
      <c r="A276" s="9" t="s">
        <v>455</v>
      </c>
      <c r="B276" s="11">
        <v>5643.51</v>
      </c>
      <c r="C276" s="11">
        <v>3891.41</v>
      </c>
      <c r="D276" s="11">
        <v>4288.6318099999999</v>
      </c>
      <c r="E276" s="12">
        <v>10.207657635664205</v>
      </c>
      <c r="F276" s="12"/>
      <c r="G276" s="11">
        <v>15770.10605</v>
      </c>
      <c r="H276" s="11">
        <v>11098.67907</v>
      </c>
      <c r="I276" s="11">
        <v>10769.940430000001</v>
      </c>
      <c r="J276" s="12">
        <v>-2.9619618508349106</v>
      </c>
    </row>
    <row r="277" spans="1:14" s="20" customFormat="1" ht="11.25" customHeight="1" x14ac:dyDescent="0.2">
      <c r="A277" s="17" t="s">
        <v>451</v>
      </c>
      <c r="B277" s="18">
        <v>154444.4996565</v>
      </c>
      <c r="C277" s="18">
        <v>113192.90278</v>
      </c>
      <c r="D277" s="18">
        <v>128501.767985</v>
      </c>
      <c r="E277" s="16">
        <v>13.524580454265816</v>
      </c>
      <c r="F277" s="16"/>
      <c r="G277" s="18">
        <v>400881.78028000001</v>
      </c>
      <c r="H277" s="18">
        <v>297060.76195999997</v>
      </c>
      <c r="I277" s="18">
        <v>309668.39938000002</v>
      </c>
      <c r="J277" s="16">
        <v>4.244127476417674</v>
      </c>
    </row>
    <row r="278" spans="1:14" ht="11.25" customHeight="1" x14ac:dyDescent="0.2">
      <c r="A278" s="9" t="s">
        <v>448</v>
      </c>
      <c r="B278" s="11">
        <v>128029.84829149999</v>
      </c>
      <c r="C278" s="11">
        <v>94261.314981999996</v>
      </c>
      <c r="D278" s="11">
        <v>112765.942005</v>
      </c>
      <c r="E278" s="12">
        <v>19.631199741414207</v>
      </c>
      <c r="F278" s="12"/>
      <c r="G278" s="11">
        <v>356802.24018000002</v>
      </c>
      <c r="H278" s="11">
        <v>266461.37984999997</v>
      </c>
      <c r="I278" s="11">
        <v>292521.29942</v>
      </c>
      <c r="J278" s="12">
        <v>9.7799987317749526</v>
      </c>
    </row>
    <row r="279" spans="1:14" ht="11.25" customHeight="1" x14ac:dyDescent="0.2">
      <c r="A279" s="305" t="s">
        <v>460</v>
      </c>
      <c r="B279" s="11">
        <v>2068.2293138999999</v>
      </c>
      <c r="C279" s="11">
        <v>1120.9504139000001</v>
      </c>
      <c r="D279" s="11">
        <v>1222.5252974999999</v>
      </c>
      <c r="E279" s="12">
        <v>9.06149659614303</v>
      </c>
      <c r="F279" s="12"/>
      <c r="G279" s="11">
        <v>4170.6342299999997</v>
      </c>
      <c r="H279" s="11">
        <v>1821.9250400000001</v>
      </c>
      <c r="I279" s="11">
        <v>1664.1023399999999</v>
      </c>
      <c r="J279" s="12">
        <v>-8.6624145634444005</v>
      </c>
    </row>
    <row r="280" spans="1:14" ht="11.25" customHeight="1" x14ac:dyDescent="0.2">
      <c r="A280" s="305" t="s">
        <v>461</v>
      </c>
      <c r="B280" s="11">
        <v>125961.6189776</v>
      </c>
      <c r="C280" s="11">
        <v>93140.364568099991</v>
      </c>
      <c r="D280" s="11">
        <v>111543.4167075</v>
      </c>
      <c r="E280" s="12">
        <v>19.758406813991527</v>
      </c>
      <c r="F280" s="12"/>
      <c r="G280" s="11">
        <v>352631.60595</v>
      </c>
      <c r="H280" s="11">
        <v>264639.45480999997</v>
      </c>
      <c r="I280" s="11">
        <v>290857.19708000001</v>
      </c>
      <c r="J280" s="12">
        <v>9.9069665514627445</v>
      </c>
    </row>
    <row r="281" spans="1:14" ht="11.25" customHeight="1" x14ac:dyDescent="0.2">
      <c r="A281" s="9" t="s">
        <v>450</v>
      </c>
      <c r="B281" s="11">
        <v>26414.651364999998</v>
      </c>
      <c r="C281" s="11">
        <v>18931.587798</v>
      </c>
      <c r="D281" s="11">
        <v>15735.82598</v>
      </c>
      <c r="E281" s="12">
        <v>-16.880579970886615</v>
      </c>
      <c r="F281" s="12"/>
      <c r="G281" s="11">
        <v>44079.540099999998</v>
      </c>
      <c r="H281" s="11">
        <v>30599.382110000006</v>
      </c>
      <c r="I281" s="11">
        <v>17147.09996</v>
      </c>
      <c r="J281" s="12">
        <v>-43.962594086511785</v>
      </c>
    </row>
    <row r="282" spans="1:14" s="20" customFormat="1" ht="11.25" customHeight="1" x14ac:dyDescent="0.2">
      <c r="A282" s="17" t="s">
        <v>434</v>
      </c>
      <c r="B282" s="18">
        <v>11277.041357000002</v>
      </c>
      <c r="C282" s="18">
        <v>8404.3795599999994</v>
      </c>
      <c r="D282" s="18">
        <v>15733.268482400003</v>
      </c>
      <c r="E282" s="16">
        <v>87.203211969165324</v>
      </c>
      <c r="F282" s="16"/>
      <c r="G282" s="18">
        <v>47347.878740000015</v>
      </c>
      <c r="H282" s="18">
        <v>35388.235609999996</v>
      </c>
      <c r="I282" s="18">
        <v>63044.945010000003</v>
      </c>
      <c r="J282" s="16">
        <v>78.152269880854931</v>
      </c>
    </row>
    <row r="283" spans="1:14" ht="11.25" customHeight="1" x14ac:dyDescent="0.2">
      <c r="A283" s="9" t="s">
        <v>459</v>
      </c>
      <c r="B283" s="11">
        <v>10618.793767000001</v>
      </c>
      <c r="C283" s="11">
        <v>7879.7051000000001</v>
      </c>
      <c r="D283" s="11">
        <v>15083.061422400002</v>
      </c>
      <c r="E283" s="12">
        <v>91.416572460306952</v>
      </c>
      <c r="F283" s="12"/>
      <c r="G283" s="11">
        <v>45437.004720000012</v>
      </c>
      <c r="H283" s="11">
        <v>33867.608489999999</v>
      </c>
      <c r="I283" s="11">
        <v>61141.98633</v>
      </c>
      <c r="J283" s="12">
        <v>80.532340652435607</v>
      </c>
    </row>
    <row r="284" spans="1:14" ht="11.25" customHeight="1" x14ac:dyDescent="0.2">
      <c r="A284" s="305" t="s">
        <v>69</v>
      </c>
      <c r="B284" s="11">
        <v>9537.9649270000009</v>
      </c>
      <c r="C284" s="11">
        <v>7073.1938900000005</v>
      </c>
      <c r="D284" s="11">
        <v>13989.814302400002</v>
      </c>
      <c r="E284" s="12">
        <v>97.786382219475684</v>
      </c>
      <c r="F284" s="12"/>
      <c r="G284" s="11">
        <v>40701.329160000008</v>
      </c>
      <c r="H284" s="11">
        <v>30385.919710000002</v>
      </c>
      <c r="I284" s="11">
        <v>56402.106469999999</v>
      </c>
      <c r="J284" s="12">
        <v>85.619217743927862</v>
      </c>
    </row>
    <row r="285" spans="1:14" ht="11.25" customHeight="1" x14ac:dyDescent="0.2">
      <c r="A285" s="305" t="s">
        <v>458</v>
      </c>
      <c r="B285" s="11">
        <v>1080.8288400000001</v>
      </c>
      <c r="C285" s="11">
        <v>806.51121000000001</v>
      </c>
      <c r="D285" s="11">
        <v>1093.24712</v>
      </c>
      <c r="E285" s="12">
        <v>35.552625486755488</v>
      </c>
      <c r="F285" s="12"/>
      <c r="G285" s="11">
        <v>4735.6755599999997</v>
      </c>
      <c r="H285" s="11">
        <v>3481.68878</v>
      </c>
      <c r="I285" s="11">
        <v>4739.8798599999991</v>
      </c>
      <c r="J285" s="12">
        <v>36.137379286381815</v>
      </c>
    </row>
    <row r="286" spans="1:14" ht="11.25" customHeight="1" x14ac:dyDescent="0.2">
      <c r="A286" s="9" t="s">
        <v>449</v>
      </c>
      <c r="B286" s="11">
        <v>658.24758999999995</v>
      </c>
      <c r="C286" s="11">
        <v>524.67445999999995</v>
      </c>
      <c r="D286" s="11">
        <v>650.20705999999996</v>
      </c>
      <c r="E286" s="12">
        <v>23.925807251986313</v>
      </c>
      <c r="F286" s="12"/>
      <c r="G286" s="11">
        <v>1910.8740199999995</v>
      </c>
      <c r="H286" s="11">
        <v>1520.6271199999999</v>
      </c>
      <c r="I286" s="11">
        <v>1902.9586800000002</v>
      </c>
      <c r="J286" s="12">
        <v>25.143018625105171</v>
      </c>
    </row>
    <row r="287" spans="1:14" s="20" customFormat="1" ht="11.25" customHeight="1" x14ac:dyDescent="0.2">
      <c r="A287" s="17" t="s">
        <v>70</v>
      </c>
      <c r="B287" s="18">
        <v>5377.3703179999993</v>
      </c>
      <c r="C287" s="18">
        <v>5031.5393780000004</v>
      </c>
      <c r="D287" s="18">
        <v>5012.1829699999998</v>
      </c>
      <c r="E287" s="16">
        <v>-0.38470151072721137</v>
      </c>
      <c r="F287" s="16"/>
      <c r="G287" s="18">
        <v>34691.664950000006</v>
      </c>
      <c r="H287" s="18">
        <v>31846.809780000003</v>
      </c>
      <c r="I287" s="18">
        <v>30665.432139999997</v>
      </c>
      <c r="J287" s="16">
        <v>-3.7095635266484948</v>
      </c>
      <c r="L287" s="167"/>
      <c r="M287" s="167"/>
      <c r="N287" s="167"/>
    </row>
    <row r="288" spans="1:14" s="20" customFormat="1" ht="11.25" customHeight="1" x14ac:dyDescent="0.2">
      <c r="A288" s="17" t="s">
        <v>71</v>
      </c>
      <c r="B288" s="18">
        <v>32673.942250000004</v>
      </c>
      <c r="C288" s="18">
        <v>24682.943639999998</v>
      </c>
      <c r="D288" s="18">
        <v>22321.257065999998</v>
      </c>
      <c r="E288" s="16">
        <v>-9.5680912635264548</v>
      </c>
      <c r="F288" s="16"/>
      <c r="G288" s="18">
        <v>43584.086770000009</v>
      </c>
      <c r="H288" s="18">
        <v>34489.08458000001</v>
      </c>
      <c r="I288" s="18">
        <v>24087.134099999999</v>
      </c>
      <c r="J288" s="16">
        <v>-30.160123432304815</v>
      </c>
      <c r="L288" s="167"/>
    </row>
    <row r="289" spans="1:13" ht="11.25" customHeight="1" x14ac:dyDescent="0.2">
      <c r="A289" s="18"/>
      <c r="B289" s="11"/>
      <c r="C289" s="11"/>
      <c r="D289" s="11"/>
      <c r="E289" s="12"/>
      <c r="F289" s="12"/>
      <c r="G289" s="11"/>
      <c r="H289" s="11"/>
      <c r="I289" s="11"/>
      <c r="J289" s="12"/>
      <c r="K289" s="130"/>
      <c r="L289" s="13"/>
    </row>
    <row r="290" spans="1:13" s="20" customFormat="1" ht="11.25" customHeight="1" x14ac:dyDescent="0.2">
      <c r="A290" s="17" t="s">
        <v>72</v>
      </c>
      <c r="B290" s="18"/>
      <c r="C290" s="18"/>
      <c r="D290" s="18"/>
      <c r="E290" s="16"/>
      <c r="F290" s="16"/>
      <c r="G290" s="18">
        <v>48380.159659999888</v>
      </c>
      <c r="H290" s="18">
        <v>38502.380119999987</v>
      </c>
      <c r="I290" s="18">
        <v>34986.882719999878</v>
      </c>
      <c r="J290" s="16">
        <v>-9.1305976125200345</v>
      </c>
      <c r="K290" s="186"/>
      <c r="L290" s="136"/>
      <c r="M290" s="136"/>
    </row>
    <row r="291" spans="1:13" ht="15" x14ac:dyDescent="0.2">
      <c r="A291" s="84"/>
      <c r="B291" s="90"/>
      <c r="C291" s="90"/>
      <c r="D291" s="90"/>
      <c r="E291" s="90"/>
      <c r="F291" s="90"/>
      <c r="G291" s="90"/>
      <c r="H291" s="90"/>
      <c r="I291" s="90"/>
      <c r="J291" s="84"/>
      <c r="K291" s="130"/>
      <c r="L291" s="129"/>
      <c r="M291" s="129"/>
    </row>
    <row r="292" spans="1:13" ht="15" x14ac:dyDescent="0.2">
      <c r="A292" s="9" t="s">
        <v>411</v>
      </c>
      <c r="B292" s="9"/>
      <c r="C292" s="9"/>
      <c r="D292" s="9"/>
      <c r="E292" s="9"/>
      <c r="F292" s="9"/>
      <c r="G292" s="9"/>
      <c r="H292" s="9"/>
      <c r="I292" s="9"/>
      <c r="J292" s="9"/>
      <c r="K292" s="130"/>
      <c r="L292" s="129"/>
      <c r="M292" s="129"/>
    </row>
    <row r="293" spans="1:13" ht="15" x14ac:dyDescent="0.2">
      <c r="A293" s="9" t="s">
        <v>403</v>
      </c>
      <c r="B293" s="9"/>
      <c r="C293" s="9"/>
      <c r="D293" s="9"/>
      <c r="E293" s="9"/>
      <c r="F293" s="9"/>
      <c r="G293" s="9"/>
      <c r="H293" s="9"/>
      <c r="I293" s="9"/>
      <c r="J293" s="9"/>
      <c r="K293" s="130"/>
      <c r="L293" s="129"/>
      <c r="M293" s="129"/>
    </row>
    <row r="294" spans="1:13" ht="20.100000000000001" customHeight="1" x14ac:dyDescent="0.25">
      <c r="A294" s="356" t="s">
        <v>198</v>
      </c>
      <c r="B294" s="356"/>
      <c r="C294" s="356"/>
      <c r="D294" s="356"/>
      <c r="E294" s="356"/>
      <c r="F294" s="356"/>
      <c r="G294" s="356"/>
      <c r="H294" s="356"/>
      <c r="I294" s="356"/>
      <c r="J294" s="356"/>
      <c r="K294" s="130"/>
      <c r="L294" s="129"/>
      <c r="M294" s="129"/>
    </row>
    <row r="295" spans="1:13" ht="20.100000000000001" customHeight="1" x14ac:dyDescent="0.25">
      <c r="A295" s="357" t="s">
        <v>160</v>
      </c>
      <c r="B295" s="357"/>
      <c r="C295" s="357"/>
      <c r="D295" s="357"/>
      <c r="E295" s="357"/>
      <c r="F295" s="357"/>
      <c r="G295" s="357"/>
      <c r="H295" s="357"/>
      <c r="I295" s="357"/>
      <c r="J295" s="357"/>
      <c r="K295" s="130"/>
      <c r="L295" s="129"/>
      <c r="M295" s="129"/>
    </row>
    <row r="296" spans="1:13" s="20" customFormat="1" ht="15.6" x14ac:dyDescent="0.2">
      <c r="A296" s="17"/>
      <c r="B296" s="358" t="s">
        <v>100</v>
      </c>
      <c r="C296" s="358"/>
      <c r="D296" s="358"/>
      <c r="E296" s="358"/>
      <c r="F296" s="310"/>
      <c r="G296" s="358" t="s">
        <v>422</v>
      </c>
      <c r="H296" s="358"/>
      <c r="I296" s="358"/>
      <c r="J296" s="358"/>
      <c r="K296" s="135"/>
      <c r="L296" s="136"/>
      <c r="M296" s="136"/>
    </row>
    <row r="297" spans="1:13" s="20" customFormat="1" ht="15.6" x14ac:dyDescent="0.2">
      <c r="A297" s="17" t="s">
        <v>257</v>
      </c>
      <c r="B297" s="361">
        <v>2018</v>
      </c>
      <c r="C297" s="359" t="s">
        <v>513</v>
      </c>
      <c r="D297" s="359"/>
      <c r="E297" s="359"/>
      <c r="F297" s="310"/>
      <c r="G297" s="361">
        <v>2018</v>
      </c>
      <c r="H297" s="359" t="s">
        <v>513</v>
      </c>
      <c r="I297" s="359"/>
      <c r="J297" s="359"/>
      <c r="K297" s="135"/>
      <c r="L297" s="136"/>
      <c r="M297" s="136"/>
    </row>
    <row r="298" spans="1:13" s="20" customFormat="1" x14ac:dyDescent="0.2">
      <c r="A298" s="123"/>
      <c r="B298" s="364"/>
      <c r="C298" s="234">
        <v>2018</v>
      </c>
      <c r="D298" s="234">
        <v>2019</v>
      </c>
      <c r="E298" s="311" t="s">
        <v>509</v>
      </c>
      <c r="F298" s="125"/>
      <c r="G298" s="364"/>
      <c r="H298" s="234">
        <v>2018</v>
      </c>
      <c r="I298" s="234">
        <v>2019</v>
      </c>
      <c r="J298" s="311" t="s">
        <v>509</v>
      </c>
    </row>
    <row r="299" spans="1:13" x14ac:dyDescent="0.2">
      <c r="A299" s="9"/>
      <c r="B299" s="11"/>
      <c r="C299" s="11"/>
      <c r="D299" s="11"/>
      <c r="E299" s="12"/>
      <c r="F299" s="12"/>
      <c r="G299" s="11"/>
      <c r="H299" s="11"/>
      <c r="I299" s="11"/>
      <c r="J299" s="12"/>
    </row>
    <row r="300" spans="1:13" s="20" customFormat="1" ht="15" customHeight="1" x14ac:dyDescent="0.2">
      <c r="A300" s="17" t="s">
        <v>254</v>
      </c>
      <c r="B300" s="18"/>
      <c r="C300" s="18"/>
      <c r="D300" s="18"/>
      <c r="E300" s="16"/>
      <c r="F300" s="16"/>
      <c r="G300" s="18">
        <v>430536</v>
      </c>
      <c r="H300" s="18">
        <v>337049</v>
      </c>
      <c r="I300" s="18">
        <v>331842</v>
      </c>
      <c r="J300" s="16">
        <v>-1.5448792312097055</v>
      </c>
    </row>
    <row r="301" spans="1:13" x14ac:dyDescent="0.2">
      <c r="A301" s="17"/>
      <c r="B301" s="11"/>
      <c r="C301" s="11"/>
      <c r="D301" s="11"/>
      <c r="E301" s="12"/>
      <c r="F301" s="12"/>
      <c r="G301" s="11"/>
      <c r="H301" s="11"/>
      <c r="I301" s="11"/>
      <c r="J301" s="12"/>
    </row>
    <row r="302" spans="1:13" s="20" customFormat="1" ht="14.25" customHeight="1" x14ac:dyDescent="0.2">
      <c r="A302" s="17" t="s">
        <v>74</v>
      </c>
      <c r="B302" s="18">
        <v>5982765.7889299998</v>
      </c>
      <c r="C302" s="18">
        <v>4631730.86993</v>
      </c>
      <c r="D302" s="18">
        <v>4093458.0371999997</v>
      </c>
      <c r="E302" s="16">
        <v>-11.621418598057176</v>
      </c>
      <c r="F302" s="18"/>
      <c r="G302" s="18">
        <v>395875.93301999994</v>
      </c>
      <c r="H302" s="18">
        <v>310148.18907999992</v>
      </c>
      <c r="I302" s="18">
        <v>304743.71463999996</v>
      </c>
      <c r="J302" s="16">
        <v>-1.742545863650335</v>
      </c>
    </row>
    <row r="303" spans="1:13" ht="11.25" customHeight="1" x14ac:dyDescent="0.2">
      <c r="A303" s="9" t="s">
        <v>347</v>
      </c>
      <c r="B303" s="11">
        <v>78396.827999999994</v>
      </c>
      <c r="C303" s="11">
        <v>61391.767999999996</v>
      </c>
      <c r="D303" s="11">
        <v>0</v>
      </c>
      <c r="E303" s="12" t="s">
        <v>527</v>
      </c>
      <c r="F303" s="12"/>
      <c r="G303" s="11">
        <v>4810.02988</v>
      </c>
      <c r="H303" s="11">
        <v>3814.5202000000004</v>
      </c>
      <c r="I303" s="11">
        <v>0</v>
      </c>
      <c r="J303" s="12" t="s">
        <v>527</v>
      </c>
    </row>
    <row r="304" spans="1:13" ht="11.25" customHeight="1" x14ac:dyDescent="0.2">
      <c r="A304" s="9" t="s">
        <v>89</v>
      </c>
      <c r="B304" s="11">
        <v>5904368.9609300001</v>
      </c>
      <c r="C304" s="11">
        <v>4570339.1019299999</v>
      </c>
      <c r="D304" s="11">
        <v>4093458.0371999997</v>
      </c>
      <c r="E304" s="12">
        <v>-10.434259998970731</v>
      </c>
      <c r="F304" s="12"/>
      <c r="G304" s="11">
        <v>391065.90313999995</v>
      </c>
      <c r="H304" s="11">
        <v>306333.6688799999</v>
      </c>
      <c r="I304" s="11">
        <v>304743.71463999996</v>
      </c>
      <c r="J304" s="12">
        <v>-0.51902693093222751</v>
      </c>
    </row>
    <row r="305" spans="1:10" s="246" customFormat="1" x14ac:dyDescent="0.2">
      <c r="A305" s="243" t="s">
        <v>366</v>
      </c>
      <c r="B305" s="244"/>
      <c r="C305" s="244"/>
      <c r="D305" s="244"/>
      <c r="E305" s="245"/>
      <c r="F305" s="245"/>
      <c r="G305" s="244">
        <v>28128.575190000003</v>
      </c>
      <c r="H305" s="244">
        <v>21789.799349999998</v>
      </c>
      <c r="I305" s="244">
        <v>21736.221389999999</v>
      </c>
      <c r="J305" s="245">
        <v>-0.24588551339735432</v>
      </c>
    </row>
    <row r="306" spans="1:10" s="250" customFormat="1" ht="11.25" customHeight="1" x14ac:dyDescent="0.2">
      <c r="A306" s="247" t="s">
        <v>347</v>
      </c>
      <c r="B306" s="248"/>
      <c r="C306" s="248"/>
      <c r="D306" s="248"/>
      <c r="E306" s="249"/>
      <c r="F306" s="249"/>
      <c r="G306" s="248">
        <v>25073.445760000002</v>
      </c>
      <c r="H306" s="248">
        <v>19235.748449999999</v>
      </c>
      <c r="I306" s="248">
        <v>20930.58512</v>
      </c>
      <c r="J306" s="249">
        <v>8.8108693789869221</v>
      </c>
    </row>
    <row r="307" spans="1:10" s="250" customFormat="1" ht="11.25" customHeight="1" x14ac:dyDescent="0.2">
      <c r="A307" s="247" t="s">
        <v>89</v>
      </c>
      <c r="B307" s="248"/>
      <c r="C307" s="248"/>
      <c r="D307" s="248"/>
      <c r="E307" s="249"/>
      <c r="F307" s="249"/>
      <c r="G307" s="248">
        <v>3055.12943</v>
      </c>
      <c r="H307" s="248">
        <v>2554.0508999999997</v>
      </c>
      <c r="I307" s="248">
        <v>805.63626999999997</v>
      </c>
      <c r="J307" s="249">
        <v>-68.456530369069782</v>
      </c>
    </row>
    <row r="308" spans="1:10" s="20" customFormat="1" ht="11.25" customHeight="1" x14ac:dyDescent="0.2">
      <c r="A308" s="17" t="s">
        <v>75</v>
      </c>
      <c r="B308" s="18"/>
      <c r="C308" s="18"/>
      <c r="D308" s="18"/>
      <c r="E308" s="16" t="s">
        <v>527</v>
      </c>
      <c r="F308" s="16"/>
      <c r="G308" s="18">
        <v>6531.4917900000582</v>
      </c>
      <c r="H308" s="18">
        <v>5111.0115700000897</v>
      </c>
      <c r="I308" s="18">
        <v>5362.0639700000174</v>
      </c>
      <c r="J308" s="16">
        <v>4.9119904457567714</v>
      </c>
    </row>
    <row r="309" spans="1:10" ht="11.25" customHeight="1" x14ac:dyDescent="0.2">
      <c r="A309" s="9"/>
      <c r="B309" s="11"/>
      <c r="C309" s="11"/>
      <c r="D309" s="11"/>
      <c r="E309" s="12"/>
      <c r="F309" s="12"/>
      <c r="G309" s="11"/>
      <c r="H309" s="11"/>
      <c r="I309" s="11"/>
      <c r="J309" s="12"/>
    </row>
    <row r="310" spans="1:10" s="20" customFormat="1" ht="11.25" customHeight="1" x14ac:dyDescent="0.2">
      <c r="A310" s="17" t="s">
        <v>255</v>
      </c>
      <c r="B310" s="18"/>
      <c r="C310" s="18"/>
      <c r="D310" s="18"/>
      <c r="E310" s="12" t="s">
        <v>527</v>
      </c>
      <c r="F310" s="16"/>
      <c r="G310" s="18">
        <v>5878136</v>
      </c>
      <c r="H310" s="18">
        <v>4387526</v>
      </c>
      <c r="I310" s="18">
        <v>3645259</v>
      </c>
      <c r="J310" s="16">
        <v>-16.917666128930065</v>
      </c>
    </row>
    <row r="311" spans="1:10" ht="11.25" customHeight="1" x14ac:dyDescent="0.2">
      <c r="A311" s="9"/>
      <c r="B311" s="11"/>
      <c r="C311" s="11"/>
      <c r="D311" s="11"/>
      <c r="E311" s="12"/>
      <c r="F311" s="12"/>
      <c r="G311" s="11"/>
      <c r="H311" s="11"/>
      <c r="I311" s="11"/>
      <c r="J311" s="12"/>
    </row>
    <row r="312" spans="1:10" s="20" customFormat="1" x14ac:dyDescent="0.2">
      <c r="A312" s="17" t="s">
        <v>76</v>
      </c>
      <c r="B312" s="18">
        <v>4688596.8167160004</v>
      </c>
      <c r="C312" s="18">
        <v>3525134.5531060006</v>
      </c>
      <c r="D312" s="18">
        <v>3495678.2719999999</v>
      </c>
      <c r="E312" s="16">
        <v>-0.83560728426796516</v>
      </c>
      <c r="F312" s="16"/>
      <c r="G312" s="18">
        <v>3654913.1950600003</v>
      </c>
      <c r="H312" s="18">
        <v>2768954.75324</v>
      </c>
      <c r="I312" s="18">
        <v>2154425.4722799999</v>
      </c>
      <c r="J312" s="16">
        <v>-22.193547230807184</v>
      </c>
    </row>
    <row r="313" spans="1:10" x14ac:dyDescent="0.2">
      <c r="A313" s="9" t="s">
        <v>283</v>
      </c>
      <c r="B313" s="11">
        <v>487816.32299999997</v>
      </c>
      <c r="C313" s="11">
        <v>378089.48499999999</v>
      </c>
      <c r="D313" s="11">
        <v>327364.86200000002</v>
      </c>
      <c r="E313" s="12">
        <v>-13.416036417939509</v>
      </c>
      <c r="F313" s="12"/>
      <c r="G313" s="11">
        <v>408708.70760999998</v>
      </c>
      <c r="H313" s="11">
        <v>316871.20386000001</v>
      </c>
      <c r="I313" s="11">
        <v>219083.10832999999</v>
      </c>
      <c r="J313" s="12">
        <v>-30.860518197546511</v>
      </c>
    </row>
    <row r="314" spans="1:10" x14ac:dyDescent="0.2">
      <c r="A314" s="9" t="s">
        <v>284</v>
      </c>
      <c r="B314" s="11">
        <v>0</v>
      </c>
      <c r="C314" s="11">
        <v>0</v>
      </c>
      <c r="D314" s="11">
        <v>0</v>
      </c>
      <c r="E314" s="12" t="s">
        <v>527</v>
      </c>
      <c r="F314" s="12"/>
      <c r="G314" s="11">
        <v>0</v>
      </c>
      <c r="H314" s="11">
        <v>0</v>
      </c>
      <c r="I314" s="11">
        <v>0</v>
      </c>
      <c r="J314" s="12" t="s">
        <v>527</v>
      </c>
    </row>
    <row r="315" spans="1:10" x14ac:dyDescent="0.2">
      <c r="A315" s="9" t="s">
        <v>404</v>
      </c>
      <c r="B315" s="11">
        <v>2005899.8307640001</v>
      </c>
      <c r="C315" s="11">
        <v>1532035.4588840001</v>
      </c>
      <c r="D315" s="11">
        <v>1450852.9990000001</v>
      </c>
      <c r="E315" s="12">
        <v>-5.2989935326390452</v>
      </c>
      <c r="F315" s="12"/>
      <c r="G315" s="11">
        <v>1645193.0810000007</v>
      </c>
      <c r="H315" s="11">
        <v>1266937.0002400002</v>
      </c>
      <c r="I315" s="11">
        <v>900710.23609999951</v>
      </c>
      <c r="J315" s="12">
        <v>-28.906470019474142</v>
      </c>
    </row>
    <row r="316" spans="1:10" x14ac:dyDescent="0.2">
      <c r="A316" s="9" t="s">
        <v>405</v>
      </c>
      <c r="B316" s="11">
        <v>2194880.6629520003</v>
      </c>
      <c r="C316" s="11">
        <v>1615009.6092220002</v>
      </c>
      <c r="D316" s="11">
        <v>1717460.4110000001</v>
      </c>
      <c r="E316" s="12">
        <v>6.3436651517729103</v>
      </c>
      <c r="F316" s="12"/>
      <c r="G316" s="11">
        <v>1601009.8178499998</v>
      </c>
      <c r="H316" s="11">
        <v>1185144.9605399997</v>
      </c>
      <c r="I316" s="11">
        <v>1034615.7853300001</v>
      </c>
      <c r="J316" s="12">
        <v>-12.701330235704873</v>
      </c>
    </row>
    <row r="317" spans="1:10" x14ac:dyDescent="0.2">
      <c r="A317" s="9" t="s">
        <v>331</v>
      </c>
      <c r="B317" s="11">
        <v>17.974</v>
      </c>
      <c r="C317" s="11">
        <v>17.974</v>
      </c>
      <c r="D317" s="11">
        <v>52.325000000000003</v>
      </c>
      <c r="E317" s="12">
        <v>191.11494380772228</v>
      </c>
      <c r="F317" s="12"/>
      <c r="G317" s="11">
        <v>1.5886</v>
      </c>
      <c r="H317" s="11">
        <v>1.5886</v>
      </c>
      <c r="I317" s="11">
        <v>16.34252</v>
      </c>
      <c r="J317" s="12">
        <v>928.7372529271056</v>
      </c>
    </row>
    <row r="318" spans="1:10" x14ac:dyDescent="0.2">
      <c r="A318" s="9"/>
      <c r="B318" s="11"/>
      <c r="C318" s="11"/>
      <c r="D318" s="11"/>
      <c r="E318" s="12"/>
      <c r="F318" s="12"/>
      <c r="G318" s="11"/>
      <c r="H318" s="11"/>
      <c r="I318" s="11"/>
      <c r="J318" s="12"/>
    </row>
    <row r="319" spans="1:10" s="20" customFormat="1" x14ac:dyDescent="0.2">
      <c r="A319" s="17" t="s">
        <v>406</v>
      </c>
      <c r="B319" s="18"/>
      <c r="C319" s="18"/>
      <c r="D319" s="18"/>
      <c r="E319" s="16" t="s">
        <v>527</v>
      </c>
      <c r="F319" s="16"/>
      <c r="G319" s="18">
        <v>946766.91929999972</v>
      </c>
      <c r="H319" s="18">
        <v>699688.15871999983</v>
      </c>
      <c r="I319" s="18">
        <v>627140.34762000002</v>
      </c>
      <c r="J319" s="16">
        <v>-10.368592092900045</v>
      </c>
    </row>
    <row r="320" spans="1:10" x14ac:dyDescent="0.2">
      <c r="A320" s="9" t="s">
        <v>285</v>
      </c>
      <c r="B320" s="11"/>
      <c r="C320" s="11"/>
      <c r="D320" s="11"/>
      <c r="E320" s="12"/>
      <c r="F320" s="12"/>
      <c r="G320" s="11">
        <v>941460.41838999977</v>
      </c>
      <c r="H320" s="11">
        <v>696032.62040999986</v>
      </c>
      <c r="I320" s="11">
        <v>623649.25636999996</v>
      </c>
      <c r="J320" s="12">
        <v>-10.399421222149371</v>
      </c>
    </row>
    <row r="321" spans="1:11" x14ac:dyDescent="0.2">
      <c r="A321" s="9" t="s">
        <v>286</v>
      </c>
      <c r="B321" s="11"/>
      <c r="C321" s="11"/>
      <c r="D321" s="11"/>
      <c r="E321" s="12"/>
      <c r="F321" s="12"/>
      <c r="G321" s="11">
        <v>3801.6823299999996</v>
      </c>
      <c r="H321" s="11">
        <v>2640.2630399999998</v>
      </c>
      <c r="I321" s="11">
        <v>1793.9906300000002</v>
      </c>
      <c r="J321" s="12">
        <v>-32.052579503593691</v>
      </c>
    </row>
    <row r="322" spans="1:11" x14ac:dyDescent="0.2">
      <c r="A322" s="9" t="s">
        <v>90</v>
      </c>
      <c r="B322" s="11"/>
      <c r="C322" s="11"/>
      <c r="D322" s="11"/>
      <c r="E322" s="12" t="s">
        <v>527</v>
      </c>
      <c r="F322" s="12"/>
      <c r="G322" s="11">
        <v>1504.8185799999999</v>
      </c>
      <c r="H322" s="11">
        <v>1015.2752700000001</v>
      </c>
      <c r="I322" s="11">
        <v>1697.1006200000002</v>
      </c>
      <c r="J322" s="12">
        <v>67.156698301141518</v>
      </c>
    </row>
    <row r="323" spans="1:11" x14ac:dyDescent="0.2">
      <c r="A323" s="9"/>
      <c r="B323" s="11"/>
      <c r="C323" s="11"/>
      <c r="D323" s="11"/>
      <c r="E323" s="12"/>
      <c r="F323" s="12"/>
      <c r="G323" s="11"/>
      <c r="H323" s="11"/>
      <c r="I323" s="11"/>
      <c r="J323" s="12"/>
    </row>
    <row r="324" spans="1:11" s="20" customFormat="1" x14ac:dyDescent="0.2">
      <c r="A324" s="17" t="s">
        <v>352</v>
      </c>
      <c r="B324" s="18"/>
      <c r="C324" s="18"/>
      <c r="D324" s="18"/>
      <c r="E324" s="16" t="s">
        <v>527</v>
      </c>
      <c r="F324" s="16"/>
      <c r="G324" s="18">
        <v>1228851.8454</v>
      </c>
      <c r="H324" s="18">
        <v>884939.18237999978</v>
      </c>
      <c r="I324" s="18">
        <v>832375.23096999992</v>
      </c>
      <c r="J324" s="16">
        <v>-5.9398377263205475</v>
      </c>
    </row>
    <row r="325" spans="1:11" x14ac:dyDescent="0.2">
      <c r="A325" s="9" t="s">
        <v>353</v>
      </c>
      <c r="B325" s="11"/>
      <c r="C325" s="11"/>
      <c r="D325" s="11"/>
      <c r="E325" s="12"/>
      <c r="F325" s="12"/>
      <c r="G325" s="11">
        <v>275239.50549999997</v>
      </c>
      <c r="H325" s="11">
        <v>202919.80735000005</v>
      </c>
      <c r="I325" s="11">
        <v>196984.86181999999</v>
      </c>
      <c r="J325" s="12">
        <v>-2.9247738835880881</v>
      </c>
    </row>
    <row r="326" spans="1:11" x14ac:dyDescent="0.2">
      <c r="A326" s="9" t="s">
        <v>354</v>
      </c>
      <c r="B326" s="11"/>
      <c r="C326" s="11"/>
      <c r="D326" s="11"/>
      <c r="E326" s="12"/>
      <c r="F326" s="12"/>
      <c r="G326" s="11">
        <v>437752.50272000011</v>
      </c>
      <c r="H326" s="11">
        <v>307258.97676999983</v>
      </c>
      <c r="I326" s="11">
        <v>275037.87036999984</v>
      </c>
      <c r="J326" s="12">
        <v>-10.486628165828733</v>
      </c>
    </row>
    <row r="327" spans="1:11" x14ac:dyDescent="0.2">
      <c r="A327" s="9" t="s">
        <v>330</v>
      </c>
      <c r="B327" s="11"/>
      <c r="C327" s="11"/>
      <c r="D327" s="11"/>
      <c r="E327" s="12"/>
      <c r="F327" s="12"/>
      <c r="G327" s="11">
        <v>515859.8371799998</v>
      </c>
      <c r="H327" s="11">
        <v>374760.39825999993</v>
      </c>
      <c r="I327" s="11">
        <v>360352.49878000008</v>
      </c>
      <c r="J327" s="12">
        <v>-3.8445629652693327</v>
      </c>
    </row>
    <row r="328" spans="1:11" s="20" customFormat="1" x14ac:dyDescent="0.2">
      <c r="A328" s="17" t="s">
        <v>11</v>
      </c>
      <c r="B328" s="18">
        <v>63775.440499999997</v>
      </c>
      <c r="C328" s="18">
        <v>46207.4755</v>
      </c>
      <c r="D328" s="18">
        <v>42407.208829999996</v>
      </c>
      <c r="E328" s="16">
        <v>-8.224354671788987</v>
      </c>
      <c r="F328" s="16"/>
      <c r="G328" s="18">
        <v>37164.156330000005</v>
      </c>
      <c r="H328" s="18">
        <v>25884.152899999997</v>
      </c>
      <c r="I328" s="18">
        <v>22899.524910000004</v>
      </c>
      <c r="J328" s="16">
        <v>-11.530715343595404</v>
      </c>
    </row>
    <row r="329" spans="1:11" s="20" customFormat="1" x14ac:dyDescent="0.2">
      <c r="A329" s="17" t="s">
        <v>75</v>
      </c>
      <c r="B329" s="18"/>
      <c r="C329" s="18"/>
      <c r="D329" s="18"/>
      <c r="E329" s="16" t="s">
        <v>527</v>
      </c>
      <c r="F329" s="16"/>
      <c r="G329" s="18">
        <v>10439.883910000324</v>
      </c>
      <c r="H329" s="18">
        <v>8059.7527600005269</v>
      </c>
      <c r="I329" s="18">
        <v>8418.424219999928</v>
      </c>
      <c r="J329" s="16">
        <v>4.4501546223531818</v>
      </c>
    </row>
    <row r="330" spans="1:11" x14ac:dyDescent="0.2">
      <c r="A330" s="84"/>
      <c r="B330" s="90"/>
      <c r="C330" s="90"/>
      <c r="D330" s="90"/>
      <c r="E330" s="90"/>
      <c r="F330" s="90"/>
      <c r="G330" s="90"/>
      <c r="H330" s="90"/>
      <c r="I330" s="90"/>
      <c r="J330" s="90"/>
    </row>
    <row r="331" spans="1:11" x14ac:dyDescent="0.2">
      <c r="A331" s="9" t="s">
        <v>411</v>
      </c>
      <c r="B331" s="9"/>
      <c r="C331" s="9"/>
      <c r="D331" s="9"/>
      <c r="E331" s="9"/>
      <c r="F331" s="9"/>
      <c r="G331" s="9"/>
      <c r="H331" s="9"/>
      <c r="I331" s="9"/>
      <c r="J331" s="9"/>
    </row>
    <row r="332" spans="1:11" x14ac:dyDescent="0.2">
      <c r="A332" s="9" t="s">
        <v>367</v>
      </c>
      <c r="B332" s="9"/>
      <c r="C332" s="9"/>
      <c r="D332" s="9"/>
      <c r="E332" s="9"/>
      <c r="F332" s="9"/>
      <c r="G332" s="9"/>
      <c r="H332" s="9"/>
      <c r="I332" s="9"/>
      <c r="J332" s="9"/>
    </row>
    <row r="333" spans="1:11" ht="20.100000000000001" customHeight="1" x14ac:dyDescent="0.25">
      <c r="A333" s="356" t="s">
        <v>199</v>
      </c>
      <c r="B333" s="356"/>
      <c r="C333" s="356"/>
      <c r="D333" s="356"/>
      <c r="E333" s="356"/>
      <c r="F333" s="356"/>
      <c r="G333" s="356"/>
      <c r="H333" s="356"/>
      <c r="I333" s="356"/>
      <c r="J333" s="356"/>
    </row>
    <row r="334" spans="1:11" ht="20.100000000000001" customHeight="1" x14ac:dyDescent="0.25">
      <c r="A334" s="357" t="s">
        <v>280</v>
      </c>
      <c r="B334" s="357"/>
      <c r="C334" s="357"/>
      <c r="D334" s="357"/>
      <c r="E334" s="357"/>
      <c r="F334" s="357"/>
      <c r="G334" s="357"/>
      <c r="H334" s="357"/>
      <c r="I334" s="357"/>
      <c r="J334" s="357"/>
    </row>
    <row r="335" spans="1:11" s="20" customFormat="1" x14ac:dyDescent="0.2">
      <c r="A335" s="17"/>
      <c r="B335" s="358" t="s">
        <v>100</v>
      </c>
      <c r="C335" s="358"/>
      <c r="D335" s="358"/>
      <c r="E335" s="358"/>
      <c r="F335" s="310"/>
      <c r="G335" s="358" t="s">
        <v>422</v>
      </c>
      <c r="H335" s="358"/>
      <c r="I335" s="358"/>
      <c r="J335" s="358"/>
      <c r="K335" s="91"/>
    </row>
    <row r="336" spans="1:11" s="20" customFormat="1" x14ac:dyDescent="0.2">
      <c r="A336" s="17" t="s">
        <v>257</v>
      </c>
      <c r="B336" s="361">
        <v>2018</v>
      </c>
      <c r="C336" s="359" t="s">
        <v>513</v>
      </c>
      <c r="D336" s="359"/>
      <c r="E336" s="359"/>
      <c r="F336" s="310"/>
      <c r="G336" s="361">
        <v>2018</v>
      </c>
      <c r="H336" s="359" t="s">
        <v>513</v>
      </c>
      <c r="I336" s="359"/>
      <c r="J336" s="359"/>
      <c r="K336" s="91"/>
    </row>
    <row r="337" spans="1:10" s="20" customFormat="1" x14ac:dyDescent="0.2">
      <c r="A337" s="123"/>
      <c r="B337" s="364"/>
      <c r="C337" s="234">
        <v>2018</v>
      </c>
      <c r="D337" s="234">
        <v>2019</v>
      </c>
      <c r="E337" s="311" t="s">
        <v>509</v>
      </c>
      <c r="F337" s="125"/>
      <c r="G337" s="364"/>
      <c r="H337" s="234">
        <v>2018</v>
      </c>
      <c r="I337" s="234">
        <v>2019</v>
      </c>
      <c r="J337" s="311" t="s">
        <v>509</v>
      </c>
    </row>
    <row r="338" spans="1:10" s="20" customFormat="1" x14ac:dyDescent="0.2">
      <c r="A338" s="17"/>
      <c r="B338" s="17"/>
      <c r="C338" s="233"/>
      <c r="D338" s="233"/>
      <c r="E338" s="310"/>
      <c r="F338" s="310"/>
      <c r="G338" s="17"/>
      <c r="H338" s="233"/>
      <c r="I338" s="233"/>
      <c r="J338" s="310"/>
    </row>
    <row r="339" spans="1:10" s="20" customFormat="1" x14ac:dyDescent="0.2">
      <c r="A339" s="17" t="s">
        <v>384</v>
      </c>
      <c r="B339" s="17"/>
      <c r="C339" s="233"/>
      <c r="D339" s="233"/>
      <c r="E339" s="310"/>
      <c r="F339" s="310"/>
      <c r="G339" s="18">
        <v>646920.45428000018</v>
      </c>
      <c r="H339" s="18">
        <v>488926.44432999991</v>
      </c>
      <c r="I339" s="18">
        <v>382676.05987999996</v>
      </c>
      <c r="J339" s="16">
        <v>-21.731363824184243</v>
      </c>
    </row>
    <row r="340" spans="1:10" s="20" customFormat="1" x14ac:dyDescent="0.2">
      <c r="A340" s="17"/>
      <c r="B340" s="17"/>
      <c r="C340" s="233"/>
      <c r="D340" s="233"/>
      <c r="E340" s="310"/>
      <c r="F340" s="310"/>
      <c r="G340" s="17"/>
      <c r="H340" s="233"/>
      <c r="I340" s="233"/>
      <c r="J340" s="310"/>
    </row>
    <row r="341" spans="1:10" s="21" customFormat="1" x14ac:dyDescent="0.2">
      <c r="A341" s="86" t="s">
        <v>256</v>
      </c>
      <c r="B341" s="86"/>
      <c r="C341" s="86"/>
      <c r="D341" s="86"/>
      <c r="E341" s="86"/>
      <c r="F341" s="86"/>
      <c r="G341" s="86">
        <v>629110.8169900002</v>
      </c>
      <c r="H341" s="86">
        <v>474849.06076999992</v>
      </c>
      <c r="I341" s="86">
        <v>371616.32173999993</v>
      </c>
      <c r="J341" s="16">
        <v>-21.740116504095241</v>
      </c>
    </row>
    <row r="342" spans="1:10" x14ac:dyDescent="0.2">
      <c r="A342" s="83"/>
      <c r="B342" s="88"/>
      <c r="C342" s="88"/>
      <c r="E342" s="88"/>
      <c r="F342" s="88"/>
      <c r="G342" s="88"/>
      <c r="I342" s="92"/>
      <c r="J342" s="12"/>
    </row>
    <row r="343" spans="1:10" s="20" customFormat="1" x14ac:dyDescent="0.2">
      <c r="A343" s="91" t="s">
        <v>178</v>
      </c>
      <c r="B343" s="21">
        <v>1326473.6392650001</v>
      </c>
      <c r="C343" s="21">
        <v>1114976.93254</v>
      </c>
      <c r="D343" s="21">
        <v>709771.84621000011</v>
      </c>
      <c r="E343" s="16">
        <v>-36.342015202674439</v>
      </c>
      <c r="F343" s="21"/>
      <c r="G343" s="21">
        <v>549218.04605000012</v>
      </c>
      <c r="H343" s="21">
        <v>418394.3617999999</v>
      </c>
      <c r="I343" s="21">
        <v>312084.69490999996</v>
      </c>
      <c r="J343" s="16">
        <v>-25.408962595155117</v>
      </c>
    </row>
    <row r="344" spans="1:10" x14ac:dyDescent="0.2">
      <c r="A344" s="83" t="s">
        <v>179</v>
      </c>
      <c r="B344" s="88">
        <v>1610.0139999999999</v>
      </c>
      <c r="C344" s="88">
        <v>1401.4639999999999</v>
      </c>
      <c r="D344" s="88">
        <v>1099.2670000000001</v>
      </c>
      <c r="E344" s="12">
        <v>-21.56295131376902</v>
      </c>
      <c r="F344" s="88"/>
      <c r="G344" s="88">
        <v>600.03180999999995</v>
      </c>
      <c r="H344" s="88">
        <v>522.10393999999997</v>
      </c>
      <c r="I344" s="88">
        <v>391.02686999999997</v>
      </c>
      <c r="J344" s="12">
        <v>-25.105550821930208</v>
      </c>
    </row>
    <row r="345" spans="1:10" x14ac:dyDescent="0.2">
      <c r="A345" s="83" t="s">
        <v>180</v>
      </c>
      <c r="B345" s="88">
        <v>6.0000000000000001E-3</v>
      </c>
      <c r="C345" s="88">
        <v>6.0000000000000001E-3</v>
      </c>
      <c r="D345" s="88">
        <v>0</v>
      </c>
      <c r="E345" s="12" t="s">
        <v>527</v>
      </c>
      <c r="F345" s="93"/>
      <c r="G345" s="88">
        <v>4.8280000000000003E-2</v>
      </c>
      <c r="H345" s="88">
        <v>4.8280000000000003E-2</v>
      </c>
      <c r="I345" s="88">
        <v>0</v>
      </c>
      <c r="J345" s="12" t="s">
        <v>527</v>
      </c>
    </row>
    <row r="346" spans="1:10" x14ac:dyDescent="0.2">
      <c r="A346" s="83" t="s">
        <v>385</v>
      </c>
      <c r="B346" s="88">
        <v>195698.09400000001</v>
      </c>
      <c r="C346" s="88">
        <v>137024.29399999999</v>
      </c>
      <c r="D346" s="88">
        <v>156876.253</v>
      </c>
      <c r="E346" s="12">
        <v>14.487911902687856</v>
      </c>
      <c r="F346" s="93"/>
      <c r="G346" s="88">
        <v>62938.293080000003</v>
      </c>
      <c r="H346" s="88">
        <v>44141.148489999992</v>
      </c>
      <c r="I346" s="88">
        <v>48174.478929999997</v>
      </c>
      <c r="J346" s="12">
        <v>9.1373482067729697</v>
      </c>
    </row>
    <row r="347" spans="1:10" x14ac:dyDescent="0.2">
      <c r="A347" s="83" t="s">
        <v>386</v>
      </c>
      <c r="B347" s="88">
        <v>4</v>
      </c>
      <c r="C347" s="88">
        <v>4</v>
      </c>
      <c r="D347" s="88">
        <v>3.411</v>
      </c>
      <c r="E347" s="12">
        <v>-14.724999999999994</v>
      </c>
      <c r="F347" s="93"/>
      <c r="G347" s="88">
        <v>5.9</v>
      </c>
      <c r="H347" s="88">
        <v>5.9</v>
      </c>
      <c r="I347" s="88">
        <v>11.178600000000001</v>
      </c>
      <c r="J347" s="12">
        <v>89.467796610169501</v>
      </c>
    </row>
    <row r="348" spans="1:10" x14ac:dyDescent="0.2">
      <c r="A348" s="83" t="s">
        <v>181</v>
      </c>
      <c r="B348" s="88">
        <v>1129161.5252650001</v>
      </c>
      <c r="C348" s="88">
        <v>976547.16853999998</v>
      </c>
      <c r="D348" s="88">
        <v>551792.91521000012</v>
      </c>
      <c r="E348" s="12">
        <v>-43.495518395187652</v>
      </c>
      <c r="F348" s="93"/>
      <c r="G348" s="88">
        <v>485673.77288000006</v>
      </c>
      <c r="H348" s="88">
        <v>373725.16108999989</v>
      </c>
      <c r="I348" s="88">
        <v>263508.01050999999</v>
      </c>
      <c r="J348" s="12">
        <v>-29.491498581080975</v>
      </c>
    </row>
    <row r="349" spans="1:10" x14ac:dyDescent="0.2">
      <c r="A349" s="83"/>
      <c r="B349" s="88"/>
      <c r="C349" s="88"/>
      <c r="D349" s="88"/>
      <c r="E349" s="12"/>
      <c r="F349" s="88"/>
      <c r="G349" s="88"/>
      <c r="H349" s="88"/>
      <c r="I349" s="94"/>
      <c r="J349" s="12"/>
    </row>
    <row r="350" spans="1:10" s="20" customFormat="1" ht="11.4" x14ac:dyDescent="0.2">
      <c r="A350" s="91" t="s">
        <v>320</v>
      </c>
      <c r="B350" s="21">
        <v>20087.664809299997</v>
      </c>
      <c r="C350" s="21">
        <v>14961.291805299998</v>
      </c>
      <c r="D350" s="21">
        <v>14884.1213541</v>
      </c>
      <c r="E350" s="16">
        <v>-0.51580072231904239</v>
      </c>
      <c r="F350" s="21"/>
      <c r="G350" s="21">
        <v>71153.061790000007</v>
      </c>
      <c r="H350" s="21">
        <v>49938.200049999999</v>
      </c>
      <c r="I350" s="21">
        <v>52690.514549999993</v>
      </c>
      <c r="J350" s="16">
        <v>5.5114411357323263</v>
      </c>
    </row>
    <row r="351" spans="1:10" x14ac:dyDescent="0.2">
      <c r="A351" s="83" t="s">
        <v>174</v>
      </c>
      <c r="B351" s="13">
        <v>165.59899999999999</v>
      </c>
      <c r="C351" s="93">
        <v>120.035</v>
      </c>
      <c r="D351" s="93">
        <v>19.654</v>
      </c>
      <c r="E351" s="12">
        <v>-83.626442287666094</v>
      </c>
      <c r="F351" s="13"/>
      <c r="G351" s="93">
        <v>1099.88509</v>
      </c>
      <c r="H351" s="93">
        <v>764.25729000000013</v>
      </c>
      <c r="I351" s="93">
        <v>352.90203999999994</v>
      </c>
      <c r="J351" s="12">
        <v>-53.824183999605694</v>
      </c>
    </row>
    <row r="352" spans="1:10" x14ac:dyDescent="0.2">
      <c r="A352" s="83" t="s">
        <v>175</v>
      </c>
      <c r="B352" s="13">
        <v>13957.694730099998</v>
      </c>
      <c r="C352" s="93">
        <v>9680.834820099999</v>
      </c>
      <c r="D352" s="93">
        <v>10699.040797199999</v>
      </c>
      <c r="E352" s="12">
        <v>10.517749719124765</v>
      </c>
      <c r="F352" s="93"/>
      <c r="G352" s="93">
        <v>51444.591010000004</v>
      </c>
      <c r="H352" s="93">
        <v>34963.695850000004</v>
      </c>
      <c r="I352" s="93">
        <v>37066.315449999995</v>
      </c>
      <c r="J352" s="12">
        <v>6.0137223736889069</v>
      </c>
    </row>
    <row r="353" spans="1:10" x14ac:dyDescent="0.2">
      <c r="A353" s="83" t="s">
        <v>176</v>
      </c>
      <c r="B353" s="13">
        <v>544.28570020000006</v>
      </c>
      <c r="C353" s="93">
        <v>370.27228619999994</v>
      </c>
      <c r="D353" s="93">
        <v>345.13393569999999</v>
      </c>
      <c r="E353" s="12">
        <v>-6.7891525876775063</v>
      </c>
      <c r="F353" s="93"/>
      <c r="G353" s="93">
        <v>7071.1718199999996</v>
      </c>
      <c r="H353" s="93">
        <v>4676.8087299999997</v>
      </c>
      <c r="I353" s="93">
        <v>4217.0170599999992</v>
      </c>
      <c r="J353" s="12">
        <v>-9.8313122589471504</v>
      </c>
    </row>
    <row r="354" spans="1:10" x14ac:dyDescent="0.2">
      <c r="A354" s="83" t="s">
        <v>177</v>
      </c>
      <c r="B354" s="13">
        <v>5420.0853790000001</v>
      </c>
      <c r="C354" s="93">
        <v>4790.1496989999996</v>
      </c>
      <c r="D354" s="93">
        <v>3820.2926212000002</v>
      </c>
      <c r="E354" s="12">
        <v>-20.246905394260821</v>
      </c>
      <c r="F354" s="93"/>
      <c r="G354" s="93">
        <v>11537.41387</v>
      </c>
      <c r="H354" s="93">
        <v>9533.4381799999992</v>
      </c>
      <c r="I354" s="93">
        <v>11054.28</v>
      </c>
      <c r="J354" s="12">
        <v>15.952710777424912</v>
      </c>
    </row>
    <row r="355" spans="1:10" x14ac:dyDescent="0.2">
      <c r="A355" s="83"/>
      <c r="B355" s="93"/>
      <c r="C355" s="93"/>
      <c r="D355" s="93"/>
      <c r="E355" s="12"/>
      <c r="F355" s="93"/>
      <c r="G355" s="93"/>
      <c r="H355" s="93"/>
      <c r="I355" s="93"/>
      <c r="J355" s="12"/>
    </row>
    <row r="356" spans="1:10" s="20" customFormat="1" x14ac:dyDescent="0.2">
      <c r="A356" s="91" t="s">
        <v>182</v>
      </c>
      <c r="B356" s="21">
        <v>3053.0700699999998</v>
      </c>
      <c r="C356" s="21">
        <v>2104.9323300000001</v>
      </c>
      <c r="D356" s="21">
        <v>2783.8370879999998</v>
      </c>
      <c r="E356" s="16">
        <v>32.253044353212033</v>
      </c>
      <c r="F356" s="21"/>
      <c r="G356" s="21">
        <v>7526.9736400000011</v>
      </c>
      <c r="H356" s="21">
        <v>5505.7699400000001</v>
      </c>
      <c r="I356" s="21">
        <v>6032.6891700000006</v>
      </c>
      <c r="J356" s="16">
        <v>9.5703096159517287</v>
      </c>
    </row>
    <row r="357" spans="1:10" x14ac:dyDescent="0.2">
      <c r="A357" s="83" t="s">
        <v>183</v>
      </c>
      <c r="B357" s="93">
        <v>102.79948</v>
      </c>
      <c r="C357" s="93">
        <v>66.071730000000002</v>
      </c>
      <c r="D357" s="93">
        <v>84.453617999999977</v>
      </c>
      <c r="E357" s="12">
        <v>27.821108967481223</v>
      </c>
      <c r="F357" s="93"/>
      <c r="G357" s="93">
        <v>1829.9995200000005</v>
      </c>
      <c r="H357" s="93">
        <v>1358.6538500000001</v>
      </c>
      <c r="I357" s="93">
        <v>1249.74278</v>
      </c>
      <c r="J357" s="12">
        <v>-8.0161013785814674</v>
      </c>
    </row>
    <row r="358" spans="1:10" x14ac:dyDescent="0.2">
      <c r="A358" s="83" t="s">
        <v>184</v>
      </c>
      <c r="B358" s="93">
        <v>1.5662399999999999</v>
      </c>
      <c r="C358" s="93">
        <v>0.83986000000000005</v>
      </c>
      <c r="D358" s="93">
        <v>0.93520999999999987</v>
      </c>
      <c r="E358" s="12">
        <v>11.353082656633219</v>
      </c>
      <c r="F358" s="93"/>
      <c r="G358" s="93">
        <v>531.37009999999998</v>
      </c>
      <c r="H358" s="93">
        <v>278.19467000000003</v>
      </c>
      <c r="I358" s="93">
        <v>292.27352999999999</v>
      </c>
      <c r="J358" s="12">
        <v>5.0607942991862416</v>
      </c>
    </row>
    <row r="359" spans="1:10" x14ac:dyDescent="0.2">
      <c r="A359" s="83" t="s">
        <v>388</v>
      </c>
      <c r="B359" s="93">
        <v>2948.70435</v>
      </c>
      <c r="C359" s="93">
        <v>2038.0207399999999</v>
      </c>
      <c r="D359" s="93">
        <v>2698.4482599999997</v>
      </c>
      <c r="E359" s="12">
        <v>32.405338524670725</v>
      </c>
      <c r="F359" s="93"/>
      <c r="G359" s="93">
        <v>5165.6040200000007</v>
      </c>
      <c r="H359" s="93">
        <v>3868.9214200000001</v>
      </c>
      <c r="I359" s="93">
        <v>4490.6728600000006</v>
      </c>
      <c r="J359" s="12">
        <v>16.070407550433032</v>
      </c>
    </row>
    <row r="360" spans="1:10" x14ac:dyDescent="0.2">
      <c r="A360" s="83"/>
      <c r="B360" s="88"/>
      <c r="C360" s="88"/>
      <c r="D360" s="88"/>
      <c r="E360" s="12"/>
      <c r="F360" s="88"/>
      <c r="G360" s="88"/>
      <c r="H360" s="88"/>
      <c r="I360" s="93"/>
      <c r="J360" s="12"/>
    </row>
    <row r="361" spans="1:10" s="20" customFormat="1" x14ac:dyDescent="0.2">
      <c r="A361" s="91" t="s">
        <v>346</v>
      </c>
      <c r="B361" s="21"/>
      <c r="C361" s="21"/>
      <c r="D361" s="21"/>
      <c r="E361" s="16"/>
      <c r="F361" s="21"/>
      <c r="G361" s="21">
        <v>1212.73551</v>
      </c>
      <c r="H361" s="21">
        <v>1010.7289800000001</v>
      </c>
      <c r="I361" s="21">
        <v>808.42311000000007</v>
      </c>
      <c r="J361" s="16">
        <v>-20.015837479993891</v>
      </c>
    </row>
    <row r="362" spans="1:10" x14ac:dyDescent="0.2">
      <c r="A362" s="95" t="s">
        <v>185</v>
      </c>
      <c r="B362" s="93">
        <v>6.5083190000000002</v>
      </c>
      <c r="C362" s="93">
        <v>6.1046950000000004</v>
      </c>
      <c r="D362" s="93">
        <v>5.9290179000000007</v>
      </c>
      <c r="E362" s="12">
        <v>-2.8777375446275357</v>
      </c>
      <c r="F362" s="93"/>
      <c r="G362" s="93">
        <v>290.80447999999996</v>
      </c>
      <c r="H362" s="93">
        <v>261.44785999999999</v>
      </c>
      <c r="I362" s="93">
        <v>136.20462000000001</v>
      </c>
      <c r="J362" s="12">
        <v>-47.9037158690073</v>
      </c>
    </row>
    <row r="363" spans="1:10" x14ac:dyDescent="0.2">
      <c r="A363" s="83" t="s">
        <v>186</v>
      </c>
      <c r="B363" s="93">
        <v>233.9702939</v>
      </c>
      <c r="C363" s="93">
        <v>184.57637619999997</v>
      </c>
      <c r="D363" s="93">
        <v>165.63467050000003</v>
      </c>
      <c r="E363" s="12">
        <v>-10.262258957492705</v>
      </c>
      <c r="F363" s="93"/>
      <c r="G363" s="93">
        <v>921.93102999999996</v>
      </c>
      <c r="H363" s="93">
        <v>749.2811200000001</v>
      </c>
      <c r="I363" s="93">
        <v>672.21849000000009</v>
      </c>
      <c r="J363" s="12">
        <v>-10.284875455022814</v>
      </c>
    </row>
    <row r="364" spans="1:10" x14ac:dyDescent="0.2">
      <c r="A364" s="83"/>
      <c r="B364" s="88"/>
      <c r="C364" s="88"/>
      <c r="D364" s="88"/>
      <c r="E364" s="12"/>
      <c r="F364" s="88"/>
      <c r="G364" s="88"/>
      <c r="H364" s="88"/>
      <c r="J364" s="12"/>
    </row>
    <row r="365" spans="1:10" s="21" customFormat="1" x14ac:dyDescent="0.2">
      <c r="A365" s="86" t="s">
        <v>374</v>
      </c>
      <c r="B365" s="86"/>
      <c r="C365" s="86"/>
      <c r="D365" s="86"/>
      <c r="E365" s="16"/>
      <c r="F365" s="86"/>
      <c r="G365" s="86">
        <v>17809.637289999999</v>
      </c>
      <c r="H365" s="86">
        <v>14077.38356</v>
      </c>
      <c r="I365" s="86">
        <v>11059.738140000003</v>
      </c>
      <c r="J365" s="16">
        <v>-21.436124171358429</v>
      </c>
    </row>
    <row r="366" spans="1:10" x14ac:dyDescent="0.2">
      <c r="A366" s="83" t="s">
        <v>187</v>
      </c>
      <c r="B366" s="93">
        <v>15</v>
      </c>
      <c r="C366" s="93">
        <v>10</v>
      </c>
      <c r="D366" s="93">
        <v>3</v>
      </c>
      <c r="E366" s="12">
        <v>-70</v>
      </c>
      <c r="F366" s="93"/>
      <c r="G366" s="93">
        <v>231.79883000000001</v>
      </c>
      <c r="H366" s="93">
        <v>137.99883</v>
      </c>
      <c r="I366" s="93">
        <v>41.697940000000003</v>
      </c>
      <c r="J366" s="12">
        <v>-69.783845268833076</v>
      </c>
    </row>
    <row r="367" spans="1:10" x14ac:dyDescent="0.2">
      <c r="A367" s="83" t="s">
        <v>188</v>
      </c>
      <c r="B367" s="93">
        <v>2</v>
      </c>
      <c r="C367" s="93">
        <v>2</v>
      </c>
      <c r="D367" s="93">
        <v>4</v>
      </c>
      <c r="E367" s="12">
        <v>100</v>
      </c>
      <c r="F367" s="93"/>
      <c r="G367" s="93">
        <v>2.9910700000000001</v>
      </c>
      <c r="H367" s="93">
        <v>2.9910700000000001</v>
      </c>
      <c r="I367" s="93">
        <v>294.87482999999997</v>
      </c>
      <c r="J367" s="12">
        <v>9758.5064876448887</v>
      </c>
    </row>
    <row r="368" spans="1:10" ht="11.25" customHeight="1" x14ac:dyDescent="0.2">
      <c r="A368" s="95" t="s">
        <v>189</v>
      </c>
      <c r="B368" s="93">
        <v>0</v>
      </c>
      <c r="C368" s="93">
        <v>0</v>
      </c>
      <c r="D368" s="93">
        <v>0</v>
      </c>
      <c r="E368" s="12" t="s">
        <v>527</v>
      </c>
      <c r="F368" s="93"/>
      <c r="G368" s="93">
        <v>0</v>
      </c>
      <c r="H368" s="93">
        <v>0</v>
      </c>
      <c r="I368" s="93">
        <v>0</v>
      </c>
      <c r="J368" s="12" t="s">
        <v>527</v>
      </c>
    </row>
    <row r="369" spans="1:12" x14ac:dyDescent="0.2">
      <c r="A369" s="83" t="s">
        <v>190</v>
      </c>
      <c r="B369" s="93"/>
      <c r="C369" s="93"/>
      <c r="D369" s="93"/>
      <c r="E369" s="12"/>
      <c r="F369" s="88"/>
      <c r="G369" s="93">
        <v>17574.847389999999</v>
      </c>
      <c r="H369" s="93">
        <v>13936.39366</v>
      </c>
      <c r="I369" s="93">
        <v>10723.165370000002</v>
      </c>
      <c r="J369" s="12">
        <v>-23.056382938023276</v>
      </c>
    </row>
    <row r="370" spans="1:12" x14ac:dyDescent="0.2">
      <c r="B370" s="93"/>
      <c r="C370" s="93"/>
      <c r="D370" s="93"/>
      <c r="F370" s="88"/>
      <c r="G370" s="88"/>
      <c r="H370" s="88"/>
      <c r="I370" s="93"/>
    </row>
    <row r="371" spans="1:12" x14ac:dyDescent="0.25">
      <c r="A371" s="96"/>
      <c r="B371" s="96"/>
      <c r="C371" s="97"/>
      <c r="D371" s="97"/>
      <c r="E371" s="97"/>
      <c r="F371" s="97"/>
      <c r="G371" s="97"/>
      <c r="H371" s="97"/>
      <c r="I371" s="97"/>
      <c r="J371" s="97"/>
    </row>
    <row r="372" spans="1:12" ht="11.4" x14ac:dyDescent="0.2">
      <c r="A372" s="9" t="s">
        <v>413</v>
      </c>
      <c r="B372" s="88"/>
      <c r="C372" s="88"/>
      <c r="E372" s="88"/>
      <c r="F372" s="88"/>
      <c r="G372" s="88"/>
      <c r="I372" s="92"/>
      <c r="J372" s="88"/>
    </row>
    <row r="373" spans="1:12" ht="20.100000000000001" customHeight="1" x14ac:dyDescent="0.25">
      <c r="A373" s="356" t="s">
        <v>200</v>
      </c>
      <c r="B373" s="356"/>
      <c r="C373" s="356"/>
      <c r="D373" s="356"/>
      <c r="E373" s="356"/>
      <c r="F373" s="356"/>
      <c r="G373" s="356"/>
      <c r="H373" s="356"/>
      <c r="I373" s="356"/>
      <c r="J373" s="356"/>
      <c r="K373" s="108"/>
    </row>
    <row r="374" spans="1:12" ht="20.100000000000001" customHeight="1" x14ac:dyDescent="0.25">
      <c r="A374" s="357" t="s">
        <v>224</v>
      </c>
      <c r="B374" s="357"/>
      <c r="C374" s="357"/>
      <c r="D374" s="357"/>
      <c r="E374" s="357"/>
      <c r="F374" s="357"/>
      <c r="G374" s="357"/>
      <c r="H374" s="357"/>
      <c r="I374" s="357"/>
      <c r="J374" s="357"/>
      <c r="K374" s="108"/>
    </row>
    <row r="375" spans="1:12" s="20" customFormat="1" ht="13.2" x14ac:dyDescent="0.2">
      <c r="A375" s="17"/>
      <c r="B375" s="358" t="s">
        <v>100</v>
      </c>
      <c r="C375" s="358"/>
      <c r="D375" s="358"/>
      <c r="E375" s="358"/>
      <c r="F375" s="310"/>
      <c r="G375" s="358" t="s">
        <v>423</v>
      </c>
      <c r="H375" s="358"/>
      <c r="I375" s="358"/>
      <c r="J375" s="358"/>
      <c r="K375" s="108"/>
    </row>
    <row r="376" spans="1:12" s="20" customFormat="1" ht="13.2" x14ac:dyDescent="0.2">
      <c r="A376" s="17" t="s">
        <v>257</v>
      </c>
      <c r="B376" s="361">
        <v>2018</v>
      </c>
      <c r="C376" s="359" t="s">
        <v>513</v>
      </c>
      <c r="D376" s="359"/>
      <c r="E376" s="359"/>
      <c r="F376" s="310"/>
      <c r="G376" s="361">
        <v>2018</v>
      </c>
      <c r="H376" s="359" t="s">
        <v>513</v>
      </c>
      <c r="I376" s="359"/>
      <c r="J376" s="359"/>
      <c r="K376" s="108"/>
    </row>
    <row r="377" spans="1:12" s="20" customFormat="1" ht="13.2" x14ac:dyDescent="0.2">
      <c r="A377" s="123"/>
      <c r="B377" s="364"/>
      <c r="C377" s="234">
        <v>2018</v>
      </c>
      <c r="D377" s="234">
        <v>2019</v>
      </c>
      <c r="E377" s="311" t="s">
        <v>509</v>
      </c>
      <c r="F377" s="125"/>
      <c r="G377" s="364"/>
      <c r="H377" s="234">
        <v>2018</v>
      </c>
      <c r="I377" s="234">
        <v>2019</v>
      </c>
      <c r="J377" s="311" t="s">
        <v>509</v>
      </c>
      <c r="K377" s="108"/>
    </row>
    <row r="378" spans="1:12" ht="13.2" x14ac:dyDescent="0.2">
      <c r="A378" s="9"/>
      <c r="B378" s="9"/>
      <c r="C378" s="9"/>
      <c r="D378" s="9"/>
      <c r="E378" s="9"/>
      <c r="F378" s="9"/>
      <c r="G378" s="9"/>
      <c r="H378" s="9"/>
      <c r="I378" s="9"/>
      <c r="J378" s="9"/>
      <c r="K378" s="108"/>
    </row>
    <row r="379" spans="1:12" s="21" customFormat="1" ht="13.2" x14ac:dyDescent="0.2">
      <c r="A379" s="86" t="s">
        <v>407</v>
      </c>
      <c r="B379" s="86"/>
      <c r="C379" s="86"/>
      <c r="D379" s="86"/>
      <c r="E379" s="86"/>
      <c r="F379" s="86"/>
      <c r="G379" s="86">
        <v>6559093</v>
      </c>
      <c r="H379" s="86">
        <v>4855985</v>
      </c>
      <c r="I379" s="86">
        <v>4803965</v>
      </c>
      <c r="J379" s="16">
        <v>-1.0712553683753185</v>
      </c>
      <c r="K379" s="108"/>
    </row>
    <row r="380" spans="1:12" ht="13.2" x14ac:dyDescent="0.2">
      <c r="A380" s="9"/>
      <c r="B380" s="11"/>
      <c r="C380" s="11"/>
      <c r="D380" s="11"/>
      <c r="E380" s="12"/>
      <c r="F380" s="12"/>
      <c r="G380" s="11"/>
      <c r="H380" s="11"/>
      <c r="I380" s="11"/>
      <c r="J380" s="12"/>
      <c r="K380" s="108"/>
    </row>
    <row r="381" spans="1:12" s="20" customFormat="1" ht="13.2" x14ac:dyDescent="0.2">
      <c r="A381" s="17" t="s">
        <v>254</v>
      </c>
      <c r="B381" s="18"/>
      <c r="C381" s="18"/>
      <c r="D381" s="18"/>
      <c r="E381" s="16"/>
      <c r="F381" s="16"/>
      <c r="G381" s="18">
        <v>1398843</v>
      </c>
      <c r="H381" s="18">
        <v>1023498</v>
      </c>
      <c r="I381" s="18">
        <v>1052699</v>
      </c>
      <c r="J381" s="16">
        <v>2.853058823759298</v>
      </c>
      <c r="K381" s="108"/>
    </row>
    <row r="382" spans="1:12" ht="13.2" x14ac:dyDescent="0.2">
      <c r="A382" s="17"/>
      <c r="B382" s="11"/>
      <c r="C382" s="11"/>
      <c r="D382" s="11"/>
      <c r="E382" s="12"/>
      <c r="F382" s="12"/>
      <c r="G382" s="11"/>
      <c r="H382" s="11"/>
      <c r="I382" s="11"/>
      <c r="J382" s="12"/>
      <c r="K382" s="108"/>
    </row>
    <row r="383" spans="1:12" ht="13.2" x14ac:dyDescent="0.25">
      <c r="A383" s="9" t="s">
        <v>77</v>
      </c>
      <c r="B383" s="11">
        <v>1918283.0260534</v>
      </c>
      <c r="C383" s="11">
        <v>1322654.9611036999</v>
      </c>
      <c r="D383" s="11">
        <v>1694717.8589381999</v>
      </c>
      <c r="E383" s="12">
        <v>28.130004330383287</v>
      </c>
      <c r="F383" s="12"/>
      <c r="G383" s="93">
        <v>381986.18716000003</v>
      </c>
      <c r="H383" s="93">
        <v>264368.65349</v>
      </c>
      <c r="I383" s="93">
        <v>325779.75680999993</v>
      </c>
      <c r="J383" s="12">
        <v>23.229343762694938</v>
      </c>
      <c r="K383" s="108"/>
      <c r="L383" s="22"/>
    </row>
    <row r="384" spans="1:12" ht="13.2" x14ac:dyDescent="0.25">
      <c r="A384" s="9" t="s">
        <v>408</v>
      </c>
      <c r="B384" s="11">
        <v>1218612.3144099999</v>
      </c>
      <c r="C384" s="11">
        <v>893328.09874000004</v>
      </c>
      <c r="D384" s="11">
        <v>928690.87900000007</v>
      </c>
      <c r="E384" s="12">
        <v>3.9585433739157736</v>
      </c>
      <c r="F384" s="12"/>
      <c r="G384" s="93">
        <v>293739.78447999997</v>
      </c>
      <c r="H384" s="93">
        <v>207918.89597000004</v>
      </c>
      <c r="I384" s="93">
        <v>235496.24737000006</v>
      </c>
      <c r="J384" s="12">
        <v>13.263513771244277</v>
      </c>
      <c r="K384" s="108"/>
      <c r="L384" s="224"/>
    </row>
    <row r="385" spans="1:12" ht="13.2" x14ac:dyDescent="0.25">
      <c r="A385" s="9" t="s">
        <v>295</v>
      </c>
      <c r="B385" s="11">
        <v>24131.721000000001</v>
      </c>
      <c r="C385" s="11">
        <v>10922.521000000001</v>
      </c>
      <c r="D385" s="11">
        <v>11983.4</v>
      </c>
      <c r="E385" s="12">
        <v>9.7127668603246349</v>
      </c>
      <c r="F385" s="12"/>
      <c r="G385" s="93">
        <v>7128.0581400000001</v>
      </c>
      <c r="H385" s="93">
        <v>3138.0632300000002</v>
      </c>
      <c r="I385" s="93">
        <v>3067.9923599999997</v>
      </c>
      <c r="J385" s="12">
        <v>-2.2329336557058639</v>
      </c>
      <c r="K385" s="108"/>
      <c r="L385" s="224"/>
    </row>
    <row r="386" spans="1:12" ht="13.2" x14ac:dyDescent="0.25">
      <c r="A386" s="9" t="s">
        <v>78</v>
      </c>
      <c r="B386" s="11">
        <v>32914.6334231</v>
      </c>
      <c r="C386" s="11">
        <v>32914.533423100002</v>
      </c>
      <c r="D386" s="11">
        <v>52110.171037</v>
      </c>
      <c r="E386" s="12">
        <v>58.3196406497689</v>
      </c>
      <c r="F386" s="12"/>
      <c r="G386" s="93">
        <v>7567.88015</v>
      </c>
      <c r="H386" s="93">
        <v>7567.6481300000005</v>
      </c>
      <c r="I386" s="93">
        <v>15485.734930000002</v>
      </c>
      <c r="J386" s="12">
        <v>104.63074741293502</v>
      </c>
      <c r="K386" s="111"/>
      <c r="L386" s="224"/>
    </row>
    <row r="387" spans="1:12" ht="13.2" x14ac:dyDescent="0.25">
      <c r="A387" s="10" t="s">
        <v>30</v>
      </c>
      <c r="B387" s="11">
        <v>129767.26373079998</v>
      </c>
      <c r="C387" s="11">
        <v>90867.852419199975</v>
      </c>
      <c r="D387" s="11">
        <v>56688.876574900001</v>
      </c>
      <c r="E387" s="12">
        <v>-37.613935989839796</v>
      </c>
      <c r="F387" s="12"/>
      <c r="G387" s="93">
        <v>57073.210969999993</v>
      </c>
      <c r="H387" s="93">
        <v>41672.659200000002</v>
      </c>
      <c r="I387" s="93">
        <v>22128.432049999999</v>
      </c>
      <c r="J387" s="12">
        <v>-46.89940005076518</v>
      </c>
      <c r="K387" s="111"/>
      <c r="L387" s="22"/>
    </row>
    <row r="388" spans="1:12" ht="13.2" x14ac:dyDescent="0.25">
      <c r="A388" s="10" t="s">
        <v>466</v>
      </c>
      <c r="B388" s="11">
        <v>246344.18094899997</v>
      </c>
      <c r="C388" s="11">
        <v>177487.60856569998</v>
      </c>
      <c r="D388" s="11">
        <v>199128.47968630001</v>
      </c>
      <c r="E388" s="12">
        <v>12.192891264625544</v>
      </c>
      <c r="F388" s="16"/>
      <c r="G388" s="93">
        <v>87731.605869999985</v>
      </c>
      <c r="H388" s="93">
        <v>63667.74874000001</v>
      </c>
      <c r="I388" s="93">
        <v>64530.430129999993</v>
      </c>
      <c r="J388" s="12">
        <v>1.3549739186207432</v>
      </c>
      <c r="K388" s="111"/>
      <c r="L388" s="22"/>
    </row>
    <row r="389" spans="1:12" ht="13.2" x14ac:dyDescent="0.25">
      <c r="A389" s="10" t="s">
        <v>424</v>
      </c>
      <c r="B389" s="11">
        <v>23777.7101874</v>
      </c>
      <c r="C389" s="11">
        <v>23752.392110500001</v>
      </c>
      <c r="D389" s="11">
        <v>17263.352988400002</v>
      </c>
      <c r="E389" s="12">
        <v>-27.319518353822772</v>
      </c>
      <c r="F389" s="16"/>
      <c r="G389" s="93">
        <v>41071.038479999996</v>
      </c>
      <c r="H389" s="93">
        <v>41001.694080000001</v>
      </c>
      <c r="I389" s="93">
        <v>27496.930350000002</v>
      </c>
      <c r="J389" s="12">
        <v>-32.937087193642128</v>
      </c>
      <c r="K389" s="111"/>
      <c r="L389" s="22"/>
    </row>
    <row r="390" spans="1:12" ht="13.2" x14ac:dyDescent="0.25">
      <c r="A390" s="10" t="s">
        <v>479</v>
      </c>
      <c r="B390" s="11">
        <v>40187.1330437</v>
      </c>
      <c r="C390" s="11">
        <v>27238.865182199999</v>
      </c>
      <c r="D390" s="11">
        <v>23140.778826900001</v>
      </c>
      <c r="E390" s="12">
        <v>-15.044996654185155</v>
      </c>
      <c r="F390" s="16"/>
      <c r="G390" s="93">
        <v>18552.826809999999</v>
      </c>
      <c r="H390" s="93">
        <v>12697.178880000001</v>
      </c>
      <c r="I390" s="93">
        <v>10418.138270000001</v>
      </c>
      <c r="J390" s="12">
        <v>-17.94918880437163</v>
      </c>
      <c r="K390" s="111"/>
      <c r="L390" s="22"/>
    </row>
    <row r="391" spans="1:12" ht="13.2" x14ac:dyDescent="0.25">
      <c r="A391" s="10" t="s">
        <v>369</v>
      </c>
      <c r="B391" s="11">
        <v>3043.8993221000005</v>
      </c>
      <c r="C391" s="11">
        <v>2406.0522430999999</v>
      </c>
      <c r="D391" s="11">
        <v>1613.7399247999999</v>
      </c>
      <c r="E391" s="12">
        <v>-32.929971515463478</v>
      </c>
      <c r="F391" s="16"/>
      <c r="G391" s="93">
        <v>18884.528360000004</v>
      </c>
      <c r="H391" s="93">
        <v>14867.470800000001</v>
      </c>
      <c r="I391" s="93">
        <v>10790.767830000003</v>
      </c>
      <c r="J391" s="12">
        <v>-27.420285701855889</v>
      </c>
      <c r="K391" s="111"/>
      <c r="L391" s="22"/>
    </row>
    <row r="392" spans="1:12" ht="13.2" x14ac:dyDescent="0.25">
      <c r="A392" s="10" t="s">
        <v>480</v>
      </c>
      <c r="B392" s="11">
        <v>7554.9563643999991</v>
      </c>
      <c r="C392" s="11">
        <v>5004.9279027999992</v>
      </c>
      <c r="D392" s="11">
        <v>3847.2373785999998</v>
      </c>
      <c r="E392" s="12">
        <v>-23.131013007246935</v>
      </c>
      <c r="F392" s="16"/>
      <c r="G392" s="93">
        <v>8029.2390800000003</v>
      </c>
      <c r="H392" s="93">
        <v>5747.1177600000001</v>
      </c>
      <c r="I392" s="93">
        <v>4300.6206199999997</v>
      </c>
      <c r="J392" s="12">
        <v>-25.169088235282672</v>
      </c>
      <c r="K392" s="111"/>
      <c r="L392" s="22"/>
    </row>
    <row r="393" spans="1:12" ht="13.2" x14ac:dyDescent="0.25">
      <c r="A393" s="10" t="s">
        <v>170</v>
      </c>
      <c r="B393" s="11">
        <v>2860.7294446999999</v>
      </c>
      <c r="C393" s="11">
        <v>2280.6093678000002</v>
      </c>
      <c r="D393" s="11">
        <v>5139.5432768999999</v>
      </c>
      <c r="E393" s="12">
        <v>125.35833402534357</v>
      </c>
      <c r="F393" s="16"/>
      <c r="G393" s="93">
        <v>5194.5430500000011</v>
      </c>
      <c r="H393" s="93">
        <v>4181.0659099999993</v>
      </c>
      <c r="I393" s="93">
        <v>7871.7611400000005</v>
      </c>
      <c r="J393" s="12">
        <v>88.2716347803281</v>
      </c>
      <c r="K393" s="111"/>
      <c r="L393" s="22"/>
    </row>
    <row r="394" spans="1:12" ht="13.2" x14ac:dyDescent="0.25">
      <c r="A394" s="10" t="s">
        <v>368</v>
      </c>
      <c r="B394" s="11">
        <v>2486.2802280000001</v>
      </c>
      <c r="C394" s="11">
        <v>1405.996298</v>
      </c>
      <c r="D394" s="11">
        <v>1689.8554569999999</v>
      </c>
      <c r="E394" s="12">
        <v>20.189182532257277</v>
      </c>
      <c r="F394" s="16"/>
      <c r="G394" s="93">
        <v>4369.1958900000009</v>
      </c>
      <c r="H394" s="93">
        <v>2437.7842300000002</v>
      </c>
      <c r="I394" s="93">
        <v>3185.9238300000002</v>
      </c>
      <c r="J394" s="12">
        <v>30.689328070679977</v>
      </c>
      <c r="K394" s="111"/>
      <c r="L394" s="22"/>
    </row>
    <row r="395" spans="1:12" ht="13.2" x14ac:dyDescent="0.25">
      <c r="A395" s="10" t="s">
        <v>98</v>
      </c>
      <c r="B395" s="11">
        <v>2340.3038859000003</v>
      </c>
      <c r="C395" s="11">
        <v>2116.5778859000002</v>
      </c>
      <c r="D395" s="11">
        <v>1992.4736680000001</v>
      </c>
      <c r="E395" s="12">
        <v>-5.8634373309267147</v>
      </c>
      <c r="F395" s="16"/>
      <c r="G395" s="93">
        <v>3567.3266599999997</v>
      </c>
      <c r="H395" s="93">
        <v>3227.1370299999999</v>
      </c>
      <c r="I395" s="93">
        <v>2516.8205200000002</v>
      </c>
      <c r="J395" s="12">
        <v>-22.010732838326348</v>
      </c>
      <c r="K395" s="111"/>
      <c r="L395" s="22"/>
    </row>
    <row r="396" spans="1:12" ht="13.2" x14ac:dyDescent="0.25">
      <c r="A396" s="9" t="s">
        <v>79</v>
      </c>
      <c r="B396" s="11"/>
      <c r="C396" s="11"/>
      <c r="D396" s="11"/>
      <c r="E396" s="12"/>
      <c r="F396" s="12"/>
      <c r="G396" s="93">
        <v>463947.57490000012</v>
      </c>
      <c r="H396" s="93">
        <v>351004.88254999986</v>
      </c>
      <c r="I396" s="93">
        <v>319629.44379000016</v>
      </c>
      <c r="J396" s="12">
        <v>-8.9387471000578813</v>
      </c>
      <c r="K396" s="111"/>
      <c r="L396" s="224"/>
    </row>
    <row r="397" spans="1:12" ht="13.2" x14ac:dyDescent="0.25">
      <c r="A397" s="9"/>
      <c r="B397" s="11"/>
      <c r="C397" s="11"/>
      <c r="D397" s="11"/>
      <c r="E397" s="12"/>
      <c r="F397" s="12"/>
      <c r="G397" s="11"/>
      <c r="H397" s="11"/>
      <c r="I397" s="11"/>
      <c r="J397" s="12"/>
      <c r="K397" s="111"/>
      <c r="L397" s="224"/>
    </row>
    <row r="398" spans="1:12" s="20" customFormat="1" ht="13.2" x14ac:dyDescent="0.25">
      <c r="A398" s="17" t="s">
        <v>255</v>
      </c>
      <c r="B398" s="18"/>
      <c r="C398" s="18"/>
      <c r="D398" s="18"/>
      <c r="E398" s="16"/>
      <c r="F398" s="16"/>
      <c r="G398" s="18">
        <v>5160250</v>
      </c>
      <c r="H398" s="18">
        <v>3832487.0000000005</v>
      </c>
      <c r="I398" s="18">
        <v>3751266</v>
      </c>
      <c r="J398" s="16">
        <v>-2.1192765950673902</v>
      </c>
      <c r="K398" s="167"/>
      <c r="L398" s="22"/>
    </row>
    <row r="399" spans="1:12" x14ac:dyDescent="0.2">
      <c r="A399" s="9"/>
      <c r="B399" s="11"/>
      <c r="C399" s="11"/>
      <c r="D399" s="11"/>
      <c r="E399" s="12"/>
      <c r="F399" s="12"/>
      <c r="G399" s="11"/>
      <c r="H399" s="11"/>
      <c r="I399" s="11"/>
      <c r="J399" s="12"/>
      <c r="K399" s="13"/>
    </row>
    <row r="400" spans="1:12" ht="11.25" customHeight="1" x14ac:dyDescent="0.2">
      <c r="A400" s="9" t="s">
        <v>80</v>
      </c>
      <c r="B400" s="187">
        <v>144.80293099999997</v>
      </c>
      <c r="C400" s="187">
        <v>62.486930999999998</v>
      </c>
      <c r="D400" s="187">
        <v>286.89765</v>
      </c>
      <c r="E400" s="12">
        <v>359.13224638924896</v>
      </c>
      <c r="F400" s="12"/>
      <c r="G400" s="188">
        <v>100.80403</v>
      </c>
      <c r="H400" s="188">
        <v>58.144119999999994</v>
      </c>
      <c r="I400" s="188">
        <v>139.97751</v>
      </c>
      <c r="J400" s="12">
        <v>140.74233129678464</v>
      </c>
      <c r="K400" s="13"/>
      <c r="L400" s="13"/>
    </row>
    <row r="401" spans="1:13" x14ac:dyDescent="0.2">
      <c r="A401" s="9" t="s">
        <v>81</v>
      </c>
      <c r="B401" s="187">
        <v>135848.86980759999</v>
      </c>
      <c r="C401" s="187">
        <v>105681.12003369998</v>
      </c>
      <c r="D401" s="187">
        <v>94319.900024100003</v>
      </c>
      <c r="E401" s="12">
        <v>-10.750472748563851</v>
      </c>
      <c r="F401" s="12"/>
      <c r="G401" s="188">
        <v>67186.684439999983</v>
      </c>
      <c r="H401" s="188">
        <v>52426.710769999991</v>
      </c>
      <c r="I401" s="188">
        <v>44273.802899999995</v>
      </c>
      <c r="J401" s="12">
        <v>-15.551057371818402</v>
      </c>
    </row>
    <row r="402" spans="1:13" x14ac:dyDescent="0.2">
      <c r="A402" s="9" t="s">
        <v>82</v>
      </c>
      <c r="B402" s="187">
        <v>30720.840420799999</v>
      </c>
      <c r="C402" s="187">
        <v>23855.741930799999</v>
      </c>
      <c r="D402" s="187">
        <v>20429.29</v>
      </c>
      <c r="E402" s="12">
        <v>-14.363216791744918</v>
      </c>
      <c r="F402" s="12"/>
      <c r="G402" s="188">
        <v>11753.760249999999</v>
      </c>
      <c r="H402" s="188">
        <v>9200.4937299999983</v>
      </c>
      <c r="I402" s="188">
        <v>7249.0653000000002</v>
      </c>
      <c r="J402" s="12">
        <v>-21.210040322477326</v>
      </c>
      <c r="K402" s="13"/>
    </row>
    <row r="403" spans="1:13" x14ac:dyDescent="0.2">
      <c r="A403" s="9" t="s">
        <v>83</v>
      </c>
      <c r="B403" s="187">
        <v>13225.0207921</v>
      </c>
      <c r="C403" s="187">
        <v>9832.2911370999991</v>
      </c>
      <c r="D403" s="187">
        <v>11235.7799244</v>
      </c>
      <c r="E403" s="12">
        <v>14.274280203158767</v>
      </c>
      <c r="F403" s="12"/>
      <c r="G403" s="188">
        <v>3631.34915</v>
      </c>
      <c r="H403" s="188">
        <v>2576.3702599999997</v>
      </c>
      <c r="I403" s="188">
        <v>3458.6917199999998</v>
      </c>
      <c r="J403" s="12">
        <v>34.246687042568198</v>
      </c>
    </row>
    <row r="404" spans="1:13" x14ac:dyDescent="0.2">
      <c r="A404" s="9" t="s">
        <v>477</v>
      </c>
      <c r="B404" s="187">
        <v>819887.52327000001</v>
      </c>
      <c r="C404" s="187">
        <v>559813.66431539995</v>
      </c>
      <c r="D404" s="187">
        <v>696197.11537000001</v>
      </c>
      <c r="E404" s="12">
        <v>24.362294053930313</v>
      </c>
      <c r="F404" s="12"/>
      <c r="G404" s="188">
        <v>344518.21730000002</v>
      </c>
      <c r="H404" s="188">
        <v>240421.19793999998</v>
      </c>
      <c r="I404" s="188">
        <v>248424.46802999996</v>
      </c>
      <c r="J404" s="12">
        <v>3.3288537610553419</v>
      </c>
    </row>
    <row r="405" spans="1:13" x14ac:dyDescent="0.2">
      <c r="A405" s="9" t="s">
        <v>410</v>
      </c>
      <c r="B405" s="187">
        <v>31714.466399999998</v>
      </c>
      <c r="C405" s="187">
        <v>24445.68504</v>
      </c>
      <c r="D405" s="187">
        <v>22418.865000000002</v>
      </c>
      <c r="E405" s="12">
        <v>-8.2911157395816559</v>
      </c>
      <c r="F405" s="12"/>
      <c r="G405" s="188">
        <v>28764.88896</v>
      </c>
      <c r="H405" s="188">
        <v>22304.212060000002</v>
      </c>
      <c r="I405" s="188">
        <v>19186.875829999997</v>
      </c>
      <c r="J405" s="12">
        <v>-13.976446339436407</v>
      </c>
    </row>
    <row r="406" spans="1:13" x14ac:dyDescent="0.2">
      <c r="A406" s="9" t="s">
        <v>409</v>
      </c>
      <c r="B406" s="187">
        <v>92141.246255899998</v>
      </c>
      <c r="C406" s="187">
        <v>75439.205189899993</v>
      </c>
      <c r="D406" s="187">
        <v>49034.256139699995</v>
      </c>
      <c r="E406" s="12">
        <v>-35.00162678508066</v>
      </c>
      <c r="F406" s="12"/>
      <c r="G406" s="188">
        <v>100389.55370000002</v>
      </c>
      <c r="H406" s="188">
        <v>82664.277489999979</v>
      </c>
      <c r="I406" s="188">
        <v>50378.033630000005</v>
      </c>
      <c r="J406" s="12">
        <v>-39.057068954489672</v>
      </c>
    </row>
    <row r="407" spans="1:13" x14ac:dyDescent="0.2">
      <c r="A407" s="9" t="s">
        <v>84</v>
      </c>
      <c r="B407" s="187">
        <v>3295.3</v>
      </c>
      <c r="C407" s="187">
        <v>2869.61</v>
      </c>
      <c r="D407" s="187">
        <v>4430.6499999999996</v>
      </c>
      <c r="E407" s="12">
        <v>54.399029833322288</v>
      </c>
      <c r="F407" s="12"/>
      <c r="G407" s="188">
        <v>2600.9477900000002</v>
      </c>
      <c r="H407" s="188">
        <v>2275.2899600000001</v>
      </c>
      <c r="I407" s="188">
        <v>3118.70811</v>
      </c>
      <c r="J407" s="12">
        <v>37.068600698260013</v>
      </c>
    </row>
    <row r="408" spans="1:13" x14ac:dyDescent="0.2">
      <c r="A408" s="9" t="s">
        <v>85</v>
      </c>
      <c r="B408" s="187">
        <v>61635.855544999991</v>
      </c>
      <c r="C408" s="187">
        <v>47990.401211999997</v>
      </c>
      <c r="D408" s="187">
        <v>20575.085939799999</v>
      </c>
      <c r="E408" s="12">
        <v>-57.126664040776554</v>
      </c>
      <c r="F408" s="12"/>
      <c r="G408" s="188">
        <v>61792.198199999999</v>
      </c>
      <c r="H408" s="188">
        <v>48598.20276</v>
      </c>
      <c r="I408" s="188">
        <v>19465.904190000001</v>
      </c>
      <c r="J408" s="12">
        <v>-59.945217961801021</v>
      </c>
    </row>
    <row r="409" spans="1:13" x14ac:dyDescent="0.2">
      <c r="A409" s="9" t="s">
        <v>86</v>
      </c>
      <c r="B409" s="187">
        <v>138495.72313029997</v>
      </c>
      <c r="C409" s="187">
        <v>98434.437137799992</v>
      </c>
      <c r="D409" s="187">
        <v>157202.80696419999</v>
      </c>
      <c r="E409" s="12">
        <v>59.703058741656832</v>
      </c>
      <c r="F409" s="12"/>
      <c r="G409" s="188">
        <v>132138.02577000004</v>
      </c>
      <c r="H409" s="188">
        <v>94742.396859999993</v>
      </c>
      <c r="I409" s="188">
        <v>141149.96768</v>
      </c>
      <c r="J409" s="12">
        <v>48.982897159099792</v>
      </c>
    </row>
    <row r="410" spans="1:13" x14ac:dyDescent="0.2">
      <c r="A410" s="9" t="s">
        <v>3</v>
      </c>
      <c r="B410" s="187">
        <v>406688.17059739999</v>
      </c>
      <c r="C410" s="187">
        <v>320238.55385940004</v>
      </c>
      <c r="D410" s="187">
        <v>303769.62745609996</v>
      </c>
      <c r="E410" s="12">
        <v>-5.1427057126078353</v>
      </c>
      <c r="F410" s="12"/>
      <c r="G410" s="188">
        <v>164530.15297</v>
      </c>
      <c r="H410" s="188">
        <v>131741.53654000003</v>
      </c>
      <c r="I410" s="188">
        <v>109933.38133999999</v>
      </c>
      <c r="J410" s="12">
        <v>-16.553742861028894</v>
      </c>
    </row>
    <row r="411" spans="1:13" x14ac:dyDescent="0.2">
      <c r="A411" s="9" t="s">
        <v>63</v>
      </c>
      <c r="B411" s="187">
        <v>13357.784892099999</v>
      </c>
      <c r="C411" s="187">
        <v>10401.802353599998</v>
      </c>
      <c r="D411" s="187">
        <v>11378.883793999999</v>
      </c>
      <c r="E411" s="12">
        <v>9.3933859458677347</v>
      </c>
      <c r="F411" s="12"/>
      <c r="G411" s="188">
        <v>26268.230440000003</v>
      </c>
      <c r="H411" s="188">
        <v>20223.568530000004</v>
      </c>
      <c r="I411" s="188">
        <v>26955.802090000005</v>
      </c>
      <c r="J411" s="12">
        <v>33.289048616782367</v>
      </c>
    </row>
    <row r="412" spans="1:13" x14ac:dyDescent="0.2">
      <c r="A412" s="9" t="s">
        <v>64</v>
      </c>
      <c r="B412" s="187">
        <v>8403.054715100001</v>
      </c>
      <c r="C412" s="187">
        <v>7453.8122921000004</v>
      </c>
      <c r="D412" s="187">
        <v>2235.1039999999998</v>
      </c>
      <c r="E412" s="12">
        <v>-70.013948401022958</v>
      </c>
      <c r="F412" s="16"/>
      <c r="G412" s="188">
        <v>26353.389049999998</v>
      </c>
      <c r="H412" s="188">
        <v>23401.647850000001</v>
      </c>
      <c r="I412" s="188">
        <v>7470.6420900000003</v>
      </c>
      <c r="J412" s="12">
        <v>-68.076427190574961</v>
      </c>
    </row>
    <row r="413" spans="1:13" x14ac:dyDescent="0.2">
      <c r="A413" s="9" t="s">
        <v>66</v>
      </c>
      <c r="B413" s="187">
        <v>51834.943813499995</v>
      </c>
      <c r="C413" s="187">
        <v>39321.318912199997</v>
      </c>
      <c r="D413" s="187">
        <v>34461.089686499996</v>
      </c>
      <c r="E413" s="12">
        <v>-12.360290448426554</v>
      </c>
      <c r="F413" s="12"/>
      <c r="G413" s="188">
        <v>203594.25063999998</v>
      </c>
      <c r="H413" s="188">
        <v>153662.72949</v>
      </c>
      <c r="I413" s="188">
        <v>135474.94305999999</v>
      </c>
      <c r="J413" s="12">
        <v>-11.83617295512353</v>
      </c>
    </row>
    <row r="414" spans="1:13" x14ac:dyDescent="0.2">
      <c r="A414" s="9"/>
      <c r="B414" s="187"/>
      <c r="C414" s="187"/>
      <c r="D414" s="187"/>
      <c r="E414" s="12"/>
      <c r="F414" s="12"/>
      <c r="G414" s="188"/>
      <c r="H414" s="188"/>
      <c r="I414" s="188"/>
      <c r="J414" s="12"/>
    </row>
    <row r="415" spans="1:13" s="20" customFormat="1" ht="11.25" customHeight="1" x14ac:dyDescent="0.2">
      <c r="A415" s="17" t="s">
        <v>68</v>
      </c>
      <c r="B415" s="18">
        <v>460818.382789</v>
      </c>
      <c r="C415" s="18">
        <v>334169.47816289996</v>
      </c>
      <c r="D415" s="18">
        <v>357274.89285489998</v>
      </c>
      <c r="E415" s="16">
        <v>6.9142803882096757</v>
      </c>
      <c r="F415" s="16"/>
      <c r="G415" s="18">
        <v>1536540.4990000003</v>
      </c>
      <c r="H415" s="18">
        <v>1150991.45031</v>
      </c>
      <c r="I415" s="18">
        <v>1190729.20799</v>
      </c>
      <c r="J415" s="16">
        <v>3.4524806999476425</v>
      </c>
      <c r="L415" s="167"/>
      <c r="M415" s="167"/>
    </row>
    <row r="416" spans="1:13" s="20" customFormat="1" ht="11.25" customHeight="1" x14ac:dyDescent="0.2">
      <c r="A416" s="17" t="s">
        <v>452</v>
      </c>
      <c r="B416" s="18">
        <v>76908.041931900007</v>
      </c>
      <c r="C416" s="18">
        <v>53264.739865399999</v>
      </c>
      <c r="D416" s="18">
        <v>78988.675442399996</v>
      </c>
      <c r="E416" s="16">
        <v>48.294492082387677</v>
      </c>
      <c r="F416" s="16"/>
      <c r="G416" s="18">
        <v>197173.33575000006</v>
      </c>
      <c r="H416" s="18">
        <v>140160.2935</v>
      </c>
      <c r="I416" s="18">
        <v>205895.82345999999</v>
      </c>
      <c r="J416" s="16">
        <v>46.900251361131751</v>
      </c>
    </row>
    <row r="417" spans="1:12" ht="11.25" customHeight="1" x14ac:dyDescent="0.2">
      <c r="A417" s="9" t="s">
        <v>453</v>
      </c>
      <c r="B417" s="11">
        <v>73919.062345400002</v>
      </c>
      <c r="C417" s="11">
        <v>51089.131076400001</v>
      </c>
      <c r="D417" s="11">
        <v>77277.110905099995</v>
      </c>
      <c r="E417" s="12">
        <v>51.259395642368276</v>
      </c>
      <c r="F417" s="12"/>
      <c r="G417" s="11">
        <v>176888.56316000005</v>
      </c>
      <c r="H417" s="11">
        <v>125212.61176</v>
      </c>
      <c r="I417" s="11">
        <v>193104.18839999998</v>
      </c>
      <c r="J417" s="12">
        <v>54.221037071034402</v>
      </c>
    </row>
    <row r="418" spans="1:12" ht="11.25" customHeight="1" x14ac:dyDescent="0.2">
      <c r="A418" s="305" t="s">
        <v>454</v>
      </c>
      <c r="B418" s="187">
        <v>73389.590795399999</v>
      </c>
      <c r="C418" s="187">
        <v>50752.908656400003</v>
      </c>
      <c r="D418" s="187">
        <v>76680.485350099989</v>
      </c>
      <c r="E418" s="12">
        <v>51.085893163741844</v>
      </c>
      <c r="F418" s="12"/>
      <c r="G418" s="188">
        <v>176223.76892000006</v>
      </c>
      <c r="H418" s="188">
        <v>124773.91235</v>
      </c>
      <c r="I418" s="188">
        <v>192486.29311</v>
      </c>
      <c r="J418" s="12">
        <v>54.268059311999309</v>
      </c>
    </row>
    <row r="419" spans="1:12" ht="11.25" customHeight="1" x14ac:dyDescent="0.2">
      <c r="A419" s="305" t="s">
        <v>462</v>
      </c>
      <c r="B419" s="187">
        <v>529.47154999999998</v>
      </c>
      <c r="C419" s="187">
        <v>336.22242</v>
      </c>
      <c r="D419" s="187">
        <v>596.62555500000008</v>
      </c>
      <c r="E419" s="12">
        <v>77.449664124123586</v>
      </c>
      <c r="F419" s="12"/>
      <c r="G419" s="188">
        <v>664.79424000000006</v>
      </c>
      <c r="H419" s="188">
        <v>438.69940999999994</v>
      </c>
      <c r="I419" s="188">
        <v>617.89529000000005</v>
      </c>
      <c r="J419" s="12">
        <v>40.847075677626322</v>
      </c>
    </row>
    <row r="420" spans="1:12" ht="11.25" customHeight="1" x14ac:dyDescent="0.2">
      <c r="A420" s="9" t="s">
        <v>455</v>
      </c>
      <c r="B420" s="187">
        <v>2988.9795865000006</v>
      </c>
      <c r="C420" s="187">
        <v>2175.6087889999999</v>
      </c>
      <c r="D420" s="187">
        <v>1711.5645373000002</v>
      </c>
      <c r="E420" s="12">
        <v>-21.329397732084615</v>
      </c>
      <c r="F420" s="12"/>
      <c r="G420" s="188">
        <v>20284.77259</v>
      </c>
      <c r="H420" s="188">
        <v>14947.681740000002</v>
      </c>
      <c r="I420" s="188">
        <v>12791.635060000001</v>
      </c>
      <c r="J420" s="12">
        <v>-14.423953610347624</v>
      </c>
    </row>
    <row r="421" spans="1:12" s="20" customFormat="1" ht="11.25" customHeight="1" x14ac:dyDescent="0.2">
      <c r="A421" s="17" t="s">
        <v>451</v>
      </c>
      <c r="B421" s="18">
        <v>151640.23008129999</v>
      </c>
      <c r="C421" s="18">
        <v>109073.75894850001</v>
      </c>
      <c r="D421" s="18">
        <v>101432.21569849997</v>
      </c>
      <c r="E421" s="16">
        <v>-7.0058493662146901</v>
      </c>
      <c r="F421" s="16"/>
      <c r="G421" s="18">
        <v>219668.87997999997</v>
      </c>
      <c r="H421" s="18">
        <v>169383.16793</v>
      </c>
      <c r="I421" s="18">
        <v>172659.08628999998</v>
      </c>
      <c r="J421" s="16">
        <v>1.934028274494068</v>
      </c>
    </row>
    <row r="422" spans="1:12" ht="11.25" customHeight="1" x14ac:dyDescent="0.2">
      <c r="A422" s="9" t="s">
        <v>448</v>
      </c>
      <c r="B422" s="11">
        <v>144289.94946269999</v>
      </c>
      <c r="C422" s="11">
        <v>103640.13819720001</v>
      </c>
      <c r="D422" s="11">
        <v>97113.13848959998</v>
      </c>
      <c r="E422" s="12">
        <v>-6.2977528022790352</v>
      </c>
      <c r="F422" s="12"/>
      <c r="G422" s="11">
        <v>199397.05248999997</v>
      </c>
      <c r="H422" s="11">
        <v>154604.80259000001</v>
      </c>
      <c r="I422" s="11">
        <v>160676.84673999998</v>
      </c>
      <c r="J422" s="12">
        <v>3.927461533069291</v>
      </c>
    </row>
    <row r="423" spans="1:12" ht="11.25" customHeight="1" x14ac:dyDescent="0.2">
      <c r="A423" s="305" t="s">
        <v>460</v>
      </c>
      <c r="B423" s="187">
        <v>10669.135440500002</v>
      </c>
      <c r="C423" s="187">
        <v>7079.8858725</v>
      </c>
      <c r="D423" s="187">
        <v>8822.3145536000011</v>
      </c>
      <c r="E423" s="12">
        <v>24.610971313365624</v>
      </c>
      <c r="F423" s="12"/>
      <c r="G423" s="188">
        <v>15925.569090000001</v>
      </c>
      <c r="H423" s="188">
        <v>10211.189890000001</v>
      </c>
      <c r="I423" s="188">
        <v>12129.086779999996</v>
      </c>
      <c r="J423" s="12">
        <v>18.782305594749786</v>
      </c>
    </row>
    <row r="424" spans="1:12" ht="11.25" customHeight="1" x14ac:dyDescent="0.2">
      <c r="A424" s="305" t="s">
        <v>461</v>
      </c>
      <c r="B424" s="187">
        <v>133620.81402220001</v>
      </c>
      <c r="C424" s="187">
        <v>96560.252324700006</v>
      </c>
      <c r="D424" s="187">
        <v>88290.823935999986</v>
      </c>
      <c r="E424" s="12">
        <v>-8.5640086781180713</v>
      </c>
      <c r="F424" s="12"/>
      <c r="G424" s="188">
        <v>183471.48339999997</v>
      </c>
      <c r="H424" s="188">
        <v>144393.6127</v>
      </c>
      <c r="I424" s="188">
        <v>148547.75996</v>
      </c>
      <c r="J424" s="12">
        <v>2.8769605402358565</v>
      </c>
    </row>
    <row r="425" spans="1:12" ht="11.25" customHeight="1" x14ac:dyDescent="0.2">
      <c r="A425" s="9" t="s">
        <v>450</v>
      </c>
      <c r="B425" s="187">
        <v>7350.2806186000007</v>
      </c>
      <c r="C425" s="187">
        <v>5433.6207513000008</v>
      </c>
      <c r="D425" s="187">
        <v>4319.0772088999993</v>
      </c>
      <c r="E425" s="12">
        <v>-20.51198626870206</v>
      </c>
      <c r="F425" s="12"/>
      <c r="G425" s="188">
        <v>20271.82749</v>
      </c>
      <c r="H425" s="188">
        <v>14778.365340000002</v>
      </c>
      <c r="I425" s="188">
        <v>11982.23955</v>
      </c>
      <c r="J425" s="12">
        <v>-18.920399690159513</v>
      </c>
    </row>
    <row r="426" spans="1:12" s="20" customFormat="1" ht="11.25" customHeight="1" x14ac:dyDescent="0.2">
      <c r="A426" s="17" t="s">
        <v>434</v>
      </c>
      <c r="B426" s="18">
        <v>227695.37931079997</v>
      </c>
      <c r="C426" s="18">
        <v>168343.05165599997</v>
      </c>
      <c r="D426" s="18">
        <v>173850.82742039999</v>
      </c>
      <c r="E426" s="16">
        <v>3.2717571115764628</v>
      </c>
      <c r="F426" s="16"/>
      <c r="G426" s="18">
        <v>1104402.8297800003</v>
      </c>
      <c r="H426" s="18">
        <v>829973.63176999986</v>
      </c>
      <c r="I426" s="18">
        <v>800755.08070000005</v>
      </c>
      <c r="J426" s="16">
        <v>-3.520419197859141</v>
      </c>
    </row>
    <row r="427" spans="1:12" ht="11.25" customHeight="1" x14ac:dyDescent="0.2">
      <c r="A427" s="9" t="s">
        <v>459</v>
      </c>
      <c r="B427" s="11">
        <v>226475.08612479997</v>
      </c>
      <c r="C427" s="11">
        <v>167460.80757929996</v>
      </c>
      <c r="D427" s="11">
        <v>172399.0707973</v>
      </c>
      <c r="E427" s="12">
        <v>2.9489068453593603</v>
      </c>
      <c r="F427" s="12"/>
      <c r="G427" s="11">
        <v>1098041.2139700002</v>
      </c>
      <c r="H427" s="11">
        <v>825541.13091999991</v>
      </c>
      <c r="I427" s="11">
        <v>793608.96458000003</v>
      </c>
      <c r="J427" s="12">
        <v>-3.8680285141473263</v>
      </c>
    </row>
    <row r="428" spans="1:12" ht="11.25" customHeight="1" x14ac:dyDescent="0.2">
      <c r="A428" s="305" t="s">
        <v>69</v>
      </c>
      <c r="B428" s="187">
        <v>223843.12130889998</v>
      </c>
      <c r="C428" s="187">
        <v>165445.01238439995</v>
      </c>
      <c r="D428" s="187">
        <v>170819.22255129999</v>
      </c>
      <c r="E428" s="12">
        <v>3.2483361628414826</v>
      </c>
      <c r="F428" s="12"/>
      <c r="G428" s="188">
        <v>1095207.4925900002</v>
      </c>
      <c r="H428" s="188">
        <v>823398.63181999989</v>
      </c>
      <c r="I428" s="188">
        <v>791796.26560000004</v>
      </c>
      <c r="J428" s="12">
        <v>-3.8380396807494748</v>
      </c>
    </row>
    <row r="429" spans="1:12" ht="11.25" customHeight="1" x14ac:dyDescent="0.2">
      <c r="A429" s="305" t="s">
        <v>458</v>
      </c>
      <c r="B429" s="187">
        <v>2631.9648158999998</v>
      </c>
      <c r="C429" s="187">
        <v>2015.7951949000001</v>
      </c>
      <c r="D429" s="187">
        <v>1579.8482460000002</v>
      </c>
      <c r="E429" s="12">
        <v>-21.626549661540707</v>
      </c>
      <c r="F429" s="12"/>
      <c r="G429" s="188">
        <v>2833.72138</v>
      </c>
      <c r="H429" s="188">
        <v>2142.4991</v>
      </c>
      <c r="I429" s="188">
        <v>1812.6989800000001</v>
      </c>
      <c r="J429" s="12">
        <v>-15.393244272541352</v>
      </c>
    </row>
    <row r="430" spans="1:12" ht="11.25" customHeight="1" x14ac:dyDescent="0.2">
      <c r="A430" s="9" t="s">
        <v>449</v>
      </c>
      <c r="B430" s="187">
        <v>1220.2931859999999</v>
      </c>
      <c r="C430" s="187">
        <v>882.24407670000005</v>
      </c>
      <c r="D430" s="187">
        <v>1451.7566230999998</v>
      </c>
      <c r="E430" s="12">
        <v>64.552719756446464</v>
      </c>
      <c r="F430" s="12"/>
      <c r="G430" s="188">
        <v>6361.6158100000002</v>
      </c>
      <c r="H430" s="188">
        <v>4432.5008500000004</v>
      </c>
      <c r="I430" s="188">
        <v>7146.1161199999997</v>
      </c>
      <c r="J430" s="12">
        <v>61.220862935649507</v>
      </c>
    </row>
    <row r="431" spans="1:12" s="20" customFormat="1" ht="11.25" customHeight="1" x14ac:dyDescent="0.2">
      <c r="A431" s="17" t="s">
        <v>71</v>
      </c>
      <c r="B431" s="260">
        <v>4574.7314649999998</v>
      </c>
      <c r="C431" s="260">
        <v>3487.9276930000001</v>
      </c>
      <c r="D431" s="260">
        <v>3003.1742936000001</v>
      </c>
      <c r="E431" s="16">
        <v>-13.898034651717765</v>
      </c>
      <c r="F431" s="16"/>
      <c r="G431" s="261">
        <v>15295.453490000002</v>
      </c>
      <c r="H431" s="261">
        <v>11474.357109999999</v>
      </c>
      <c r="I431" s="261">
        <v>11419.21754</v>
      </c>
      <c r="J431" s="16">
        <v>-0.48054605126368699</v>
      </c>
      <c r="L431" s="167"/>
    </row>
    <row r="432" spans="1:12" x14ac:dyDescent="0.2">
      <c r="A432" s="84"/>
      <c r="B432" s="90"/>
      <c r="C432" s="90"/>
      <c r="D432" s="90"/>
      <c r="E432" s="90"/>
      <c r="F432" s="90"/>
      <c r="G432" s="90"/>
      <c r="H432" s="90"/>
      <c r="I432" s="90"/>
      <c r="J432" s="84"/>
    </row>
    <row r="433" spans="1:12" x14ac:dyDescent="0.2">
      <c r="A433" s="9" t="s">
        <v>485</v>
      </c>
      <c r="B433" s="9"/>
      <c r="C433" s="9"/>
      <c r="D433" s="9"/>
      <c r="E433" s="9"/>
      <c r="F433" s="9"/>
      <c r="G433" s="9"/>
      <c r="H433" s="9"/>
      <c r="I433" s="9"/>
      <c r="J433" s="9"/>
    </row>
    <row r="434" spans="1:12" s="20" customFormat="1" ht="11.25" customHeight="1" x14ac:dyDescent="0.2">
      <c r="A434" s="17"/>
      <c r="B434" s="260"/>
      <c r="C434" s="260"/>
      <c r="D434" s="260"/>
      <c r="E434" s="16"/>
      <c r="F434" s="16"/>
      <c r="G434" s="261"/>
      <c r="H434" s="261"/>
      <c r="I434" s="261"/>
      <c r="J434" s="16"/>
      <c r="L434" s="167"/>
    </row>
    <row r="435" spans="1:12" ht="20.100000000000001" customHeight="1" x14ac:dyDescent="0.25">
      <c r="A435" s="356" t="s">
        <v>482</v>
      </c>
      <c r="B435" s="356"/>
      <c r="C435" s="356"/>
      <c r="D435" s="356"/>
      <c r="E435" s="356"/>
      <c r="F435" s="356"/>
      <c r="G435" s="356"/>
      <c r="H435" s="356"/>
      <c r="I435" s="356"/>
      <c r="J435" s="356"/>
      <c r="K435" s="108"/>
    </row>
    <row r="436" spans="1:12" ht="20.100000000000001" customHeight="1" x14ac:dyDescent="0.25">
      <c r="A436" s="357" t="s">
        <v>224</v>
      </c>
      <c r="B436" s="357"/>
      <c r="C436" s="357"/>
      <c r="D436" s="357"/>
      <c r="E436" s="357"/>
      <c r="F436" s="357"/>
      <c r="G436" s="357"/>
      <c r="H436" s="357"/>
      <c r="I436" s="357"/>
      <c r="J436" s="357"/>
      <c r="K436" s="108"/>
    </row>
    <row r="437" spans="1:12" s="20" customFormat="1" ht="13.2" x14ac:dyDescent="0.2">
      <c r="A437" s="17"/>
      <c r="B437" s="360" t="s">
        <v>100</v>
      </c>
      <c r="C437" s="360"/>
      <c r="D437" s="360"/>
      <c r="E437" s="360"/>
      <c r="F437" s="310"/>
      <c r="G437" s="360" t="s">
        <v>423</v>
      </c>
      <c r="H437" s="360"/>
      <c r="I437" s="360"/>
      <c r="J437" s="360"/>
      <c r="K437" s="108"/>
    </row>
    <row r="438" spans="1:12" s="20" customFormat="1" ht="13.2" x14ac:dyDescent="0.2">
      <c r="A438" s="17" t="s">
        <v>257</v>
      </c>
      <c r="B438" s="361">
        <v>2018</v>
      </c>
      <c r="C438" s="363" t="s">
        <v>513</v>
      </c>
      <c r="D438" s="363"/>
      <c r="E438" s="363"/>
      <c r="F438" s="310"/>
      <c r="G438" s="361">
        <v>2018</v>
      </c>
      <c r="H438" s="363" t="s">
        <v>513</v>
      </c>
      <c r="I438" s="363"/>
      <c r="J438" s="363"/>
      <c r="K438" s="108"/>
    </row>
    <row r="439" spans="1:12" s="20" customFormat="1" ht="13.2" x14ac:dyDescent="0.2">
      <c r="A439" s="123"/>
      <c r="B439" s="362"/>
      <c r="C439" s="234">
        <v>2018</v>
      </c>
      <c r="D439" s="234">
        <v>2019</v>
      </c>
      <c r="E439" s="311" t="s">
        <v>509</v>
      </c>
      <c r="F439" s="125"/>
      <c r="G439" s="362"/>
      <c r="H439" s="234">
        <v>2018</v>
      </c>
      <c r="I439" s="234">
        <v>2019</v>
      </c>
      <c r="J439" s="311" t="s">
        <v>509</v>
      </c>
      <c r="K439" s="108"/>
    </row>
    <row r="440" spans="1:12" s="20" customFormat="1" ht="11.25" customHeight="1" x14ac:dyDescent="0.2">
      <c r="A440" s="17" t="s">
        <v>261</v>
      </c>
      <c r="B440" s="260"/>
      <c r="C440" s="260"/>
      <c r="D440" s="260"/>
      <c r="E440" s="16"/>
      <c r="F440" s="16"/>
      <c r="G440" s="261"/>
      <c r="H440" s="261"/>
      <c r="I440" s="261"/>
      <c r="J440" s="16"/>
      <c r="L440" s="167"/>
    </row>
    <row r="441" spans="1:12" s="20" customFormat="1" ht="11.25" customHeight="1" x14ac:dyDescent="0.2">
      <c r="A441" s="17" t="s">
        <v>467</v>
      </c>
      <c r="B441" s="260">
        <v>211499.03570870004</v>
      </c>
      <c r="C441" s="260">
        <v>153595.44753689997</v>
      </c>
      <c r="D441" s="260">
        <v>187973.71189810004</v>
      </c>
      <c r="E441" s="16">
        <v>22.382345904452009</v>
      </c>
      <c r="F441" s="16"/>
      <c r="G441" s="261">
        <v>191203.88846000002</v>
      </c>
      <c r="H441" s="261">
        <v>138821.04713999995</v>
      </c>
      <c r="I441" s="261">
        <v>181834.30103999993</v>
      </c>
      <c r="J441" s="16">
        <v>30.984677601964364</v>
      </c>
      <c r="L441" s="167"/>
    </row>
    <row r="442" spans="1:12" s="20" customFormat="1" ht="11.25" customHeight="1" x14ac:dyDescent="0.2">
      <c r="A442" s="17"/>
      <c r="B442" s="260"/>
      <c r="C442" s="260"/>
      <c r="D442" s="260"/>
      <c r="E442" s="16"/>
      <c r="F442" s="16"/>
      <c r="G442" s="261"/>
      <c r="H442" s="261"/>
      <c r="I442" s="261"/>
      <c r="J442" s="16"/>
      <c r="L442" s="167"/>
    </row>
    <row r="443" spans="1:12" s="20" customFormat="1" ht="11.25" customHeight="1" x14ac:dyDescent="0.2">
      <c r="A443" s="17" t="s">
        <v>10</v>
      </c>
      <c r="B443" s="260"/>
      <c r="C443" s="260"/>
      <c r="D443" s="260"/>
      <c r="E443" s="16"/>
      <c r="F443" s="16"/>
      <c r="G443" s="261"/>
      <c r="H443" s="261"/>
      <c r="I443" s="261"/>
      <c r="J443" s="16"/>
      <c r="L443" s="167"/>
    </row>
    <row r="444" spans="1:12" s="20" customFormat="1" ht="11.25" customHeight="1" x14ac:dyDescent="0.2">
      <c r="A444" s="17" t="s">
        <v>352</v>
      </c>
      <c r="B444" s="261">
        <v>339908.38290079997</v>
      </c>
      <c r="C444" s="261">
        <v>272559.66747799999</v>
      </c>
      <c r="D444" s="261">
        <v>173033.54942719996</v>
      </c>
      <c r="E444" s="16">
        <v>-36.515350554877458</v>
      </c>
      <c r="F444" s="12"/>
      <c r="G444" s="261">
        <v>277380.85658999998</v>
      </c>
      <c r="H444" s="261">
        <v>221535.74627000006</v>
      </c>
      <c r="I444" s="261">
        <v>165779.58929</v>
      </c>
      <c r="J444" s="16">
        <v>-25.168018217722022</v>
      </c>
      <c r="L444" s="167"/>
    </row>
    <row r="445" spans="1:12" s="20" customFormat="1" ht="11.25" customHeight="1" x14ac:dyDescent="0.2">
      <c r="A445" s="9" t="s">
        <v>353</v>
      </c>
      <c r="B445" s="187">
        <v>6919.3072908999993</v>
      </c>
      <c r="C445" s="187">
        <v>4558.5320622999998</v>
      </c>
      <c r="D445" s="187">
        <v>1449.2529852000002</v>
      </c>
      <c r="E445" s="12">
        <v>-68.207901899262239</v>
      </c>
      <c r="F445" s="12"/>
      <c r="G445" s="188">
        <v>5332.6030699999992</v>
      </c>
      <c r="H445" s="188">
        <v>3549.0001099999999</v>
      </c>
      <c r="I445" s="188">
        <v>1655.7237299999997</v>
      </c>
      <c r="J445" s="16">
        <v>-53.346754615907862</v>
      </c>
      <c r="L445" s="167"/>
    </row>
    <row r="446" spans="1:12" s="20" customFormat="1" ht="11.25" customHeight="1" x14ac:dyDescent="0.2">
      <c r="A446" s="9" t="s">
        <v>354</v>
      </c>
      <c r="B446" s="187">
        <v>77552.750132400004</v>
      </c>
      <c r="C446" s="187">
        <v>65659.650713100011</v>
      </c>
      <c r="D446" s="187">
        <v>15295.994272800001</v>
      </c>
      <c r="E446" s="12">
        <v>-76.704118729421992</v>
      </c>
      <c r="F446" s="12"/>
      <c r="G446" s="188">
        <v>57674.225599999998</v>
      </c>
      <c r="H446" s="188">
        <v>46265.637910000005</v>
      </c>
      <c r="I446" s="188">
        <v>32137.886750000001</v>
      </c>
      <c r="J446" s="16">
        <v>-30.536164199189358</v>
      </c>
      <c r="L446" s="167"/>
    </row>
    <row r="447" spans="1:12" s="20" customFormat="1" ht="11.25" customHeight="1" x14ac:dyDescent="0.2">
      <c r="A447" s="9" t="s">
        <v>330</v>
      </c>
      <c r="B447" s="187">
        <v>255436.32547749995</v>
      </c>
      <c r="C447" s="187">
        <v>202341.48470259999</v>
      </c>
      <c r="D447" s="187">
        <v>156288.30216919997</v>
      </c>
      <c r="E447" s="12">
        <v>-22.760128799632284</v>
      </c>
      <c r="F447" s="12"/>
      <c r="G447" s="188">
        <v>214374.02791999999</v>
      </c>
      <c r="H447" s="188">
        <v>171721.10825000005</v>
      </c>
      <c r="I447" s="188">
        <v>131985.97881</v>
      </c>
      <c r="J447" s="16">
        <v>-23.139339039293688</v>
      </c>
      <c r="L447" s="167"/>
    </row>
    <row r="448" spans="1:12" x14ac:dyDescent="0.2">
      <c r="B448" s="187"/>
      <c r="C448" s="187"/>
      <c r="D448" s="187"/>
      <c r="E448" s="12"/>
      <c r="F448" s="12"/>
      <c r="G448" s="188"/>
      <c r="H448" s="188"/>
      <c r="I448" s="188"/>
      <c r="J448" s="12"/>
    </row>
    <row r="449" spans="1:11" x14ac:dyDescent="0.2">
      <c r="A449" s="9" t="s">
        <v>79</v>
      </c>
      <c r="B449" s="11"/>
      <c r="C449" s="11"/>
      <c r="D449" s="11"/>
      <c r="E449" s="12"/>
      <c r="F449" s="12"/>
      <c r="G449" s="188">
        <v>1981502.30326</v>
      </c>
      <c r="H449" s="188">
        <v>1436841.9779200002</v>
      </c>
      <c r="I449" s="188">
        <v>1396242.6382000004</v>
      </c>
      <c r="J449" s="12">
        <v>-2.8255953225122283</v>
      </c>
    </row>
    <row r="450" spans="1:11" x14ac:dyDescent="0.2">
      <c r="A450" s="84"/>
      <c r="B450" s="90"/>
      <c r="C450" s="90"/>
      <c r="D450" s="90"/>
      <c r="E450" s="90"/>
      <c r="F450" s="90"/>
      <c r="G450" s="90"/>
      <c r="H450" s="90"/>
      <c r="I450" s="90"/>
      <c r="J450" s="84"/>
    </row>
    <row r="451" spans="1:11" x14ac:dyDescent="0.2">
      <c r="A451" s="9" t="s">
        <v>468</v>
      </c>
      <c r="B451" s="9"/>
      <c r="C451" s="9"/>
      <c r="D451" s="9"/>
      <c r="E451" s="9"/>
      <c r="F451" s="9"/>
      <c r="G451" s="9"/>
      <c r="H451" s="9"/>
      <c r="I451" s="9"/>
      <c r="J451" s="9"/>
    </row>
    <row r="453" spans="1:11" ht="20.100000000000001" customHeight="1" x14ac:dyDescent="0.25">
      <c r="A453" s="356" t="s">
        <v>279</v>
      </c>
      <c r="B453" s="356"/>
      <c r="C453" s="356"/>
      <c r="D453" s="356"/>
      <c r="E453" s="356"/>
      <c r="F453" s="356"/>
      <c r="G453" s="356"/>
      <c r="H453" s="356"/>
      <c r="I453" s="356"/>
      <c r="J453" s="356"/>
    </row>
    <row r="454" spans="1:11" ht="20.100000000000001" customHeight="1" x14ac:dyDescent="0.25">
      <c r="A454" s="357" t="s">
        <v>225</v>
      </c>
      <c r="B454" s="357"/>
      <c r="C454" s="357"/>
      <c r="D454" s="357"/>
      <c r="E454" s="357"/>
      <c r="F454" s="357"/>
      <c r="G454" s="357"/>
      <c r="H454" s="357"/>
      <c r="I454" s="357"/>
      <c r="J454" s="357"/>
    </row>
    <row r="455" spans="1:11" s="20" customFormat="1" x14ac:dyDescent="0.2">
      <c r="A455" s="17"/>
      <c r="B455" s="360" t="s">
        <v>100</v>
      </c>
      <c r="C455" s="360"/>
      <c r="D455" s="360"/>
      <c r="E455" s="360"/>
      <c r="F455" s="310"/>
      <c r="G455" s="360" t="s">
        <v>423</v>
      </c>
      <c r="H455" s="360"/>
      <c r="I455" s="360"/>
      <c r="J455" s="360"/>
      <c r="K455" s="91"/>
    </row>
    <row r="456" spans="1:11" s="20" customFormat="1" x14ac:dyDescent="0.2">
      <c r="A456" s="17" t="s">
        <v>257</v>
      </c>
      <c r="B456" s="361">
        <v>2018</v>
      </c>
      <c r="C456" s="363" t="s">
        <v>513</v>
      </c>
      <c r="D456" s="363"/>
      <c r="E456" s="363"/>
      <c r="F456" s="310"/>
      <c r="G456" s="361">
        <v>2018</v>
      </c>
      <c r="H456" s="363" t="s">
        <v>513</v>
      </c>
      <c r="I456" s="363"/>
      <c r="J456" s="363"/>
      <c r="K456" s="91"/>
    </row>
    <row r="457" spans="1:11" s="20" customFormat="1" x14ac:dyDescent="0.2">
      <c r="A457" s="123"/>
      <c r="B457" s="364"/>
      <c r="C457" s="234">
        <v>2018</v>
      </c>
      <c r="D457" s="234">
        <v>2019</v>
      </c>
      <c r="E457" s="311" t="s">
        <v>509</v>
      </c>
      <c r="F457" s="125"/>
      <c r="G457" s="364"/>
      <c r="H457" s="234">
        <v>2018</v>
      </c>
      <c r="I457" s="234">
        <v>2019</v>
      </c>
      <c r="J457" s="311" t="s">
        <v>509</v>
      </c>
    </row>
    <row r="458" spans="1:11" s="20" customFormat="1" x14ac:dyDescent="0.2">
      <c r="A458" s="17"/>
      <c r="B458" s="17"/>
      <c r="C458" s="233"/>
      <c r="D458" s="233"/>
      <c r="E458" s="310"/>
      <c r="F458" s="310"/>
      <c r="G458" s="17"/>
      <c r="H458" s="233"/>
      <c r="I458" s="233"/>
      <c r="J458" s="310"/>
    </row>
    <row r="459" spans="1:11" s="20" customFormat="1" x14ac:dyDescent="0.2">
      <c r="A459" s="17" t="s">
        <v>384</v>
      </c>
      <c r="B459" s="17"/>
      <c r="C459" s="233"/>
      <c r="D459" s="233"/>
      <c r="E459" s="310"/>
      <c r="F459" s="310"/>
      <c r="G459" s="18">
        <v>1755127.3358399998</v>
      </c>
      <c r="H459" s="18">
        <v>1321881.28758</v>
      </c>
      <c r="I459" s="18">
        <v>1315885.1430500001</v>
      </c>
      <c r="J459" s="16">
        <v>-0.45360688484949208</v>
      </c>
    </row>
    <row r="460" spans="1:11" s="20" customFormat="1" x14ac:dyDescent="0.2">
      <c r="A460" s="17"/>
      <c r="B460" s="17"/>
      <c r="C460" s="233"/>
      <c r="D460" s="233"/>
      <c r="E460" s="310"/>
      <c r="F460" s="310"/>
      <c r="G460" s="17"/>
      <c r="H460" s="233"/>
      <c r="I460" s="233"/>
      <c r="J460" s="310"/>
    </row>
    <row r="461" spans="1:11" s="21" customFormat="1" x14ac:dyDescent="0.2">
      <c r="A461" s="86" t="s">
        <v>256</v>
      </c>
      <c r="B461" s="86"/>
      <c r="C461" s="86"/>
      <c r="D461" s="86"/>
      <c r="E461" s="86"/>
      <c r="F461" s="86"/>
      <c r="G461" s="86">
        <v>978857.27545000007</v>
      </c>
      <c r="H461" s="86">
        <v>751344.52898000006</v>
      </c>
      <c r="I461" s="86">
        <v>792430.79386999994</v>
      </c>
      <c r="J461" s="16">
        <v>5.4683654841777098</v>
      </c>
    </row>
    <row r="462" spans="1:11" x14ac:dyDescent="0.2">
      <c r="A462" s="83"/>
      <c r="B462" s="185"/>
      <c r="C462" s="88"/>
      <c r="E462" s="88"/>
      <c r="F462" s="88"/>
      <c r="G462" s="88"/>
      <c r="I462" s="92"/>
      <c r="J462" s="12"/>
    </row>
    <row r="463" spans="1:11" s="20" customFormat="1" x14ac:dyDescent="0.2">
      <c r="A463" s="91" t="s">
        <v>178</v>
      </c>
      <c r="B463" s="21">
        <v>1165763.9747094002</v>
      </c>
      <c r="C463" s="21">
        <v>932717.39586329984</v>
      </c>
      <c r="D463" s="21">
        <v>936123.54914719984</v>
      </c>
      <c r="E463" s="16">
        <v>0.36518599299280652</v>
      </c>
      <c r="F463" s="21"/>
      <c r="G463" s="21">
        <v>449092.36676999996</v>
      </c>
      <c r="H463" s="21">
        <v>352824.53967000003</v>
      </c>
      <c r="I463" s="21">
        <v>352575.09671999997</v>
      </c>
      <c r="J463" s="16">
        <v>-7.069886642049994E-2</v>
      </c>
    </row>
    <row r="464" spans="1:11" x14ac:dyDescent="0.2">
      <c r="A464" s="83" t="s">
        <v>179</v>
      </c>
      <c r="B464" s="93">
        <v>519874.62029190006</v>
      </c>
      <c r="C464" s="93">
        <v>408656.15447869996</v>
      </c>
      <c r="D464" s="93">
        <v>377529.83250739996</v>
      </c>
      <c r="E464" s="12">
        <v>-7.6167510583576359</v>
      </c>
      <c r="F464" s="93"/>
      <c r="G464" s="93">
        <v>163855.23112999997</v>
      </c>
      <c r="H464" s="93">
        <v>126195.89585000002</v>
      </c>
      <c r="I464" s="93">
        <v>121334.01102999999</v>
      </c>
      <c r="J464" s="12">
        <v>-3.8526489211495374</v>
      </c>
    </row>
    <row r="465" spans="1:10" x14ac:dyDescent="0.2">
      <c r="A465" s="83" t="s">
        <v>180</v>
      </c>
      <c r="B465" s="93">
        <v>129697.026</v>
      </c>
      <c r="C465" s="93">
        <v>101300.806</v>
      </c>
      <c r="D465" s="93">
        <v>81526.122000000003</v>
      </c>
      <c r="E465" s="12">
        <v>-19.520756823988151</v>
      </c>
      <c r="F465" s="93"/>
      <c r="G465" s="93">
        <v>46273.215490000002</v>
      </c>
      <c r="H465" s="93">
        <v>35425.44126</v>
      </c>
      <c r="I465" s="93">
        <v>25618.122729999995</v>
      </c>
      <c r="J465" s="12">
        <v>-27.684393422288181</v>
      </c>
    </row>
    <row r="466" spans="1:10" x14ac:dyDescent="0.2">
      <c r="A466" s="83" t="s">
        <v>385</v>
      </c>
      <c r="B466" s="93">
        <v>70678.663665200002</v>
      </c>
      <c r="C466" s="93">
        <v>45719.527718999998</v>
      </c>
      <c r="D466" s="93">
        <v>80987.226642199996</v>
      </c>
      <c r="E466" s="12">
        <v>77.139245925638789</v>
      </c>
      <c r="F466" s="93"/>
      <c r="G466" s="93">
        <v>22650.100430000002</v>
      </c>
      <c r="H466" s="93">
        <v>14486.46364</v>
      </c>
      <c r="I466" s="93">
        <v>25257.76627</v>
      </c>
      <c r="J466" s="12">
        <v>74.354258552503438</v>
      </c>
    </row>
    <row r="467" spans="1:10" x14ac:dyDescent="0.2">
      <c r="A467" s="83" t="s">
        <v>386</v>
      </c>
      <c r="B467" s="93">
        <v>42959.981110000008</v>
      </c>
      <c r="C467" s="93">
        <v>42812.31111000001</v>
      </c>
      <c r="D467" s="93">
        <v>32620.720149999997</v>
      </c>
      <c r="E467" s="12">
        <v>-23.805280994558316</v>
      </c>
      <c r="F467" s="93"/>
      <c r="G467" s="93">
        <v>19952.626029999999</v>
      </c>
      <c r="H467" s="93">
        <v>19689.356680000001</v>
      </c>
      <c r="I467" s="93">
        <v>14139.095280000001</v>
      </c>
      <c r="J467" s="12">
        <v>-28.189145487103843</v>
      </c>
    </row>
    <row r="468" spans="1:10" x14ac:dyDescent="0.2">
      <c r="A468" s="83" t="s">
        <v>387</v>
      </c>
      <c r="B468" s="93">
        <v>128605.427171</v>
      </c>
      <c r="C468" s="93">
        <v>107851.04147099999</v>
      </c>
      <c r="D468" s="93">
        <v>107373.949615</v>
      </c>
      <c r="E468" s="12">
        <v>-0.44236184416287472</v>
      </c>
      <c r="F468" s="93"/>
      <c r="G468" s="93">
        <v>63735.019559999993</v>
      </c>
      <c r="H468" s="93">
        <v>52809.154090000004</v>
      </c>
      <c r="I468" s="93">
        <v>48263.505619999996</v>
      </c>
      <c r="J468" s="12">
        <v>-8.6076903679484928</v>
      </c>
    </row>
    <row r="469" spans="1:10" x14ac:dyDescent="0.2">
      <c r="A469" s="83" t="s">
        <v>181</v>
      </c>
      <c r="B469" s="93">
        <v>273948.25647129997</v>
      </c>
      <c r="C469" s="93">
        <v>226377.5550846</v>
      </c>
      <c r="D469" s="93">
        <v>256085.69823259994</v>
      </c>
      <c r="E469" s="12">
        <v>13.123272374285364</v>
      </c>
      <c r="F469" s="93"/>
      <c r="G469" s="93">
        <v>132626.17413</v>
      </c>
      <c r="H469" s="93">
        <v>104218.22815</v>
      </c>
      <c r="I469" s="93">
        <v>117962.59579000001</v>
      </c>
      <c r="J469" s="12">
        <v>13.188064970954912</v>
      </c>
    </row>
    <row r="470" spans="1:10" x14ac:dyDescent="0.2">
      <c r="A470" s="83"/>
      <c r="B470" s="88"/>
      <c r="C470" s="88"/>
      <c r="D470" s="88"/>
      <c r="E470" s="12"/>
      <c r="F470" s="88"/>
      <c r="G470" s="88"/>
      <c r="H470" s="88"/>
      <c r="I470" s="94"/>
      <c r="J470" s="12"/>
    </row>
    <row r="471" spans="1:10" s="20" customFormat="1" ht="11.4" x14ac:dyDescent="0.2">
      <c r="A471" s="91" t="s">
        <v>320</v>
      </c>
      <c r="B471" s="21">
        <v>51169.029043400005</v>
      </c>
      <c r="C471" s="21">
        <v>40157.205429000001</v>
      </c>
      <c r="D471" s="21">
        <v>42885.657803300004</v>
      </c>
      <c r="E471" s="16">
        <v>6.794427911882579</v>
      </c>
      <c r="F471" s="21"/>
      <c r="G471" s="21">
        <v>324286.19465999998</v>
      </c>
      <c r="H471" s="21">
        <v>245696.07845999999</v>
      </c>
      <c r="I471" s="21">
        <v>273566.49406000006</v>
      </c>
      <c r="J471" s="16">
        <v>11.343451541713321</v>
      </c>
    </row>
    <row r="472" spans="1:10" x14ac:dyDescent="0.2">
      <c r="A472" s="83" t="s">
        <v>174</v>
      </c>
      <c r="B472" s="13">
        <v>10669.2375144</v>
      </c>
      <c r="C472" s="93">
        <v>8126.9852386000002</v>
      </c>
      <c r="D472" s="93">
        <v>8091.5865014999999</v>
      </c>
      <c r="E472" s="12">
        <v>-0.43557033833246805</v>
      </c>
      <c r="F472" s="13"/>
      <c r="G472" s="93">
        <v>73181.882919999989</v>
      </c>
      <c r="H472" s="93">
        <v>60311.031579999995</v>
      </c>
      <c r="I472" s="93">
        <v>63440.259529999996</v>
      </c>
      <c r="J472" s="12">
        <v>5.188483546080974</v>
      </c>
    </row>
    <row r="473" spans="1:10" x14ac:dyDescent="0.2">
      <c r="A473" s="83" t="s">
        <v>175</v>
      </c>
      <c r="B473" s="13">
        <v>7708.1821000999998</v>
      </c>
      <c r="C473" s="93">
        <v>6540.5364478999991</v>
      </c>
      <c r="D473" s="93">
        <v>6940.7048814</v>
      </c>
      <c r="E473" s="12">
        <v>6.1182815306913341</v>
      </c>
      <c r="F473" s="93"/>
      <c r="G473" s="93">
        <v>78051.781019999995</v>
      </c>
      <c r="H473" s="93">
        <v>59815.60022</v>
      </c>
      <c r="I473" s="93">
        <v>72531.856869999989</v>
      </c>
      <c r="J473" s="12">
        <v>21.259097297745029</v>
      </c>
    </row>
    <row r="474" spans="1:10" x14ac:dyDescent="0.2">
      <c r="A474" s="83" t="s">
        <v>176</v>
      </c>
      <c r="B474" s="13">
        <v>8310.5092931999989</v>
      </c>
      <c r="C474" s="93">
        <v>5903.6334294999997</v>
      </c>
      <c r="D474" s="93">
        <v>6522.2286209000013</v>
      </c>
      <c r="E474" s="12">
        <v>10.47821140636762</v>
      </c>
      <c r="F474" s="93"/>
      <c r="G474" s="93">
        <v>79134.095779999989</v>
      </c>
      <c r="H474" s="93">
        <v>57074.50733</v>
      </c>
      <c r="I474" s="93">
        <v>69582.226810000007</v>
      </c>
      <c r="J474" s="12">
        <v>21.91472176480022</v>
      </c>
    </row>
    <row r="475" spans="1:10" x14ac:dyDescent="0.2">
      <c r="A475" s="83" t="s">
        <v>177</v>
      </c>
      <c r="B475" s="13">
        <v>24481.100135700006</v>
      </c>
      <c r="C475" s="93">
        <v>19586.050313</v>
      </c>
      <c r="D475" s="93">
        <v>21331.137799500004</v>
      </c>
      <c r="E475" s="12">
        <v>8.909848890471423</v>
      </c>
      <c r="F475" s="93"/>
      <c r="G475" s="93">
        <v>93918.434940000006</v>
      </c>
      <c r="H475" s="93">
        <v>68494.939330000008</v>
      </c>
      <c r="I475" s="93">
        <v>68012.150850000005</v>
      </c>
      <c r="J475" s="12">
        <v>-0.704852774121008</v>
      </c>
    </row>
    <row r="476" spans="1:10" x14ac:dyDescent="0.2">
      <c r="A476" s="83"/>
      <c r="B476" s="93"/>
      <c r="C476" s="93"/>
      <c r="D476" s="93"/>
      <c r="E476" s="12"/>
      <c r="F476" s="93"/>
      <c r="G476" s="93"/>
      <c r="H476" s="93"/>
      <c r="I476" s="93"/>
      <c r="J476" s="12"/>
    </row>
    <row r="477" spans="1:10" s="20" customFormat="1" x14ac:dyDescent="0.2">
      <c r="A477" s="91" t="s">
        <v>182</v>
      </c>
      <c r="B477" s="21">
        <v>3879.8612991999998</v>
      </c>
      <c r="C477" s="21">
        <v>3391.6344076999999</v>
      </c>
      <c r="D477" s="21">
        <v>2058.7347921</v>
      </c>
      <c r="E477" s="16">
        <v>-39.299625353898072</v>
      </c>
      <c r="F477" s="21"/>
      <c r="G477" s="21">
        <v>151763.47743999999</v>
      </c>
      <c r="H477" s="21">
        <v>111990.72820999999</v>
      </c>
      <c r="I477" s="21">
        <v>131833.28625999999</v>
      </c>
      <c r="J477" s="16">
        <v>17.718036454582318</v>
      </c>
    </row>
    <row r="478" spans="1:10" x14ac:dyDescent="0.2">
      <c r="A478" s="83" t="s">
        <v>183</v>
      </c>
      <c r="B478" s="93">
        <v>1398.3365303</v>
      </c>
      <c r="C478" s="93">
        <v>1171.5293955999998</v>
      </c>
      <c r="D478" s="93">
        <v>944.11755680000022</v>
      </c>
      <c r="E478" s="12">
        <v>-19.411535011763874</v>
      </c>
      <c r="F478" s="93"/>
      <c r="G478" s="93">
        <v>24120.541459999997</v>
      </c>
      <c r="H478" s="93">
        <v>19954.111099999998</v>
      </c>
      <c r="I478" s="93">
        <v>17201.323809999998</v>
      </c>
      <c r="J478" s="12">
        <v>-13.795589671744395</v>
      </c>
    </row>
    <row r="479" spans="1:10" x14ac:dyDescent="0.2">
      <c r="A479" s="83" t="s">
        <v>184</v>
      </c>
      <c r="B479" s="93">
        <v>373.26880929999999</v>
      </c>
      <c r="C479" s="93">
        <v>329.60734339999993</v>
      </c>
      <c r="D479" s="93">
        <v>137.38728860000001</v>
      </c>
      <c r="E479" s="12">
        <v>-58.317892076429985</v>
      </c>
      <c r="F479" s="93"/>
      <c r="G479" s="93">
        <v>74603.284909999988</v>
      </c>
      <c r="H479" s="93">
        <v>56233.720989999994</v>
      </c>
      <c r="I479" s="93">
        <v>62342.174440000003</v>
      </c>
      <c r="J479" s="12">
        <v>10.86261649142206</v>
      </c>
    </row>
    <row r="480" spans="1:10" x14ac:dyDescent="0.2">
      <c r="A480" s="83" t="s">
        <v>388</v>
      </c>
      <c r="B480" s="93">
        <v>2108.2559595999996</v>
      </c>
      <c r="C480" s="93">
        <v>1890.4976687000001</v>
      </c>
      <c r="D480" s="93">
        <v>977.22994670000003</v>
      </c>
      <c r="E480" s="12">
        <v>-48.308323100340466</v>
      </c>
      <c r="F480" s="93"/>
      <c r="G480" s="93">
        <v>53039.651069999993</v>
      </c>
      <c r="H480" s="93">
        <v>35802.89611999999</v>
      </c>
      <c r="I480" s="93">
        <v>52289.788009999997</v>
      </c>
      <c r="J480" s="12">
        <v>46.049045403313613</v>
      </c>
    </row>
    <row r="481" spans="1:10" x14ac:dyDescent="0.2">
      <c r="A481" s="83"/>
      <c r="B481" s="88"/>
      <c r="C481" s="88"/>
      <c r="D481" s="88"/>
      <c r="E481" s="12"/>
      <c r="F481" s="88"/>
      <c r="G481" s="88"/>
      <c r="H481" s="88"/>
      <c r="I481" s="93"/>
      <c r="J481" s="12"/>
    </row>
    <row r="482" spans="1:10" s="20" customFormat="1" x14ac:dyDescent="0.2">
      <c r="A482" s="91" t="s">
        <v>346</v>
      </c>
      <c r="B482" s="21"/>
      <c r="C482" s="21"/>
      <c r="D482" s="21"/>
      <c r="E482" s="16"/>
      <c r="F482" s="21"/>
      <c r="G482" s="21">
        <v>53715.236579999997</v>
      </c>
      <c r="H482" s="21">
        <v>40833.182640000014</v>
      </c>
      <c r="I482" s="21">
        <v>34455.916829999995</v>
      </c>
      <c r="J482" s="16">
        <v>-15.617851457292176</v>
      </c>
    </row>
    <row r="483" spans="1:10" x14ac:dyDescent="0.2">
      <c r="A483" s="95" t="s">
        <v>185</v>
      </c>
      <c r="B483" s="93">
        <v>886.98088359999997</v>
      </c>
      <c r="C483" s="93">
        <v>662.6062323000001</v>
      </c>
      <c r="D483" s="93">
        <v>673.04731930000003</v>
      </c>
      <c r="E483" s="12">
        <v>1.5757604578751767</v>
      </c>
      <c r="F483" s="93"/>
      <c r="G483" s="93">
        <v>21329.392489999995</v>
      </c>
      <c r="H483" s="93">
        <v>15243.602279999999</v>
      </c>
      <c r="I483" s="93">
        <v>13957.726909999998</v>
      </c>
      <c r="J483" s="12">
        <v>-8.4355085260070268</v>
      </c>
    </row>
    <row r="484" spans="1:10" x14ac:dyDescent="0.2">
      <c r="A484" s="83" t="s">
        <v>186</v>
      </c>
      <c r="B484" s="93">
        <v>13741.663477500006</v>
      </c>
      <c r="C484" s="93">
        <v>11095.412684800001</v>
      </c>
      <c r="D484" s="93">
        <v>8196.980772500001</v>
      </c>
      <c r="E484" s="12">
        <v>-26.122795020239892</v>
      </c>
      <c r="F484" s="93"/>
      <c r="G484" s="93">
        <v>32385.844089999999</v>
      </c>
      <c r="H484" s="93">
        <v>25589.580360000011</v>
      </c>
      <c r="I484" s="93">
        <v>20498.189919999997</v>
      </c>
      <c r="J484" s="12">
        <v>-19.896342059436606</v>
      </c>
    </row>
    <row r="485" spans="1:10" x14ac:dyDescent="0.2">
      <c r="A485" s="83"/>
      <c r="B485" s="88"/>
      <c r="C485" s="88"/>
      <c r="D485" s="88"/>
      <c r="E485" s="12"/>
      <c r="F485" s="88"/>
      <c r="G485" s="88"/>
      <c r="H485" s="88"/>
      <c r="J485" s="12"/>
    </row>
    <row r="486" spans="1:10" s="21" customFormat="1" x14ac:dyDescent="0.2">
      <c r="A486" s="86" t="s">
        <v>374</v>
      </c>
      <c r="B486" s="86"/>
      <c r="C486" s="86"/>
      <c r="D486" s="86"/>
      <c r="E486" s="16"/>
      <c r="F486" s="86"/>
      <c r="G486" s="86">
        <v>776270.06038999977</v>
      </c>
      <c r="H486" s="86">
        <v>570536.75859999994</v>
      </c>
      <c r="I486" s="86">
        <v>523454.34918000008</v>
      </c>
      <c r="J486" s="16">
        <v>-8.2523007869873481</v>
      </c>
    </row>
    <row r="487" spans="1:10" x14ac:dyDescent="0.2">
      <c r="A487" s="83" t="s">
        <v>187</v>
      </c>
      <c r="B487" s="93">
        <v>4951</v>
      </c>
      <c r="C487" s="93">
        <v>3444</v>
      </c>
      <c r="D487" s="93">
        <v>6902.21</v>
      </c>
      <c r="E487" s="12">
        <v>100.41260162601623</v>
      </c>
      <c r="F487" s="93"/>
      <c r="G487" s="93">
        <v>115138.86101000001</v>
      </c>
      <c r="H487" s="93">
        <v>84522.128810000009</v>
      </c>
      <c r="I487" s="93">
        <v>65082.691259999992</v>
      </c>
      <c r="J487" s="12">
        <v>-22.999228514107301</v>
      </c>
    </row>
    <row r="488" spans="1:10" x14ac:dyDescent="0.2">
      <c r="A488" s="83" t="s">
        <v>188</v>
      </c>
      <c r="B488" s="93">
        <v>139</v>
      </c>
      <c r="C488" s="93">
        <v>103</v>
      </c>
      <c r="D488" s="93">
        <v>119</v>
      </c>
      <c r="E488" s="12">
        <v>15.533980582524265</v>
      </c>
      <c r="F488" s="93"/>
      <c r="G488" s="93">
        <v>6953.7257499999987</v>
      </c>
      <c r="H488" s="93">
        <v>3107.1181299999998</v>
      </c>
      <c r="I488" s="93">
        <v>3759.6089400000001</v>
      </c>
      <c r="J488" s="12">
        <v>20.999871350240554</v>
      </c>
    </row>
    <row r="489" spans="1:10" ht="11.25" customHeight="1" x14ac:dyDescent="0.2">
      <c r="A489" s="95" t="s">
        <v>189</v>
      </c>
      <c r="B489" s="93">
        <v>0</v>
      </c>
      <c r="C489" s="93">
        <v>0</v>
      </c>
      <c r="D489" s="93">
        <v>0</v>
      </c>
      <c r="E489" s="12" t="s">
        <v>527</v>
      </c>
      <c r="F489" s="93"/>
      <c r="G489" s="93">
        <v>0</v>
      </c>
      <c r="H489" s="93">
        <v>0</v>
      </c>
      <c r="I489" s="93">
        <v>0</v>
      </c>
      <c r="J489" s="12" t="s">
        <v>527</v>
      </c>
    </row>
    <row r="490" spans="1:10" x14ac:dyDescent="0.2">
      <c r="A490" s="83" t="s">
        <v>190</v>
      </c>
      <c r="B490" s="88"/>
      <c r="C490" s="88"/>
      <c r="D490" s="88"/>
      <c r="E490" s="12"/>
      <c r="F490" s="88"/>
      <c r="G490" s="93">
        <v>654177.47362999979</v>
      </c>
      <c r="H490" s="93">
        <v>482907.5116599999</v>
      </c>
      <c r="I490" s="93">
        <v>454612.04898000008</v>
      </c>
      <c r="J490" s="12">
        <v>-5.8593958463669082</v>
      </c>
    </row>
    <row r="491" spans="1:10" x14ac:dyDescent="0.2">
      <c r="B491" s="93"/>
      <c r="C491" s="93"/>
      <c r="D491" s="93"/>
      <c r="F491" s="88"/>
      <c r="G491" s="88"/>
      <c r="H491" s="88"/>
      <c r="I491" s="93"/>
    </row>
    <row r="492" spans="1:10" x14ac:dyDescent="0.25">
      <c r="A492" s="96"/>
      <c r="B492" s="96"/>
      <c r="C492" s="97"/>
      <c r="D492" s="97"/>
      <c r="E492" s="97"/>
      <c r="F492" s="97"/>
      <c r="G492" s="97"/>
      <c r="H492" s="97"/>
      <c r="I492" s="97"/>
      <c r="J492" s="97"/>
    </row>
    <row r="493" spans="1:10" ht="11.4" x14ac:dyDescent="0.2">
      <c r="A493" s="9" t="s">
        <v>415</v>
      </c>
      <c r="B493" s="88"/>
      <c r="C493" s="88"/>
      <c r="E493" s="88"/>
      <c r="F493" s="88"/>
      <c r="G493" s="88"/>
      <c r="I493" s="92"/>
      <c r="J493" s="88"/>
    </row>
  </sheetData>
  <mergeCells count="98">
    <mergeCell ref="B455:E455"/>
    <mergeCell ref="G455:J455"/>
    <mergeCell ref="C336:E336"/>
    <mergeCell ref="H336:J336"/>
    <mergeCell ref="C456:E456"/>
    <mergeCell ref="H456:J456"/>
    <mergeCell ref="A373:J373"/>
    <mergeCell ref="C376:E376"/>
    <mergeCell ref="H376:J376"/>
    <mergeCell ref="B375:E375"/>
    <mergeCell ref="G375:J375"/>
    <mergeCell ref="A453:J453"/>
    <mergeCell ref="A454:J454"/>
    <mergeCell ref="A374:J374"/>
    <mergeCell ref="B456:B457"/>
    <mergeCell ref="G456:G457"/>
    <mergeCell ref="A132:J132"/>
    <mergeCell ref="A133:J133"/>
    <mergeCell ref="A333:J333"/>
    <mergeCell ref="A334:J334"/>
    <mergeCell ref="B335:E335"/>
    <mergeCell ref="G335:J335"/>
    <mergeCell ref="C297:E297"/>
    <mergeCell ref="H297:J297"/>
    <mergeCell ref="A294:J294"/>
    <mergeCell ref="A295:J295"/>
    <mergeCell ref="B296:E296"/>
    <mergeCell ref="G296:J296"/>
    <mergeCell ref="A245:J245"/>
    <mergeCell ref="A197:J197"/>
    <mergeCell ref="A198:J198"/>
    <mergeCell ref="C200:E200"/>
    <mergeCell ref="A1:J1"/>
    <mergeCell ref="A2:J2"/>
    <mergeCell ref="A95:J95"/>
    <mergeCell ref="A96:J96"/>
    <mergeCell ref="B3:E3"/>
    <mergeCell ref="G3:J3"/>
    <mergeCell ref="C45:E45"/>
    <mergeCell ref="H45:J45"/>
    <mergeCell ref="B44:E44"/>
    <mergeCell ref="G44:J44"/>
    <mergeCell ref="A43:J43"/>
    <mergeCell ref="A41:J41"/>
    <mergeCell ref="H200:J200"/>
    <mergeCell ref="B199:E199"/>
    <mergeCell ref="C247:E247"/>
    <mergeCell ref="H247:J247"/>
    <mergeCell ref="A244:J244"/>
    <mergeCell ref="G199:J199"/>
    <mergeCell ref="B246:E246"/>
    <mergeCell ref="G246:J246"/>
    <mergeCell ref="B200:B201"/>
    <mergeCell ref="G200:G201"/>
    <mergeCell ref="B247:B248"/>
    <mergeCell ref="G247:G248"/>
    <mergeCell ref="A243:J243"/>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7:B298"/>
    <mergeCell ref="G297:G298"/>
    <mergeCell ref="B336:B337"/>
    <mergeCell ref="G336:G337"/>
    <mergeCell ref="B376:B377"/>
    <mergeCell ref="G376:G377"/>
    <mergeCell ref="A435:J435"/>
    <mergeCell ref="A436:J436"/>
    <mergeCell ref="B437:E437"/>
    <mergeCell ref="G437:J437"/>
    <mergeCell ref="B438:B439"/>
    <mergeCell ref="C438:E438"/>
    <mergeCell ref="G438:G439"/>
    <mergeCell ref="H438:J438"/>
  </mergeCells>
  <phoneticPr fontId="0" type="noConversion"/>
  <printOptions horizontalCentered="1" verticalCentered="1"/>
  <pageMargins left="1.3385826771653544" right="0.78740157480314965" top="0.51181102362204722" bottom="0.78740157480314965" header="0" footer="0.59055118110236227"/>
  <pageSetup scale="71" orientation="landscape" r:id="rId1"/>
  <headerFooter alignWithMargins="0">
    <oddFooter>&amp;C&amp;P</oddFooter>
  </headerFooter>
  <rowBreaks count="11" manualBreakCount="11">
    <brk id="41" max="9" man="1"/>
    <brk id="94" max="9" man="1"/>
    <brk id="131" max="16383" man="1"/>
    <brk id="161" max="16383" man="1"/>
    <brk id="196" max="16383" man="1"/>
    <brk id="243" max="16383" man="1"/>
    <brk id="293" max="16383" man="1"/>
    <brk id="332" max="9" man="1"/>
    <brk id="372" max="16383" man="1"/>
    <brk id="434" max="9" man="1"/>
    <brk id="45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heetViews>
  <sheetFormatPr baseColWidth="10" defaultRowHeight="13.2" x14ac:dyDescent="0.25"/>
  <cols>
    <col min="1" max="1" width="1.44140625" customWidth="1"/>
    <col min="2" max="2" width="27.88671875" customWidth="1"/>
    <col min="3" max="3" width="38.109375" bestFit="1" customWidth="1"/>
    <col min="4" max="11" width="15.109375" customWidth="1"/>
  </cols>
  <sheetData>
    <row r="1" spans="2:11" x14ac:dyDescent="0.25">
      <c r="B1">
        <v>5</v>
      </c>
      <c r="C1">
        <v>6</v>
      </c>
      <c r="D1">
        <v>7</v>
      </c>
      <c r="E1">
        <v>8</v>
      </c>
      <c r="F1">
        <v>9</v>
      </c>
      <c r="G1">
        <v>10</v>
      </c>
      <c r="H1">
        <v>11</v>
      </c>
      <c r="I1">
        <v>12</v>
      </c>
      <c r="J1">
        <v>13</v>
      </c>
      <c r="K1">
        <v>14</v>
      </c>
    </row>
    <row r="2" spans="2:11" x14ac:dyDescent="0.25">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5">
      <c r="B3" t="s">
        <v>378</v>
      </c>
      <c r="C3" t="s">
        <v>379</v>
      </c>
      <c r="D3" s="105" t="s">
        <v>380</v>
      </c>
      <c r="E3" s="105" t="s">
        <v>381</v>
      </c>
      <c r="F3" t="s">
        <v>382</v>
      </c>
      <c r="G3" t="s">
        <v>229</v>
      </c>
      <c r="H3" t="s">
        <v>218</v>
      </c>
      <c r="I3" t="s">
        <v>150</v>
      </c>
      <c r="J3" t="s">
        <v>250</v>
      </c>
      <c r="K3" s="105" t="s">
        <v>463</v>
      </c>
    </row>
    <row r="4" spans="2:11" x14ac:dyDescent="0.25">
      <c r="B4" t="str">
        <f ca="1">"Participación enero - "&amp;LOWER(TEXT(TODAY()-20,"mmmm"))&amp;" "&amp;YEAR(TODAY())</f>
        <v>Participación enero - septiembre 2019</v>
      </c>
      <c r="C4" t="str">
        <f ca="1">"Participación enero - "&amp;LOWER(TEXT(TODAY()-20,"mmmm"))&amp;" "&amp;YEAR(TODAY())</f>
        <v>Participación enero - septiembre 2019</v>
      </c>
      <c r="D4" t="str">
        <f ca="1">"Participación enero - "&amp;LOWER(TEXT(TODAY()-20,"mmmm"))&amp;" "&amp;YEAR(TODAY())</f>
        <v>Participación enero - septiembre 2019</v>
      </c>
      <c r="E4" t="str">
        <f ca="1">"Participación enero - "&amp;LOWER(TEXT(TODAY()-20,"mmmm"))&amp;" "&amp;YEAR(TODAY())</f>
        <v>Participación enero - septiembre 2019</v>
      </c>
      <c r="F4" t="str">
        <f ca="1">"Miles de dólares  enero - "&amp;LOWER(TEXT(TODAY()-20,"mmmm"))&amp;" "&amp;YEAR(TODAY())</f>
        <v>Miles de dólares  enero - septiembre 2019</v>
      </c>
      <c r="G4" t="str">
        <f ca="1">"Miles de dólares  enero - "&amp;LOWER(TEXT(TODAY()-20,"mmmm"))&amp;" "&amp;YEAR(TODAY())</f>
        <v>Miles de dólares  enero - septiembre 2019</v>
      </c>
      <c r="H4" t="str">
        <f ca="1">"Miles de dólares  enero - "&amp;LOWER(TEXT(TODAY()-20,"mmmm"))&amp;" "&amp;YEAR(TODAY())</f>
        <v>Miles de dólares  enero - septiembre 2019</v>
      </c>
      <c r="I4" t="str">
        <f ca="1">"Miles de dólares  enero - "&amp;LOWER(TEXT(TODAY()-20,"mmmm"))&amp;" "&amp;YEAR(TODAY())</f>
        <v>Miles de dólares  enero - septiembre 2019</v>
      </c>
      <c r="J4" t="str">
        <f ca="1">"Millones de dólares  enero - "&amp;LOWER(TEXT(TODAY()-20,"mmmm"))&amp;" "&amp;YEAR(TODAY())</f>
        <v>Millones de dólares  enero - septiembre 2019</v>
      </c>
      <c r="K4" t="str">
        <f ca="1">"Millones de dólares  enero - "&amp;LOWER(TEXT(TODAY()-20,"mmmm"))&amp;" "&amp;YEAR(TODAY())</f>
        <v>Millones de dólares  enero - septiembre 2019</v>
      </c>
    </row>
    <row r="5" spans="2:11" s="202" customFormat="1" ht="132" x14ac:dyDescent="0.25">
      <c r="B5" s="232" t="str">
        <f ca="1">CONCATENATE(B2,CHAR(10),B3,CHAR(10),B4)</f>
        <v>Gráfico  Nº 5
Exportaciones silvoagropecuarias por clase
Participación enero - septiembre 2019</v>
      </c>
      <c r="C5" s="232" t="str">
        <f ca="1">CONCATENATE(C2,CHAR(10),C3,CHAR(10),C4)</f>
        <v>Gráfico  Nº 6
Exportaciones silvoagropecuarias por sector
Participación enero - septiembre 2019</v>
      </c>
      <c r="D5" s="232" t="str">
        <f ca="1">CONCATENATE(D2,CHAR(10),D3,CHAR(10),D4)</f>
        <v>Gráfico  Nº 7
Exportación de productos silvoagropecuarios por zona económica
Participación enero - septiembre 2019</v>
      </c>
      <c r="E5" s="232" t="str">
        <f ca="1">CONCATENATE(E2,CHAR(10),E3,CHAR(10),E4)</f>
        <v>Gráfico  Nº 8
Importación de productos silvoagropecuarios por zona económica
Participación enero - septiembre 2019</v>
      </c>
      <c r="F5" s="232" t="str">
        <f t="shared" ref="F5:G5" ca="1" si="2">CONCATENATE(F2,CHAR(10),F3,CHAR(10),F4)</f>
        <v>Gráfico  Nº 9
Exportación de productos silvoagropecuarios por país de  destino
Miles de dólares  enero - septiembre 2019</v>
      </c>
      <c r="G5" s="232" t="str">
        <f t="shared" ca="1" si="2"/>
        <v>Gráfico  Nº 10
Importación de productos silvoagropecuarios por país de origen
Miles de dólares  enero - septiembre 2019</v>
      </c>
      <c r="H5" s="232" t="str">
        <f t="shared" ref="H5" ca="1" si="3">CONCATENATE(H2,CHAR(10),H3,CHAR(10),H4)</f>
        <v>Gráfico  Nº 11
Principales productos silvoagropecuarios exportados
Miles de dólares  enero - septiembre 2019</v>
      </c>
      <c r="I5" s="232" t="str">
        <f t="shared" ref="I5:K5" ca="1" si="4">CONCATENATE(I2,CHAR(10),I3,CHAR(10),I4)</f>
        <v>Gráfico  Nº 12
Principales productos silvoagropecuarios importados
Miles de dólares  enero - septiembre 2019</v>
      </c>
      <c r="J5" s="232" t="str">
        <f t="shared" ca="1" si="4"/>
        <v>Gráfico  Nº 13
Principales rubros exportados
Millones de dólares  enero - septiembre 2019</v>
      </c>
      <c r="K5" s="232" t="str">
        <f t="shared" ca="1" si="4"/>
        <v>Gráfico  Nº 14
Principales rubros importados
Millones de dólares  enero - septiembre 2019</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R52"/>
  <sheetViews>
    <sheetView workbookViewId="0">
      <selection sqref="A1:XFD1048576"/>
    </sheetView>
  </sheetViews>
  <sheetFormatPr baseColWidth="10" defaultColWidth="11.44140625" defaultRowHeight="13.2" x14ac:dyDescent="0.25"/>
  <cols>
    <col min="1" max="1" width="18.33203125" style="1" bestFit="1" customWidth="1"/>
    <col min="2" max="2" width="17.109375" style="1" bestFit="1" customWidth="1"/>
    <col min="3" max="3" width="10.33203125" style="1" customWidth="1"/>
    <col min="4" max="4" width="10.44140625" style="1" customWidth="1"/>
    <col min="5" max="5" width="10.33203125" style="1" bestFit="1" customWidth="1"/>
    <col min="6" max="6" width="13" style="1" bestFit="1" customWidth="1"/>
    <col min="7" max="11" width="11.44140625" style="34"/>
    <col min="12" max="16384" width="11.44140625" style="1"/>
  </cols>
  <sheetData>
    <row r="1" spans="1:16" s="34" customFormat="1" ht="15.9" customHeight="1" x14ac:dyDescent="0.25">
      <c r="A1" s="321" t="s">
        <v>125</v>
      </c>
      <c r="B1" s="321"/>
      <c r="C1" s="321"/>
      <c r="D1" s="321"/>
      <c r="E1" s="321"/>
      <c r="F1" s="321"/>
      <c r="G1" s="131"/>
      <c r="H1" s="131"/>
      <c r="I1" s="131"/>
      <c r="J1" s="131"/>
      <c r="K1" s="131"/>
      <c r="L1"/>
      <c r="M1"/>
      <c r="N1"/>
      <c r="O1"/>
      <c r="P1"/>
    </row>
    <row r="2" spans="1:16" s="34" customFormat="1" ht="15.9" customHeight="1" x14ac:dyDescent="0.25">
      <c r="A2" s="317" t="s">
        <v>126</v>
      </c>
      <c r="B2" s="317"/>
      <c r="C2" s="317"/>
      <c r="D2" s="317"/>
      <c r="E2" s="317"/>
      <c r="F2" s="317"/>
      <c r="G2" s="131"/>
      <c r="H2" s="131"/>
      <c r="I2" s="131"/>
      <c r="J2" s="131"/>
      <c r="K2" s="131"/>
      <c r="L2"/>
      <c r="M2"/>
      <c r="N2"/>
      <c r="O2"/>
      <c r="P2"/>
    </row>
    <row r="3" spans="1:16" s="34" customFormat="1" ht="15.9" customHeight="1" x14ac:dyDescent="0.25">
      <c r="A3" s="317" t="s">
        <v>127</v>
      </c>
      <c r="B3" s="317"/>
      <c r="C3" s="317"/>
      <c r="D3" s="317"/>
      <c r="E3" s="317"/>
      <c r="F3" s="317"/>
      <c r="G3" s="131"/>
      <c r="H3" s="131"/>
      <c r="I3" s="131"/>
      <c r="J3" s="131"/>
      <c r="K3" s="131"/>
      <c r="L3"/>
      <c r="M3"/>
      <c r="N3"/>
      <c r="O3"/>
      <c r="P3"/>
    </row>
    <row r="4" spans="1:16" s="34" customFormat="1" ht="15.9" customHeight="1" thickBot="1" x14ac:dyDescent="0.3">
      <c r="A4" s="317" t="s">
        <v>237</v>
      </c>
      <c r="B4" s="317"/>
      <c r="C4" s="317"/>
      <c r="D4" s="317"/>
      <c r="E4" s="317"/>
      <c r="F4" s="317"/>
      <c r="G4" s="308"/>
      <c r="H4" s="308"/>
      <c r="I4" s="308"/>
      <c r="J4" s="308"/>
      <c r="K4" s="308"/>
      <c r="L4"/>
      <c r="M4"/>
      <c r="N4"/>
      <c r="O4"/>
      <c r="P4"/>
    </row>
    <row r="5" spans="1:16" s="34" customFormat="1" ht="13.8" thickTop="1" x14ac:dyDescent="0.25">
      <c r="A5" s="286" t="s">
        <v>128</v>
      </c>
      <c r="B5" s="282">
        <v>2018</v>
      </c>
      <c r="C5" s="320" t="s">
        <v>513</v>
      </c>
      <c r="D5" s="320"/>
      <c r="E5" s="284" t="s">
        <v>143</v>
      </c>
      <c r="F5" s="284" t="s">
        <v>134</v>
      </c>
      <c r="G5" s="36"/>
      <c r="H5" s="36"/>
      <c r="I5" s="36"/>
      <c r="J5" s="36"/>
      <c r="K5" s="36"/>
      <c r="L5"/>
      <c r="M5"/>
      <c r="N5"/>
      <c r="O5"/>
      <c r="P5"/>
    </row>
    <row r="6" spans="1:16" s="34" customFormat="1" ht="13.8" thickBot="1" x14ac:dyDescent="0.3">
      <c r="A6" s="287"/>
      <c r="B6" s="283" t="s">
        <v>363</v>
      </c>
      <c r="C6" s="283">
        <v>2018</v>
      </c>
      <c r="D6" s="283">
        <v>2019</v>
      </c>
      <c r="E6" s="283" t="s">
        <v>514</v>
      </c>
      <c r="F6" s="285">
        <v>2019</v>
      </c>
      <c r="L6"/>
      <c r="M6"/>
      <c r="N6"/>
      <c r="O6"/>
      <c r="P6"/>
    </row>
    <row r="7" spans="1:16" s="115" customFormat="1" ht="13.8" thickTop="1" x14ac:dyDescent="0.25">
      <c r="A7" s="36" t="s">
        <v>440</v>
      </c>
      <c r="B7" s="268">
        <v>75451827.199996904</v>
      </c>
      <c r="C7" s="268">
        <v>56268681.495696664</v>
      </c>
      <c r="D7" s="268">
        <v>52780559.683821104</v>
      </c>
      <c r="E7" s="27">
        <v>-6.1990466439884949E-2</v>
      </c>
      <c r="F7" s="251"/>
      <c r="G7" s="267"/>
    </row>
    <row r="8" spans="1:16" s="115" customFormat="1" x14ac:dyDescent="0.25">
      <c r="A8" s="36" t="s">
        <v>441</v>
      </c>
      <c r="B8" s="268">
        <v>39922600.0749382</v>
      </c>
      <c r="C8" s="268">
        <v>29192290.776829649</v>
      </c>
      <c r="D8" s="268">
        <v>27109425.798444863</v>
      </c>
      <c r="E8" s="27">
        <v>-7.1349829799516318E-2</v>
      </c>
      <c r="F8" s="251"/>
    </row>
    <row r="9" spans="1:16" s="34" customFormat="1" x14ac:dyDescent="0.25">
      <c r="A9" s="36"/>
      <c r="B9" s="36"/>
      <c r="C9" s="36"/>
      <c r="D9" s="36"/>
      <c r="E9" s="36"/>
      <c r="F9" s="251"/>
      <c r="L9"/>
      <c r="M9"/>
      <c r="N9"/>
      <c r="O9"/>
      <c r="P9"/>
    </row>
    <row r="10" spans="1:16" s="34" customFormat="1" ht="15.9" customHeight="1" x14ac:dyDescent="0.25">
      <c r="A10" s="319" t="s">
        <v>130</v>
      </c>
      <c r="B10" s="319"/>
      <c r="C10" s="319"/>
      <c r="D10" s="319"/>
      <c r="E10" s="319"/>
      <c r="F10" s="319"/>
      <c r="L10"/>
      <c r="M10"/>
      <c r="N10"/>
      <c r="O10"/>
      <c r="P10"/>
    </row>
    <row r="11" spans="1:16" s="34" customFormat="1" ht="15.9" customHeight="1" x14ac:dyDescent="0.25">
      <c r="A11" s="292" t="s">
        <v>242</v>
      </c>
      <c r="B11" s="293">
        <v>17898882</v>
      </c>
      <c r="C11" s="293">
        <v>13943523</v>
      </c>
      <c r="D11" s="293">
        <v>13163471</v>
      </c>
      <c r="E11" s="294">
        <v>-5.5943680804341915E-2</v>
      </c>
      <c r="F11" s="294">
        <v>0.24939998891362677</v>
      </c>
      <c r="L11"/>
      <c r="M11"/>
      <c r="N11"/>
      <c r="O11"/>
      <c r="P11"/>
    </row>
    <row r="12" spans="1:16" s="34" customFormat="1" ht="15.9" customHeight="1" x14ac:dyDescent="0.25">
      <c r="A12" s="111" t="s">
        <v>265</v>
      </c>
      <c r="B12" s="288">
        <v>10209365</v>
      </c>
      <c r="C12" s="288">
        <v>8179024</v>
      </c>
      <c r="D12" s="288">
        <v>8113921</v>
      </c>
      <c r="E12" s="31">
        <v>-7.9597516769727046E-3</v>
      </c>
      <c r="F12" s="31">
        <v>0.61639676951466671</v>
      </c>
      <c r="L12"/>
      <c r="M12"/>
      <c r="N12"/>
      <c r="O12"/>
      <c r="P12"/>
    </row>
    <row r="13" spans="1:16" s="34" customFormat="1" ht="15.9" customHeight="1" x14ac:dyDescent="0.25">
      <c r="A13" s="111" t="s">
        <v>266</v>
      </c>
      <c r="B13" s="288">
        <v>1380845</v>
      </c>
      <c r="C13" s="288">
        <v>1039924</v>
      </c>
      <c r="D13" s="288">
        <v>1072449</v>
      </c>
      <c r="E13" s="31">
        <v>3.1276324039064392E-2</v>
      </c>
      <c r="F13" s="31">
        <v>8.1471596663220514E-2</v>
      </c>
      <c r="G13" s="33"/>
      <c r="H13" s="33"/>
      <c r="I13" s="33"/>
      <c r="J13" s="33"/>
      <c r="K13" s="33"/>
      <c r="L13"/>
      <c r="M13"/>
      <c r="N13"/>
      <c r="O13"/>
      <c r="P13"/>
    </row>
    <row r="14" spans="1:16" s="34" customFormat="1" ht="15.9" customHeight="1" x14ac:dyDescent="0.25">
      <c r="A14" s="289" t="s">
        <v>267</v>
      </c>
      <c r="B14" s="290">
        <v>6308672</v>
      </c>
      <c r="C14" s="290">
        <v>4724575</v>
      </c>
      <c r="D14" s="290">
        <v>3977101</v>
      </c>
      <c r="E14" s="291">
        <v>-0.1582097860654133</v>
      </c>
      <c r="F14" s="291">
        <v>0.30213163382211272</v>
      </c>
      <c r="G14" s="33"/>
      <c r="H14" s="33"/>
      <c r="I14" s="33"/>
      <c r="J14" s="33"/>
      <c r="K14" s="33"/>
      <c r="L14"/>
      <c r="M14"/>
      <c r="N14"/>
      <c r="O14"/>
      <c r="P14"/>
    </row>
    <row r="15" spans="1:16" s="34" customFormat="1" ht="15.9" customHeight="1" x14ac:dyDescent="0.25">
      <c r="A15" s="317" t="s">
        <v>132</v>
      </c>
      <c r="B15" s="317"/>
      <c r="C15" s="317"/>
      <c r="D15" s="317"/>
      <c r="E15" s="317"/>
      <c r="F15" s="317"/>
      <c r="L15"/>
      <c r="M15"/>
      <c r="N15"/>
      <c r="O15"/>
      <c r="P15"/>
    </row>
    <row r="16" spans="1:16" s="34" customFormat="1" ht="15.9" customHeight="1" x14ac:dyDescent="0.25">
      <c r="A16" s="296" t="s">
        <v>242</v>
      </c>
      <c r="B16" s="297">
        <v>6559093</v>
      </c>
      <c r="C16" s="297">
        <v>4855985</v>
      </c>
      <c r="D16" s="297">
        <v>4803965</v>
      </c>
      <c r="E16" s="298">
        <v>-1.0712553683753142E-2</v>
      </c>
      <c r="F16" s="299"/>
      <c r="G16" s="28"/>
      <c r="H16" s="28"/>
      <c r="I16" s="28"/>
      <c r="J16" s="28"/>
      <c r="K16" s="28"/>
      <c r="L16"/>
      <c r="M16"/>
      <c r="N16"/>
      <c r="O16"/>
      <c r="P16"/>
    </row>
    <row r="17" spans="1:18" s="34" customFormat="1" ht="15.9" customHeight="1" x14ac:dyDescent="0.25">
      <c r="A17" s="111" t="s">
        <v>265</v>
      </c>
      <c r="B17" s="23">
        <v>4085030</v>
      </c>
      <c r="C17" s="23">
        <v>2988653</v>
      </c>
      <c r="D17" s="23">
        <v>2964132</v>
      </c>
      <c r="E17" s="31">
        <v>-8.2046995753605381E-3</v>
      </c>
      <c r="F17" s="31">
        <v>0.61701781757360852</v>
      </c>
      <c r="G17" s="33"/>
      <c r="H17" s="33"/>
      <c r="I17" s="33"/>
      <c r="J17" s="33"/>
      <c r="K17" s="33"/>
      <c r="L17"/>
      <c r="M17"/>
      <c r="N17"/>
      <c r="O17"/>
      <c r="P17"/>
    </row>
    <row r="18" spans="1:18" s="34" customFormat="1" ht="15.9" customHeight="1" x14ac:dyDescent="0.25">
      <c r="A18" s="111" t="s">
        <v>266</v>
      </c>
      <c r="B18" s="23">
        <v>2142636</v>
      </c>
      <c r="C18" s="23">
        <v>1605214</v>
      </c>
      <c r="D18" s="23">
        <v>1637726</v>
      </c>
      <c r="E18" s="31">
        <v>2.0253997286343129E-2</v>
      </c>
      <c r="F18" s="31">
        <v>0.3409113097201999</v>
      </c>
      <c r="G18" s="33"/>
      <c r="H18" s="33"/>
      <c r="I18" s="33"/>
      <c r="J18" s="33"/>
      <c r="K18" s="33"/>
      <c r="L18"/>
      <c r="M18"/>
      <c r="N18"/>
      <c r="O18"/>
      <c r="P18"/>
    </row>
    <row r="19" spans="1:18" s="34" customFormat="1" ht="15.9" customHeight="1" x14ac:dyDescent="0.25">
      <c r="A19" s="289" t="s">
        <v>267</v>
      </c>
      <c r="B19" s="295">
        <v>331427</v>
      </c>
      <c r="C19" s="295">
        <v>262118</v>
      </c>
      <c r="D19" s="295">
        <v>202107</v>
      </c>
      <c r="E19" s="291">
        <v>-0.22894650500919433</v>
      </c>
      <c r="F19" s="291">
        <v>4.2070872706191656E-2</v>
      </c>
      <c r="G19" s="33"/>
      <c r="H19" s="33"/>
      <c r="I19" s="33"/>
      <c r="J19" s="33"/>
      <c r="K19" s="33"/>
      <c r="L19"/>
      <c r="M19"/>
      <c r="N19"/>
      <c r="O19"/>
      <c r="P19"/>
    </row>
    <row r="20" spans="1:18" s="34" customFormat="1" ht="15.9" customHeight="1" x14ac:dyDescent="0.25">
      <c r="A20" s="317" t="s">
        <v>144</v>
      </c>
      <c r="B20" s="317"/>
      <c r="C20" s="317"/>
      <c r="D20" s="317"/>
      <c r="E20" s="317"/>
      <c r="F20" s="317"/>
      <c r="M20" s="30"/>
      <c r="N20" s="30"/>
      <c r="O20" s="30"/>
    </row>
    <row r="21" spans="1:18" s="34" customFormat="1" ht="15.9" customHeight="1" x14ac:dyDescent="0.25">
      <c r="A21" s="300" t="s">
        <v>242</v>
      </c>
      <c r="B21" s="301">
        <v>11339789</v>
      </c>
      <c r="C21" s="301">
        <v>9087538</v>
      </c>
      <c r="D21" s="301">
        <v>8359506</v>
      </c>
      <c r="E21" s="294">
        <v>-8.0113227587053831E-2</v>
      </c>
      <c r="F21" s="302"/>
      <c r="G21" s="33"/>
      <c r="H21" s="33"/>
      <c r="I21" s="33"/>
      <c r="J21" s="33"/>
      <c r="K21" s="33"/>
    </row>
    <row r="22" spans="1:18" s="34" customFormat="1" ht="15.9" customHeight="1" x14ac:dyDescent="0.25">
      <c r="A22" s="111" t="s">
        <v>265</v>
      </c>
      <c r="B22" s="23">
        <v>6124335</v>
      </c>
      <c r="C22" s="23">
        <v>5190371</v>
      </c>
      <c r="D22" s="23">
        <v>5149789</v>
      </c>
      <c r="E22" s="31">
        <v>-7.818708913100816E-3</v>
      </c>
      <c r="F22" s="31">
        <v>0.61603987125555026</v>
      </c>
      <c r="G22" s="33"/>
      <c r="H22" s="33"/>
      <c r="I22" s="33"/>
      <c r="J22" s="33"/>
      <c r="K22" s="33"/>
    </row>
    <row r="23" spans="1:18" s="34" customFormat="1" ht="15.9" customHeight="1" x14ac:dyDescent="0.25">
      <c r="A23" s="111" t="s">
        <v>266</v>
      </c>
      <c r="B23" s="23">
        <v>-761791</v>
      </c>
      <c r="C23" s="23">
        <v>-565290</v>
      </c>
      <c r="D23" s="23">
        <v>-565277</v>
      </c>
      <c r="E23" s="31">
        <v>2.299704576412107E-5</v>
      </c>
      <c r="F23" s="31">
        <v>-6.762086180690581E-2</v>
      </c>
      <c r="G23" s="33"/>
      <c r="H23" s="33"/>
      <c r="I23" s="33"/>
      <c r="J23" s="33"/>
      <c r="K23" s="33"/>
    </row>
    <row r="24" spans="1:18" s="34" customFormat="1" ht="15.9" customHeight="1" thickBot="1" x14ac:dyDescent="0.3">
      <c r="A24" s="112" t="s">
        <v>267</v>
      </c>
      <c r="B24" s="64">
        <v>5977245</v>
      </c>
      <c r="C24" s="64">
        <v>4462457</v>
      </c>
      <c r="D24" s="64">
        <v>3774994</v>
      </c>
      <c r="E24" s="65">
        <v>-0.15405481778311814</v>
      </c>
      <c r="F24" s="65">
        <v>0.45158099055135553</v>
      </c>
      <c r="G24" s="33"/>
      <c r="H24" s="33"/>
      <c r="I24" s="33"/>
      <c r="J24" s="33"/>
      <c r="K24" s="33"/>
    </row>
    <row r="25" spans="1:18" ht="27" customHeight="1" thickTop="1" x14ac:dyDescent="0.25">
      <c r="A25" s="318" t="s">
        <v>447</v>
      </c>
      <c r="B25" s="318"/>
      <c r="C25" s="318"/>
      <c r="D25" s="318"/>
      <c r="E25" s="318"/>
      <c r="F25" s="318"/>
      <c r="G25" s="33"/>
      <c r="H25" s="33"/>
      <c r="I25" s="33"/>
      <c r="J25" s="33"/>
      <c r="K25" s="33"/>
      <c r="L25" s="37"/>
      <c r="M25" s="184"/>
      <c r="N25" s="25"/>
      <c r="O25" s="198" t="s">
        <v>373</v>
      </c>
    </row>
    <row r="26" spans="1:18" ht="33" customHeight="1" x14ac:dyDescent="0.25">
      <c r="G26" s="33"/>
      <c r="H26" s="33"/>
      <c r="I26" s="33"/>
      <c r="J26" s="33"/>
      <c r="K26" s="33"/>
      <c r="L26" s="34"/>
      <c r="M26" s="183"/>
      <c r="O26" s="105" t="s">
        <v>195</v>
      </c>
    </row>
    <row r="27" spans="1:18" x14ac:dyDescent="0.25">
      <c r="A27" s="7"/>
      <c r="B27" s="7"/>
      <c r="C27" s="7"/>
      <c r="D27" s="7"/>
      <c r="E27" s="7"/>
      <c r="F27" s="7"/>
      <c r="G27" s="33"/>
      <c r="H27" s="33"/>
      <c r="I27" s="33"/>
      <c r="J27" s="33"/>
      <c r="K27" s="33"/>
      <c r="L27" s="34"/>
      <c r="M27" s="183"/>
      <c r="O27" s="179" t="s">
        <v>265</v>
      </c>
      <c r="P27" s="179" t="s">
        <v>266</v>
      </c>
      <c r="Q27" s="179" t="s">
        <v>267</v>
      </c>
      <c r="R27" s="179" t="s">
        <v>192</v>
      </c>
    </row>
    <row r="28" spans="1:18" ht="14.4" x14ac:dyDescent="0.3">
      <c r="A28" s="7"/>
      <c r="B28" s="7"/>
      <c r="C28" s="7"/>
      <c r="D28" s="7"/>
      <c r="E28" s="7"/>
      <c r="F28" s="7"/>
      <c r="G28" s="33"/>
      <c r="H28" s="33"/>
      <c r="I28" s="33"/>
      <c r="J28" s="33"/>
      <c r="K28" s="33"/>
      <c r="L28">
        <v>4</v>
      </c>
      <c r="M28" s="183" t="s">
        <v>515</v>
      </c>
      <c r="N28" s="110" t="s">
        <v>516</v>
      </c>
      <c r="O28" s="137">
        <v>4420290</v>
      </c>
      <c r="P28" s="137">
        <v>-107289</v>
      </c>
      <c r="Q28" s="137">
        <v>3501852</v>
      </c>
      <c r="R28" s="137">
        <v>7814853</v>
      </c>
    </row>
    <row r="29" spans="1:18" ht="14.4" x14ac:dyDescent="0.3">
      <c r="A29" s="7"/>
      <c r="B29" s="7"/>
      <c r="C29" s="7"/>
      <c r="D29" s="7"/>
      <c r="E29" s="7"/>
      <c r="F29" s="7"/>
      <c r="G29" s="33"/>
      <c r="H29" s="33"/>
      <c r="I29" s="33"/>
      <c r="J29" s="33"/>
      <c r="K29" s="33"/>
      <c r="L29">
        <v>3</v>
      </c>
      <c r="M29" s="183"/>
      <c r="N29" s="110" t="s">
        <v>517</v>
      </c>
      <c r="O29" s="137">
        <v>4790269</v>
      </c>
      <c r="P29" s="137">
        <v>-199050</v>
      </c>
      <c r="Q29" s="137">
        <v>3332472</v>
      </c>
      <c r="R29" s="137">
        <v>7923691</v>
      </c>
    </row>
    <row r="30" spans="1:18" ht="14.4" x14ac:dyDescent="0.3">
      <c r="A30" s="7"/>
      <c r="B30" s="7"/>
      <c r="C30" s="7"/>
      <c r="D30" s="7"/>
      <c r="E30" s="7"/>
      <c r="F30" s="7"/>
      <c r="L30">
        <v>2</v>
      </c>
      <c r="M30" s="183"/>
      <c r="N30" s="110" t="s">
        <v>518</v>
      </c>
      <c r="O30" s="137">
        <v>4661104</v>
      </c>
      <c r="P30" s="137">
        <v>-577501</v>
      </c>
      <c r="Q30" s="137">
        <v>3513486</v>
      </c>
      <c r="R30" s="137">
        <v>7597089</v>
      </c>
    </row>
    <row r="31" spans="1:18" ht="14.4" x14ac:dyDescent="0.3">
      <c r="A31" s="7"/>
      <c r="B31" s="7"/>
      <c r="C31" s="7"/>
      <c r="D31" s="7"/>
      <c r="E31" s="7"/>
      <c r="F31" s="7"/>
      <c r="L31">
        <v>1</v>
      </c>
      <c r="M31" s="183"/>
      <c r="N31" s="110" t="s">
        <v>519</v>
      </c>
      <c r="O31" s="137">
        <v>5190371</v>
      </c>
      <c r="P31" s="137">
        <v>-565290</v>
      </c>
      <c r="Q31" s="137">
        <v>4462457</v>
      </c>
      <c r="R31" s="137">
        <v>9087538</v>
      </c>
    </row>
    <row r="32" spans="1:18" ht="14.4" x14ac:dyDescent="0.3">
      <c r="A32" s="7"/>
      <c r="B32" s="7"/>
      <c r="C32" s="7"/>
      <c r="D32" s="7"/>
      <c r="E32" s="7"/>
      <c r="F32" s="7"/>
      <c r="L32">
        <v>0</v>
      </c>
      <c r="M32" s="183"/>
      <c r="N32" s="110" t="s">
        <v>520</v>
      </c>
      <c r="O32" s="137">
        <v>5149789</v>
      </c>
      <c r="P32" s="137">
        <v>-565277</v>
      </c>
      <c r="Q32" s="137">
        <v>3774994</v>
      </c>
      <c r="R32" s="137">
        <v>8359506</v>
      </c>
    </row>
    <row r="33" spans="1:12" x14ac:dyDescent="0.25">
      <c r="A33" s="7"/>
      <c r="B33" s="7"/>
      <c r="C33" s="7"/>
      <c r="D33" s="7"/>
      <c r="E33" s="7"/>
      <c r="F33" s="7"/>
    </row>
    <row r="34" spans="1:12" x14ac:dyDescent="0.25">
      <c r="A34" s="7"/>
      <c r="B34" s="7"/>
      <c r="C34" s="7"/>
      <c r="D34" s="7"/>
      <c r="E34" s="7"/>
      <c r="F34" s="7"/>
    </row>
    <row r="35" spans="1:12" x14ac:dyDescent="0.25">
      <c r="A35" s="7"/>
      <c r="B35" s="7"/>
      <c r="C35" s="7"/>
      <c r="D35" s="7"/>
      <c r="E35" s="7"/>
      <c r="F35" s="7"/>
      <c r="L35" s="6"/>
    </row>
    <row r="36" spans="1:12" x14ac:dyDescent="0.25">
      <c r="A36" s="7"/>
      <c r="B36" s="7"/>
      <c r="C36" s="7"/>
      <c r="D36" s="7"/>
      <c r="E36" s="7"/>
      <c r="F36" s="7"/>
      <c r="L36" s="6"/>
    </row>
    <row r="37" spans="1:12" x14ac:dyDescent="0.25">
      <c r="A37" s="7"/>
      <c r="B37" s="7"/>
      <c r="C37" s="7"/>
      <c r="D37" s="7"/>
      <c r="E37" s="7"/>
      <c r="F37" s="7"/>
      <c r="L37" s="6"/>
    </row>
    <row r="38" spans="1:12" x14ac:dyDescent="0.25">
      <c r="A38" s="7"/>
      <c r="B38" s="7"/>
      <c r="C38" s="7"/>
      <c r="D38" s="7"/>
      <c r="E38" s="7"/>
      <c r="F38" s="7"/>
    </row>
    <row r="39" spans="1:12" x14ac:dyDescent="0.25">
      <c r="A39" s="7"/>
      <c r="B39" s="7"/>
      <c r="C39" s="7"/>
      <c r="D39" s="7"/>
      <c r="E39" s="7"/>
      <c r="F39" s="7"/>
      <c r="L39" s="6"/>
    </row>
    <row r="40" spans="1:12" x14ac:dyDescent="0.25">
      <c r="A40" s="7"/>
      <c r="B40" s="7"/>
      <c r="C40" s="7"/>
      <c r="D40" s="7"/>
      <c r="E40" s="7"/>
      <c r="F40" s="7"/>
      <c r="L40" s="6"/>
    </row>
    <row r="41" spans="1:12" x14ac:dyDescent="0.25">
      <c r="A41" s="7"/>
      <c r="B41" s="7"/>
      <c r="C41" s="7"/>
      <c r="D41" s="7"/>
      <c r="E41" s="7"/>
      <c r="F41" s="7"/>
      <c r="L41" s="6"/>
    </row>
    <row r="42" spans="1:12" x14ac:dyDescent="0.25">
      <c r="A42" s="7"/>
      <c r="B42" s="7"/>
      <c r="C42" s="7"/>
      <c r="D42" s="7"/>
      <c r="E42" s="7"/>
      <c r="F42" s="7"/>
      <c r="L42" s="6"/>
    </row>
    <row r="43" spans="1:12" x14ac:dyDescent="0.25">
      <c r="A43" s="7"/>
      <c r="B43" s="7"/>
      <c r="C43" s="7"/>
      <c r="D43" s="7"/>
      <c r="E43" s="7"/>
      <c r="F43" s="7"/>
    </row>
    <row r="44" spans="1:12" x14ac:dyDescent="0.25">
      <c r="A44" s="7"/>
      <c r="B44" s="7"/>
      <c r="C44" s="7"/>
      <c r="D44" s="7"/>
      <c r="E44" s="7"/>
      <c r="F44" s="7"/>
      <c r="L44" s="6"/>
    </row>
    <row r="45" spans="1:12" x14ac:dyDescent="0.25">
      <c r="A45" s="7"/>
      <c r="B45" s="7"/>
      <c r="C45" s="7"/>
      <c r="D45" s="7"/>
      <c r="E45" s="7"/>
      <c r="F45" s="7"/>
      <c r="L45" s="6"/>
    </row>
    <row r="46" spans="1:12" x14ac:dyDescent="0.25">
      <c r="A46" s="7"/>
      <c r="B46" s="7"/>
      <c r="C46" s="7"/>
      <c r="D46" s="7"/>
      <c r="E46" s="7"/>
      <c r="F46" s="7"/>
      <c r="L46" s="6"/>
    </row>
    <row r="47" spans="1:12" x14ac:dyDescent="0.25">
      <c r="A47" s="7"/>
      <c r="B47" s="7"/>
      <c r="C47" s="7"/>
      <c r="D47" s="7"/>
      <c r="E47" s="7"/>
      <c r="F47" s="7"/>
      <c r="L47" s="6"/>
    </row>
    <row r="48" spans="1:12" x14ac:dyDescent="0.25">
      <c r="A48" s="7"/>
      <c r="B48" s="7"/>
      <c r="C48" s="7"/>
      <c r="D48" s="7"/>
      <c r="E48" s="7"/>
      <c r="F48" s="7"/>
    </row>
    <row r="49" spans="1:12" x14ac:dyDescent="0.25">
      <c r="A49" s="7"/>
      <c r="B49" s="7"/>
      <c r="C49" s="7"/>
      <c r="D49" s="7"/>
      <c r="E49" s="7"/>
      <c r="F49" s="7"/>
      <c r="L49" s="6"/>
    </row>
    <row r="50" spans="1:12" x14ac:dyDescent="0.25">
      <c r="A50" s="7"/>
      <c r="B50" s="7"/>
      <c r="C50" s="7"/>
      <c r="D50" s="7"/>
      <c r="E50" s="7"/>
      <c r="F50" s="7"/>
      <c r="L50" s="6"/>
    </row>
    <row r="51" spans="1:12" x14ac:dyDescent="0.25">
      <c r="A51" s="7"/>
      <c r="B51" s="7"/>
      <c r="C51" s="7"/>
      <c r="D51" s="7"/>
      <c r="E51" s="7"/>
      <c r="F51" s="7"/>
      <c r="L51" s="6"/>
    </row>
    <row r="52" spans="1:12" x14ac:dyDescent="0.25">
      <c r="L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W44"/>
  <sheetViews>
    <sheetView workbookViewId="0">
      <selection sqref="A1:XFD1048576"/>
    </sheetView>
  </sheetViews>
  <sheetFormatPr baseColWidth="10" defaultColWidth="11.44140625" defaultRowHeight="13.2" x14ac:dyDescent="0.25"/>
  <cols>
    <col min="1" max="1" width="18.33203125" style="1" bestFit="1" customWidth="1"/>
    <col min="2" max="6" width="10.109375" style="1" bestFit="1" customWidth="1"/>
    <col min="7" max="7" width="10.6640625" style="1" customWidth="1"/>
    <col min="8" max="8" width="13" style="1" bestFit="1" customWidth="1"/>
    <col min="9" max="9" width="11.44140625" style="34"/>
    <col min="10" max="10" width="11.44140625" style="34" customWidth="1"/>
    <col min="11" max="16384" width="11.44140625" style="1"/>
  </cols>
  <sheetData>
    <row r="1" spans="1:23" s="34" customFormat="1" ht="15.9" customHeight="1" x14ac:dyDescent="0.25">
      <c r="A1" s="321" t="s">
        <v>135</v>
      </c>
      <c r="B1" s="321"/>
      <c r="C1" s="321"/>
      <c r="D1" s="321"/>
      <c r="E1" s="321"/>
      <c r="F1" s="321"/>
      <c r="G1" s="321"/>
      <c r="H1" s="321"/>
      <c r="I1" s="131"/>
      <c r="J1" s="132"/>
    </row>
    <row r="2" spans="1:23" s="34" customFormat="1" ht="15.9" customHeight="1" x14ac:dyDescent="0.25">
      <c r="A2" s="317" t="s">
        <v>442</v>
      </c>
      <c r="B2" s="317"/>
      <c r="C2" s="317"/>
      <c r="D2" s="317"/>
      <c r="E2" s="317"/>
      <c r="F2" s="317"/>
      <c r="G2" s="317"/>
      <c r="H2" s="317"/>
      <c r="I2" s="131"/>
      <c r="J2" s="256"/>
      <c r="K2" s="29"/>
      <c r="L2" s="29"/>
      <c r="M2" s="29"/>
      <c r="N2" s="29"/>
      <c r="O2" s="29"/>
      <c r="P2" s="29"/>
      <c r="Q2" s="29"/>
      <c r="R2" s="29"/>
      <c r="S2" s="29"/>
      <c r="T2" s="29"/>
      <c r="U2" s="29"/>
      <c r="V2" s="29"/>
      <c r="W2" s="29"/>
    </row>
    <row r="3" spans="1:23" s="34" customFormat="1" ht="15.9" customHeight="1" x14ac:dyDescent="0.3">
      <c r="A3" s="317" t="s">
        <v>127</v>
      </c>
      <c r="B3" s="317"/>
      <c r="C3" s="317"/>
      <c r="D3" s="317"/>
      <c r="E3" s="317"/>
      <c r="F3" s="317"/>
      <c r="G3" s="317"/>
      <c r="H3" s="317"/>
      <c r="I3" s="131"/>
      <c r="J3" s="304"/>
      <c r="K3" s="304"/>
      <c r="L3" s="304"/>
      <c r="M3" s="304"/>
      <c r="N3" s="304"/>
      <c r="O3" s="304"/>
      <c r="P3" s="304"/>
      <c r="Q3" s="304"/>
      <c r="R3" s="304"/>
      <c r="S3" s="304"/>
      <c r="T3" s="29"/>
      <c r="U3" s="29"/>
      <c r="V3" s="29"/>
      <c r="W3" s="29"/>
    </row>
    <row r="4" spans="1:23" s="34" customFormat="1" ht="15.9" customHeight="1" thickBot="1" x14ac:dyDescent="0.35">
      <c r="A4" s="317" t="s">
        <v>237</v>
      </c>
      <c r="B4" s="317"/>
      <c r="C4" s="317"/>
      <c r="D4" s="317"/>
      <c r="E4" s="317"/>
      <c r="F4" s="317"/>
      <c r="G4" s="317"/>
      <c r="H4" s="317"/>
      <c r="I4" s="308"/>
      <c r="J4" s="257"/>
      <c r="K4" s="252"/>
      <c r="L4" s="252"/>
      <c r="M4" s="252"/>
      <c r="N4" s="252"/>
      <c r="O4" s="252"/>
      <c r="P4" s="252"/>
      <c r="Q4" s="252"/>
      <c r="R4" s="252"/>
      <c r="S4" s="252"/>
      <c r="T4" s="29"/>
      <c r="U4" s="29"/>
      <c r="V4" s="29"/>
      <c r="W4" s="29"/>
    </row>
    <row r="5" spans="1:23" s="34" customFormat="1" ht="14.4" thickTop="1" x14ac:dyDescent="0.3">
      <c r="A5" s="38" t="s">
        <v>128</v>
      </c>
      <c r="B5" s="322">
        <v>2014</v>
      </c>
      <c r="C5" s="322">
        <v>2015</v>
      </c>
      <c r="D5" s="322">
        <v>2016</v>
      </c>
      <c r="E5" s="322">
        <v>2017</v>
      </c>
      <c r="F5" s="322">
        <v>2018</v>
      </c>
      <c r="G5" s="62" t="s">
        <v>142</v>
      </c>
      <c r="H5" s="62" t="s">
        <v>134</v>
      </c>
      <c r="I5" s="36"/>
      <c r="J5" s="252"/>
      <c r="K5" s="252"/>
      <c r="L5" s="252"/>
      <c r="M5" s="252"/>
      <c r="N5" s="252"/>
      <c r="O5" s="252"/>
      <c r="P5" s="252"/>
      <c r="Q5" s="252"/>
      <c r="R5" s="252"/>
      <c r="S5" s="252"/>
      <c r="T5" s="29"/>
      <c r="U5" s="29"/>
      <c r="V5" s="29"/>
      <c r="W5" s="29"/>
    </row>
    <row r="6" spans="1:23" s="34" customFormat="1" ht="14.4" thickBot="1" x14ac:dyDescent="0.35">
      <c r="A6" s="253"/>
      <c r="B6" s="323"/>
      <c r="C6" s="323"/>
      <c r="D6" s="323"/>
      <c r="E6" s="323"/>
      <c r="F6" s="323"/>
      <c r="G6" s="254" t="s">
        <v>521</v>
      </c>
      <c r="H6" s="255">
        <v>2018</v>
      </c>
      <c r="J6" s="252"/>
      <c r="K6" s="252"/>
      <c r="L6" s="252"/>
      <c r="M6" s="252"/>
      <c r="N6" s="252"/>
      <c r="O6" s="252"/>
      <c r="P6" s="252"/>
      <c r="Q6" s="252"/>
      <c r="R6" s="252"/>
      <c r="S6" s="252"/>
      <c r="T6" s="29"/>
      <c r="U6" s="29"/>
      <c r="V6" s="29"/>
      <c r="W6" s="29"/>
    </row>
    <row r="7" spans="1:23" s="34" customFormat="1" ht="13.8" thickTop="1" x14ac:dyDescent="0.25">
      <c r="A7" s="36" t="s">
        <v>440</v>
      </c>
      <c r="B7" s="109">
        <v>75064697.829607397</v>
      </c>
      <c r="C7" s="109">
        <v>62035090.309760004</v>
      </c>
      <c r="D7" s="109">
        <v>60718332.353969805</v>
      </c>
      <c r="E7" s="109">
        <v>68859010.63756679</v>
      </c>
      <c r="F7" s="109">
        <v>75451827.199996904</v>
      </c>
      <c r="G7" s="27">
        <v>9.574370153429608E-2</v>
      </c>
      <c r="H7" s="251"/>
      <c r="J7" s="258"/>
    </row>
    <row r="8" spans="1:23" s="34" customFormat="1" x14ac:dyDescent="0.25">
      <c r="A8" s="36" t="s">
        <v>441</v>
      </c>
      <c r="B8" s="109">
        <v>40437482.567322396</v>
      </c>
      <c r="C8" s="109">
        <v>32339510.383173</v>
      </c>
      <c r="D8" s="109">
        <v>30697544.7045395</v>
      </c>
      <c r="E8" s="109">
        <v>37198998.222640596</v>
      </c>
      <c r="F8" s="109">
        <v>39922600.0749382</v>
      </c>
      <c r="G8" s="27">
        <v>7.3217075255535405E-2</v>
      </c>
      <c r="H8" s="251"/>
    </row>
    <row r="9" spans="1:23" s="34" customFormat="1" ht="15.9" customHeight="1" x14ac:dyDescent="0.25">
      <c r="A9" s="317" t="s">
        <v>130</v>
      </c>
      <c r="B9" s="317"/>
      <c r="C9" s="317"/>
      <c r="D9" s="317"/>
      <c r="E9" s="317"/>
      <c r="F9" s="317"/>
      <c r="G9" s="317"/>
      <c r="H9" s="317"/>
      <c r="J9" s="259"/>
      <c r="K9" s="30"/>
      <c r="L9" s="258"/>
    </row>
    <row r="10" spans="1:23" s="34" customFormat="1" ht="15.9" customHeight="1" x14ac:dyDescent="0.25">
      <c r="A10" s="26" t="s">
        <v>242</v>
      </c>
      <c r="B10" s="113">
        <v>16043216</v>
      </c>
      <c r="C10" s="113">
        <v>14817037</v>
      </c>
      <c r="D10" s="113">
        <v>15210095</v>
      </c>
      <c r="E10" s="113">
        <v>15381835</v>
      </c>
      <c r="F10" s="113">
        <v>17898882</v>
      </c>
      <c r="G10" s="27">
        <v>0.16363762841039448</v>
      </c>
      <c r="H10" s="27">
        <v>0.23722264475525828</v>
      </c>
      <c r="I10" s="30"/>
      <c r="J10" s="259"/>
      <c r="K10" s="30"/>
      <c r="L10" s="258"/>
    </row>
    <row r="11" spans="1:23" s="34" customFormat="1" ht="15.9" customHeight="1" x14ac:dyDescent="0.25">
      <c r="A11" s="111" t="s">
        <v>265</v>
      </c>
      <c r="B11" s="109">
        <v>9232765</v>
      </c>
      <c r="C11" s="109">
        <v>8623933</v>
      </c>
      <c r="D11" s="109">
        <v>9250572</v>
      </c>
      <c r="E11" s="109">
        <v>9238481</v>
      </c>
      <c r="F11" s="109">
        <v>10209365</v>
      </c>
      <c r="G11" s="31">
        <v>0.10509130234721487</v>
      </c>
      <c r="H11" s="31">
        <v>0.57039121214386468</v>
      </c>
      <c r="I11" s="258"/>
      <c r="J11" s="132"/>
    </row>
    <row r="12" spans="1:23" s="34" customFormat="1" ht="15.9" customHeight="1" x14ac:dyDescent="0.25">
      <c r="A12" s="111" t="s">
        <v>266</v>
      </c>
      <c r="B12" s="109">
        <v>1387980</v>
      </c>
      <c r="C12" s="109">
        <v>1338945</v>
      </c>
      <c r="D12" s="109">
        <v>1236616</v>
      </c>
      <c r="E12" s="109">
        <v>1182554</v>
      </c>
      <c r="F12" s="109">
        <v>1380845</v>
      </c>
      <c r="G12" s="31">
        <v>0.16768029197820988</v>
      </c>
      <c r="H12" s="31">
        <v>7.7146997225860256E-2</v>
      </c>
      <c r="I12" s="33"/>
    </row>
    <row r="13" spans="1:23" s="34" customFormat="1" ht="15.9" customHeight="1" x14ac:dyDescent="0.25">
      <c r="A13" s="111" t="s">
        <v>267</v>
      </c>
      <c r="B13" s="109">
        <v>5422471</v>
      </c>
      <c r="C13" s="109">
        <v>4854159</v>
      </c>
      <c r="D13" s="109">
        <v>4722907</v>
      </c>
      <c r="E13" s="109">
        <v>4960800</v>
      </c>
      <c r="F13" s="109">
        <v>6308672</v>
      </c>
      <c r="G13" s="31">
        <v>0.27170456378003549</v>
      </c>
      <c r="H13" s="31">
        <v>0.35246179063027511</v>
      </c>
      <c r="I13" s="33"/>
    </row>
    <row r="14" spans="1:23" s="34" customFormat="1" ht="15.9" customHeight="1" x14ac:dyDescent="0.25">
      <c r="A14" s="317" t="s">
        <v>132</v>
      </c>
      <c r="B14" s="317"/>
      <c r="C14" s="317"/>
      <c r="D14" s="317"/>
      <c r="E14" s="317"/>
      <c r="F14" s="317"/>
      <c r="G14" s="317"/>
      <c r="H14" s="317"/>
    </row>
    <row r="15" spans="1:23" s="34" customFormat="1" ht="15.9" customHeight="1" x14ac:dyDescent="0.25">
      <c r="A15" s="32" t="s">
        <v>242</v>
      </c>
      <c r="B15" s="113">
        <v>5664467</v>
      </c>
      <c r="C15" s="113">
        <v>5203542</v>
      </c>
      <c r="D15" s="113">
        <v>5142710</v>
      </c>
      <c r="E15" s="113">
        <v>5844927</v>
      </c>
      <c r="F15" s="113">
        <v>6559093</v>
      </c>
      <c r="G15" s="27">
        <v>0.12218561497859597</v>
      </c>
      <c r="H15" s="28"/>
      <c r="I15" s="28"/>
    </row>
    <row r="16" spans="1:23" s="34" customFormat="1" ht="15.9" customHeight="1" x14ac:dyDescent="0.25">
      <c r="A16" s="111" t="s">
        <v>265</v>
      </c>
      <c r="B16" s="23">
        <v>3808241</v>
      </c>
      <c r="C16" s="23">
        <v>3474061</v>
      </c>
      <c r="D16" s="23">
        <v>3325911</v>
      </c>
      <c r="E16" s="23">
        <v>3619177</v>
      </c>
      <c r="F16" s="23">
        <v>4085030</v>
      </c>
      <c r="G16" s="31">
        <v>0.12871793780740759</v>
      </c>
      <c r="H16" s="31">
        <v>0.62280409806660764</v>
      </c>
      <c r="I16" s="33"/>
    </row>
    <row r="17" spans="1:18" s="34" customFormat="1" ht="15.9" customHeight="1" x14ac:dyDescent="0.25">
      <c r="A17" s="111" t="s">
        <v>266</v>
      </c>
      <c r="B17" s="23">
        <v>1583623</v>
      </c>
      <c r="C17" s="23">
        <v>1466730</v>
      </c>
      <c r="D17" s="23">
        <v>1561996</v>
      </c>
      <c r="E17" s="23">
        <v>1965142</v>
      </c>
      <c r="F17" s="23">
        <v>2142636</v>
      </c>
      <c r="G17" s="31">
        <v>9.0321208340160664E-2</v>
      </c>
      <c r="H17" s="31">
        <v>0.32666650709175798</v>
      </c>
      <c r="I17" s="33"/>
    </row>
    <row r="18" spans="1:18" s="34" customFormat="1" ht="15.9" customHeight="1" x14ac:dyDescent="0.25">
      <c r="A18" s="111" t="s">
        <v>267</v>
      </c>
      <c r="B18" s="23">
        <v>272603</v>
      </c>
      <c r="C18" s="23">
        <v>262751</v>
      </c>
      <c r="D18" s="23">
        <v>254803</v>
      </c>
      <c r="E18" s="23">
        <v>260608</v>
      </c>
      <c r="F18" s="23">
        <v>331427</v>
      </c>
      <c r="G18" s="31">
        <v>0.27174530329076618</v>
      </c>
      <c r="H18" s="31">
        <v>5.0529394841634351E-2</v>
      </c>
      <c r="I18" s="33"/>
    </row>
    <row r="19" spans="1:18" s="34" customFormat="1" ht="15.9" customHeight="1" x14ac:dyDescent="0.25">
      <c r="A19" s="317" t="s">
        <v>144</v>
      </c>
      <c r="B19" s="317"/>
      <c r="C19" s="317"/>
      <c r="D19" s="317"/>
      <c r="E19" s="317"/>
      <c r="F19" s="317"/>
      <c r="G19" s="317"/>
      <c r="H19" s="317"/>
    </row>
    <row r="20" spans="1:18" s="34" customFormat="1" ht="15.9" customHeight="1" x14ac:dyDescent="0.25">
      <c r="A20" s="32" t="s">
        <v>242</v>
      </c>
      <c r="B20" s="113">
        <v>10378749</v>
      </c>
      <c r="C20" s="113">
        <v>9613495</v>
      </c>
      <c r="D20" s="113">
        <v>10067385</v>
      </c>
      <c r="E20" s="113">
        <v>9536908</v>
      </c>
      <c r="F20" s="113">
        <v>11339789</v>
      </c>
      <c r="G20" s="27">
        <v>0.18904250727804023</v>
      </c>
      <c r="H20" s="33"/>
      <c r="I20" s="33"/>
    </row>
    <row r="21" spans="1:18" s="34" customFormat="1" ht="15.9" customHeight="1" x14ac:dyDescent="0.25">
      <c r="A21" s="111" t="s">
        <v>265</v>
      </c>
      <c r="B21" s="23">
        <v>5424524</v>
      </c>
      <c r="C21" s="23">
        <v>5149872</v>
      </c>
      <c r="D21" s="23">
        <v>5924661</v>
      </c>
      <c r="E21" s="23">
        <v>5619304</v>
      </c>
      <c r="F21" s="23">
        <v>6124335</v>
      </c>
      <c r="G21" s="31">
        <v>8.987429759984511E-2</v>
      </c>
      <c r="H21" s="31">
        <v>0.54007486382683134</v>
      </c>
      <c r="I21" s="33"/>
    </row>
    <row r="22" spans="1:18" s="34" customFormat="1" ht="15.9" customHeight="1" x14ac:dyDescent="0.25">
      <c r="A22" s="111" t="s">
        <v>266</v>
      </c>
      <c r="B22" s="23">
        <v>-195643</v>
      </c>
      <c r="C22" s="23">
        <v>-127785</v>
      </c>
      <c r="D22" s="23">
        <v>-325380</v>
      </c>
      <c r="E22" s="23">
        <v>-782588</v>
      </c>
      <c r="F22" s="23">
        <v>-761791</v>
      </c>
      <c r="G22" s="31">
        <v>2.6574647196225855E-2</v>
      </c>
      <c r="H22" s="31">
        <v>-6.7178586832612144E-2</v>
      </c>
      <c r="I22" s="33"/>
      <c r="J22" s="258"/>
    </row>
    <row r="23" spans="1:18" s="34" customFormat="1" ht="15.9" customHeight="1" thickBot="1" x14ac:dyDescent="0.3">
      <c r="A23" s="112" t="s">
        <v>267</v>
      </c>
      <c r="B23" s="64">
        <v>5149868</v>
      </c>
      <c r="C23" s="64">
        <v>4591408</v>
      </c>
      <c r="D23" s="64">
        <v>4468104</v>
      </c>
      <c r="E23" s="64">
        <v>4700192</v>
      </c>
      <c r="F23" s="64">
        <v>5977245</v>
      </c>
      <c r="G23" s="65">
        <v>0.27170230492711789</v>
      </c>
      <c r="H23" s="65">
        <v>0.52710372300578079</v>
      </c>
      <c r="I23" s="33"/>
    </row>
    <row r="24" spans="1:18" ht="27" customHeight="1" thickTop="1" x14ac:dyDescent="0.25">
      <c r="A24" s="318" t="s">
        <v>446</v>
      </c>
      <c r="B24" s="318"/>
      <c r="C24" s="318"/>
      <c r="D24" s="318"/>
      <c r="E24" s="318"/>
      <c r="F24" s="318"/>
      <c r="G24" s="318"/>
      <c r="H24" s="318"/>
      <c r="I24" s="33"/>
      <c r="N24" s="25"/>
      <c r="O24" s="198" t="s">
        <v>373</v>
      </c>
    </row>
    <row r="25" spans="1:18" ht="33" customHeight="1" x14ac:dyDescent="0.25">
      <c r="I25" s="33"/>
      <c r="O25" s="105" t="s">
        <v>195</v>
      </c>
    </row>
    <row r="26" spans="1:18" x14ac:dyDescent="0.25">
      <c r="A26" s="7"/>
      <c r="B26" s="7"/>
      <c r="C26" s="7"/>
      <c r="D26" s="7"/>
      <c r="E26" s="7"/>
      <c r="F26" s="7"/>
      <c r="G26" s="7"/>
      <c r="H26" s="7"/>
      <c r="I26" s="33"/>
      <c r="O26" s="179" t="s">
        <v>265</v>
      </c>
      <c r="P26" s="179" t="s">
        <v>266</v>
      </c>
      <c r="Q26" s="179" t="s">
        <v>267</v>
      </c>
      <c r="R26" s="179" t="s">
        <v>192</v>
      </c>
    </row>
    <row r="27" spans="1:18" ht="14.4" x14ac:dyDescent="0.3">
      <c r="A27" s="7"/>
      <c r="B27" s="7"/>
      <c r="C27" s="7"/>
      <c r="D27" s="7"/>
      <c r="E27" s="7"/>
      <c r="F27" s="7"/>
      <c r="G27" s="7"/>
      <c r="H27" s="7"/>
      <c r="I27" s="33"/>
      <c r="N27" s="240">
        <v>2013</v>
      </c>
      <c r="O27" s="137">
        <v>5424524</v>
      </c>
      <c r="P27" s="137">
        <v>-195643</v>
      </c>
      <c r="Q27" s="137">
        <v>5149868</v>
      </c>
      <c r="R27" s="137">
        <v>10378749</v>
      </c>
    </row>
    <row r="28" spans="1:18" ht="14.4" x14ac:dyDescent="0.3">
      <c r="A28" s="7"/>
      <c r="B28" s="7"/>
      <c r="C28" s="7"/>
      <c r="D28" s="7"/>
      <c r="E28" s="7"/>
      <c r="F28" s="7"/>
      <c r="G28" s="7"/>
      <c r="H28" s="7"/>
      <c r="I28" s="33"/>
      <c r="N28" s="240">
        <v>2014</v>
      </c>
      <c r="O28" s="137">
        <v>5149872</v>
      </c>
      <c r="P28" s="137">
        <v>-127785</v>
      </c>
      <c r="Q28" s="137">
        <v>4591408</v>
      </c>
      <c r="R28" s="137">
        <v>9613495</v>
      </c>
    </row>
    <row r="29" spans="1:18" ht="14.4" x14ac:dyDescent="0.3">
      <c r="A29" s="7"/>
      <c r="B29" s="7"/>
      <c r="C29" s="7"/>
      <c r="D29" s="7"/>
      <c r="E29" s="7"/>
      <c r="F29" s="7"/>
      <c r="G29" s="7"/>
      <c r="H29" s="7"/>
      <c r="N29" s="240">
        <v>2015</v>
      </c>
      <c r="O29" s="137">
        <v>5924661</v>
      </c>
      <c r="P29" s="137">
        <v>-325380</v>
      </c>
      <c r="Q29" s="137">
        <v>4468104</v>
      </c>
      <c r="R29" s="137">
        <v>10067385</v>
      </c>
    </row>
    <row r="30" spans="1:18" ht="14.4" x14ac:dyDescent="0.3">
      <c r="A30" s="7"/>
      <c r="B30" s="7"/>
      <c r="C30" s="7"/>
      <c r="D30" s="7"/>
      <c r="E30" s="7"/>
      <c r="F30" s="7"/>
      <c r="G30" s="7"/>
      <c r="H30" s="7"/>
      <c r="N30" s="240">
        <v>2016</v>
      </c>
      <c r="O30" s="137">
        <v>5619304</v>
      </c>
      <c r="P30" s="137">
        <v>-782588</v>
      </c>
      <c r="Q30" s="137">
        <v>4700192</v>
      </c>
      <c r="R30" s="137">
        <v>9536908</v>
      </c>
    </row>
    <row r="31" spans="1:18" ht="14.4" x14ac:dyDescent="0.3">
      <c r="A31" s="7"/>
      <c r="B31" s="7"/>
      <c r="C31" s="7"/>
      <c r="D31" s="7"/>
      <c r="E31" s="7"/>
      <c r="F31" s="7"/>
      <c r="G31" s="7"/>
      <c r="H31" s="7"/>
      <c r="N31" s="240">
        <v>2017</v>
      </c>
      <c r="O31" s="137">
        <v>6124335</v>
      </c>
      <c r="P31" s="137">
        <v>-761791</v>
      </c>
      <c r="Q31" s="137">
        <v>5977245</v>
      </c>
      <c r="R31" s="137">
        <v>11339789</v>
      </c>
    </row>
    <row r="32" spans="1:18" x14ac:dyDescent="0.25">
      <c r="A32" s="7"/>
      <c r="B32" s="7"/>
      <c r="C32" s="7"/>
      <c r="D32" s="7"/>
      <c r="E32" s="7"/>
      <c r="F32" s="7"/>
      <c r="G32" s="7"/>
      <c r="H32" s="7"/>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sqref="A1:XFD1048576"/>
    </sheetView>
  </sheetViews>
  <sheetFormatPr baseColWidth="10" defaultRowHeight="13.2" x14ac:dyDescent="0.25"/>
  <cols>
    <col min="1" max="1" width="15.109375" customWidth="1"/>
    <col min="2" max="2" width="16.5546875" bestFit="1" customWidth="1"/>
    <col min="3" max="3" width="15" customWidth="1"/>
    <col min="4" max="4" width="15.109375" customWidth="1"/>
    <col min="5" max="5" width="14.6640625" customWidth="1"/>
    <col min="6" max="6" width="16.5546875" bestFit="1" customWidth="1"/>
    <col min="7" max="16" width="16.5546875" customWidth="1"/>
    <col min="17" max="17" width="12.88671875" style="105" bestFit="1" customWidth="1"/>
    <col min="18" max="18" width="18.5546875" style="105" bestFit="1" customWidth="1"/>
    <col min="19" max="19" width="14.6640625" style="105" customWidth="1"/>
    <col min="20" max="20" width="18.5546875" style="105" bestFit="1" customWidth="1"/>
    <col min="21" max="21" width="16.109375" style="105" bestFit="1" customWidth="1"/>
    <col min="22" max="22" width="12.6640625" bestFit="1" customWidth="1"/>
  </cols>
  <sheetData>
    <row r="1" spans="1:30" s="34" customFormat="1" ht="15.9" customHeight="1" x14ac:dyDescent="0.25">
      <c r="A1" s="321" t="s">
        <v>193</v>
      </c>
      <c r="B1" s="321"/>
      <c r="C1" s="321"/>
      <c r="D1" s="321"/>
      <c r="E1" s="321"/>
      <c r="F1" s="321"/>
      <c r="G1" s="307"/>
      <c r="H1" s="307"/>
      <c r="I1" s="307"/>
      <c r="J1" s="307"/>
      <c r="K1" s="307"/>
      <c r="L1" s="307"/>
      <c r="M1" s="307"/>
      <c r="N1" s="307"/>
      <c r="O1" s="307"/>
      <c r="P1" s="307"/>
      <c r="Q1" s="32" t="s">
        <v>194</v>
      </c>
      <c r="R1" s="32"/>
      <c r="S1" s="32"/>
      <c r="T1" s="32"/>
      <c r="U1" s="32"/>
      <c r="V1" s="29"/>
      <c r="W1" s="29"/>
      <c r="X1" s="29"/>
      <c r="AA1" s="30"/>
      <c r="AB1" s="30"/>
      <c r="AC1" s="30"/>
      <c r="AD1" s="29"/>
    </row>
    <row r="2" spans="1:30" ht="13.5" customHeight="1" x14ac:dyDescent="0.25">
      <c r="A2" s="317" t="s">
        <v>243</v>
      </c>
      <c r="B2" s="317"/>
      <c r="C2" s="317"/>
      <c r="D2" s="317"/>
      <c r="E2" s="317"/>
      <c r="F2" s="317"/>
      <c r="G2" s="307"/>
      <c r="H2" s="307"/>
      <c r="I2" s="307"/>
      <c r="J2" s="307"/>
      <c r="K2" s="307"/>
      <c r="L2" s="307"/>
      <c r="M2" s="307"/>
      <c r="N2" s="307"/>
      <c r="O2" s="307"/>
      <c r="P2" s="307"/>
      <c r="Q2" s="22" t="s">
        <v>128</v>
      </c>
      <c r="R2" s="36" t="s">
        <v>265</v>
      </c>
      <c r="S2" s="36" t="s">
        <v>266</v>
      </c>
      <c r="T2" s="36" t="s">
        <v>267</v>
      </c>
      <c r="U2" s="36" t="s">
        <v>192</v>
      </c>
    </row>
    <row r="3" spans="1:30" s="34" customFormat="1" ht="15.9" customHeight="1" x14ac:dyDescent="0.25">
      <c r="A3" s="317" t="s">
        <v>127</v>
      </c>
      <c r="B3" s="317"/>
      <c r="C3" s="317"/>
      <c r="D3" s="317"/>
      <c r="E3" s="317"/>
      <c r="F3" s="317"/>
      <c r="G3" s="307"/>
      <c r="H3" s="307"/>
      <c r="I3" s="307"/>
      <c r="J3" s="307"/>
      <c r="K3" s="307"/>
      <c r="L3" s="307"/>
      <c r="M3" s="307"/>
      <c r="N3" s="307"/>
      <c r="O3" s="307"/>
      <c r="P3" s="307"/>
      <c r="Q3" s="221" t="s">
        <v>516</v>
      </c>
      <c r="R3" s="171">
        <v>6952954</v>
      </c>
      <c r="S3" s="171">
        <v>1013702</v>
      </c>
      <c r="T3" s="171">
        <v>3706848</v>
      </c>
      <c r="U3" s="193">
        <v>11673504</v>
      </c>
      <c r="V3" s="29"/>
      <c r="W3" s="29"/>
      <c r="X3" s="29"/>
      <c r="Z3" s="35"/>
      <c r="AA3" s="30"/>
      <c r="AB3" s="30"/>
      <c r="AC3" s="30"/>
      <c r="AD3" s="29"/>
    </row>
    <row r="4" spans="1:30" s="34" customFormat="1" ht="15.9" customHeight="1" x14ac:dyDescent="0.25">
      <c r="A4" s="317" t="s">
        <v>237</v>
      </c>
      <c r="B4" s="317"/>
      <c r="C4" s="317"/>
      <c r="D4" s="317"/>
      <c r="E4" s="317"/>
      <c r="F4" s="317"/>
      <c r="G4" s="307"/>
      <c r="H4" s="307"/>
      <c r="I4" s="307"/>
      <c r="J4" s="307"/>
      <c r="K4" s="307"/>
      <c r="L4" s="307"/>
      <c r="M4" s="307"/>
      <c r="N4" s="307"/>
      <c r="O4" s="307"/>
      <c r="P4" s="307"/>
      <c r="Q4" s="221" t="s">
        <v>517</v>
      </c>
      <c r="R4" s="171">
        <v>7242655</v>
      </c>
      <c r="S4" s="171">
        <v>930928</v>
      </c>
      <c r="T4" s="171">
        <v>3530666</v>
      </c>
      <c r="U4" s="193">
        <v>11704249</v>
      </c>
      <c r="V4" s="29"/>
      <c r="W4" s="29"/>
      <c r="X4" s="29"/>
      <c r="AD4" s="29"/>
    </row>
    <row r="5" spans="1:30" ht="13.8" thickBot="1" x14ac:dyDescent="0.3">
      <c r="B5" s="41"/>
      <c r="C5" s="41"/>
      <c r="D5" s="41"/>
      <c r="E5" s="41"/>
      <c r="F5" s="41"/>
      <c r="G5" s="41"/>
      <c r="H5" s="41"/>
      <c r="I5" s="41"/>
      <c r="J5" s="41"/>
      <c r="K5" s="41"/>
      <c r="L5" s="41"/>
      <c r="M5" s="41"/>
      <c r="N5" s="41"/>
      <c r="O5" s="41"/>
      <c r="P5" s="41"/>
      <c r="Q5" s="221" t="s">
        <v>518</v>
      </c>
      <c r="R5" s="171">
        <v>7291030</v>
      </c>
      <c r="S5" s="171">
        <v>887030</v>
      </c>
      <c r="T5" s="171">
        <v>3715359</v>
      </c>
      <c r="U5" s="193">
        <v>11893419</v>
      </c>
    </row>
    <row r="6" spans="1:30" ht="15" customHeight="1" thickTop="1" x14ac:dyDescent="0.25">
      <c r="A6" s="53" t="s">
        <v>128</v>
      </c>
      <c r="B6" s="327" t="s">
        <v>513</v>
      </c>
      <c r="C6" s="327"/>
      <c r="D6" s="327"/>
      <c r="E6" s="327"/>
      <c r="F6" s="327"/>
      <c r="G6" s="106"/>
      <c r="H6" s="106"/>
      <c r="I6" s="106"/>
      <c r="J6" s="106"/>
      <c r="K6" s="106"/>
      <c r="L6" s="106"/>
      <c r="M6" s="106"/>
      <c r="N6" s="106"/>
      <c r="O6" s="106"/>
      <c r="P6" s="106"/>
      <c r="Q6" s="221" t="s">
        <v>519</v>
      </c>
      <c r="R6" s="171">
        <v>8179024</v>
      </c>
      <c r="S6" s="171">
        <v>1039924</v>
      </c>
      <c r="T6" s="171">
        <v>4724575</v>
      </c>
      <c r="U6" s="193">
        <v>13943523</v>
      </c>
    </row>
    <row r="7" spans="1:30" ht="15" customHeight="1" x14ac:dyDescent="0.25">
      <c r="A7" s="55"/>
      <c r="B7" s="54">
        <v>2015</v>
      </c>
      <c r="C7" s="54">
        <v>2016</v>
      </c>
      <c r="D7" s="54">
        <v>2017</v>
      </c>
      <c r="E7" s="54">
        <v>2018</v>
      </c>
      <c r="F7" s="54">
        <v>2019</v>
      </c>
      <c r="G7" s="106"/>
      <c r="H7" s="106"/>
      <c r="I7" s="106"/>
      <c r="J7" s="106"/>
      <c r="K7" s="106"/>
      <c r="L7" s="106"/>
      <c r="M7" s="106"/>
      <c r="N7" s="106"/>
      <c r="O7" s="106"/>
      <c r="P7" s="106"/>
      <c r="Q7" s="221" t="s">
        <v>520</v>
      </c>
      <c r="R7" s="171">
        <v>8113921</v>
      </c>
      <c r="S7" s="171">
        <v>1072449</v>
      </c>
      <c r="T7" s="171">
        <v>3977101</v>
      </c>
      <c r="U7" s="193">
        <v>13163471</v>
      </c>
    </row>
    <row r="8" spans="1:30" s="105" customFormat="1" ht="20.100000000000001" customHeight="1" x14ac:dyDescent="0.25">
      <c r="A8" s="114" t="s">
        <v>265</v>
      </c>
      <c r="B8" s="166">
        <v>6952954</v>
      </c>
      <c r="C8" s="166">
        <v>7242655</v>
      </c>
      <c r="D8" s="166">
        <v>7291030</v>
      </c>
      <c r="E8" s="166">
        <v>8179024</v>
      </c>
      <c r="F8" s="166">
        <v>8113921</v>
      </c>
      <c r="G8" s="166"/>
      <c r="H8" s="166"/>
      <c r="I8" s="166"/>
      <c r="J8" s="166"/>
      <c r="K8" s="166"/>
      <c r="L8" s="166"/>
      <c r="M8" s="166"/>
      <c r="N8" s="166"/>
      <c r="O8" s="138"/>
      <c r="P8" s="138"/>
    </row>
    <row r="9" spans="1:30" s="105" customFormat="1" ht="20.100000000000001" customHeight="1" x14ac:dyDescent="0.25">
      <c r="A9" s="114" t="s">
        <v>266</v>
      </c>
      <c r="B9" s="166">
        <v>1013702</v>
      </c>
      <c r="C9" s="166">
        <v>930928</v>
      </c>
      <c r="D9" s="166">
        <v>887030</v>
      </c>
      <c r="E9" s="166">
        <v>1039924</v>
      </c>
      <c r="F9" s="166">
        <v>1072449</v>
      </c>
      <c r="G9" s="166"/>
      <c r="H9" s="166"/>
      <c r="I9" s="166"/>
      <c r="J9" s="166"/>
      <c r="K9" s="166"/>
      <c r="L9" s="166"/>
      <c r="M9" s="166"/>
      <c r="N9" s="166"/>
      <c r="O9" s="138"/>
      <c r="P9" s="138"/>
    </row>
    <row r="10" spans="1:30" s="105" customFormat="1" ht="20.100000000000001" customHeight="1" x14ac:dyDescent="0.25">
      <c r="A10" s="114" t="s">
        <v>267</v>
      </c>
      <c r="B10" s="166">
        <v>3706848</v>
      </c>
      <c r="C10" s="166">
        <v>3530666</v>
      </c>
      <c r="D10" s="166">
        <v>3715359</v>
      </c>
      <c r="E10" s="166">
        <v>4724575</v>
      </c>
      <c r="F10" s="166">
        <v>3977101</v>
      </c>
      <c r="G10" s="166"/>
      <c r="H10" s="166"/>
      <c r="I10" s="166"/>
      <c r="J10" s="166"/>
      <c r="K10" s="166"/>
      <c r="L10" s="166"/>
      <c r="M10" s="166"/>
      <c r="N10" s="166"/>
      <c r="O10" s="138"/>
      <c r="P10" s="138"/>
      <c r="Q10" s="2" t="s">
        <v>5</v>
      </c>
      <c r="R10" s="2"/>
      <c r="S10" s="2"/>
      <c r="T10" s="2"/>
      <c r="U10" s="2"/>
    </row>
    <row r="11" spans="1:30" s="2" customFormat="1" ht="20.100000000000001" customHeight="1" thickBot="1" x14ac:dyDescent="0.3">
      <c r="A11" s="173" t="s">
        <v>192</v>
      </c>
      <c r="B11" s="174">
        <v>11673504</v>
      </c>
      <c r="C11" s="174">
        <v>11704249</v>
      </c>
      <c r="D11" s="174">
        <v>11893419</v>
      </c>
      <c r="E11" s="174">
        <v>13943523</v>
      </c>
      <c r="F11" s="174">
        <v>13163471</v>
      </c>
      <c r="G11" s="176"/>
      <c r="H11" s="176"/>
      <c r="I11" s="176"/>
      <c r="J11" s="176"/>
      <c r="K11" s="176"/>
      <c r="L11" s="176"/>
      <c r="M11" s="176"/>
      <c r="N11" s="176"/>
      <c r="O11" s="175"/>
      <c r="P11" s="176"/>
      <c r="Q11" s="172"/>
      <c r="R11" s="36" t="s">
        <v>265</v>
      </c>
      <c r="S11" s="36" t="s">
        <v>266</v>
      </c>
      <c r="T11" s="36" t="s">
        <v>267</v>
      </c>
      <c r="U11" s="106" t="s">
        <v>192</v>
      </c>
    </row>
    <row r="12" spans="1:30" ht="30.75" customHeight="1" thickTop="1" x14ac:dyDescent="0.25">
      <c r="A12" s="324" t="s">
        <v>416</v>
      </c>
      <c r="B12" s="325"/>
      <c r="C12" s="325"/>
      <c r="D12" s="325"/>
      <c r="E12" s="325"/>
      <c r="Q12" s="221" t="s">
        <v>516</v>
      </c>
      <c r="R12" s="197">
        <v>2532664</v>
      </c>
      <c r="S12" s="197">
        <v>1120991</v>
      </c>
      <c r="T12" s="197">
        <v>204996</v>
      </c>
      <c r="U12" s="194">
        <v>3858651</v>
      </c>
    </row>
    <row r="13" spans="1:30" x14ac:dyDescent="0.25">
      <c r="A13" s="6"/>
      <c r="B13" s="24"/>
      <c r="C13" s="25"/>
      <c r="D13" s="25"/>
      <c r="E13" s="25"/>
      <c r="Q13" s="221" t="s">
        <v>517</v>
      </c>
      <c r="R13" s="197">
        <v>2452386</v>
      </c>
      <c r="S13" s="197">
        <v>1129978</v>
      </c>
      <c r="T13" s="197">
        <v>198194</v>
      </c>
      <c r="U13" s="194">
        <v>3780558</v>
      </c>
    </row>
    <row r="14" spans="1:30" x14ac:dyDescent="0.25">
      <c r="A14" s="6"/>
      <c r="B14" s="24"/>
      <c r="C14" s="25"/>
      <c r="D14" s="25"/>
      <c r="E14" s="25"/>
      <c r="Q14" s="221" t="s">
        <v>518</v>
      </c>
      <c r="R14" s="197">
        <v>2629926</v>
      </c>
      <c r="S14" s="197">
        <v>1464531</v>
      </c>
      <c r="T14" s="197">
        <v>201873</v>
      </c>
      <c r="U14" s="194">
        <v>4296330</v>
      </c>
    </row>
    <row r="15" spans="1:30" x14ac:dyDescent="0.25">
      <c r="A15" s="6"/>
      <c r="B15" s="24"/>
      <c r="C15" s="25"/>
      <c r="D15" s="25"/>
      <c r="E15" s="25"/>
      <c r="Q15" s="221" t="s">
        <v>519</v>
      </c>
      <c r="R15" s="197">
        <v>2988653</v>
      </c>
      <c r="S15" s="197">
        <v>1605214</v>
      </c>
      <c r="T15" s="197">
        <v>262118</v>
      </c>
      <c r="U15" s="194">
        <v>4855985</v>
      </c>
    </row>
    <row r="16" spans="1:30" x14ac:dyDescent="0.25">
      <c r="Q16" s="221" t="s">
        <v>520</v>
      </c>
      <c r="R16" s="197">
        <v>2964132</v>
      </c>
      <c r="S16" s="197">
        <v>1637726</v>
      </c>
      <c r="T16" s="197">
        <v>202107</v>
      </c>
      <c r="U16" s="194">
        <v>4803965</v>
      </c>
    </row>
    <row r="17" spans="17:22" x14ac:dyDescent="0.25">
      <c r="R17" s="195"/>
      <c r="S17" s="195"/>
      <c r="T17" s="195"/>
    </row>
    <row r="19" spans="17:22" x14ac:dyDescent="0.25">
      <c r="Q19" s="196"/>
      <c r="R19" s="196"/>
      <c r="S19" s="196"/>
      <c r="U19" s="196"/>
    </row>
    <row r="20" spans="17:22" x14ac:dyDescent="0.25">
      <c r="Q20" s="196"/>
      <c r="R20" s="196"/>
      <c r="S20" s="196"/>
      <c r="U20" s="196"/>
    </row>
    <row r="21" spans="17:22" x14ac:dyDescent="0.25">
      <c r="Q21" s="196"/>
      <c r="R21" s="196"/>
      <c r="S21" s="196"/>
      <c r="U21" s="196"/>
    </row>
    <row r="22" spans="17:22" x14ac:dyDescent="0.25">
      <c r="Q22" s="196"/>
      <c r="R22" s="196"/>
      <c r="S22" s="196"/>
    </row>
    <row r="23" spans="17:22" x14ac:dyDescent="0.25">
      <c r="Q23" s="196"/>
      <c r="R23" s="196"/>
      <c r="S23" s="196"/>
      <c r="T23" s="196"/>
      <c r="U23" s="196"/>
      <c r="V23" s="40"/>
    </row>
    <row r="24" spans="17:22" x14ac:dyDescent="0.25">
      <c r="Q24" s="196"/>
      <c r="R24" s="196"/>
      <c r="S24" s="196"/>
      <c r="T24" s="196"/>
      <c r="U24" s="196"/>
      <c r="V24" s="40"/>
    </row>
    <row r="25" spans="17:22" x14ac:dyDescent="0.25">
      <c r="Q25" s="196"/>
      <c r="R25" s="196"/>
      <c r="S25" s="196"/>
      <c r="T25" s="196"/>
      <c r="U25" s="196"/>
      <c r="V25" s="40"/>
    </row>
    <row r="26" spans="17:22" x14ac:dyDescent="0.25">
      <c r="Q26" s="196"/>
      <c r="R26" s="196"/>
      <c r="S26" s="196"/>
      <c r="T26" s="196"/>
      <c r="U26" s="196"/>
      <c r="V26" s="40"/>
    </row>
    <row r="27" spans="17:22" x14ac:dyDescent="0.25">
      <c r="Q27" s="196"/>
      <c r="R27" s="196"/>
      <c r="S27" s="196"/>
    </row>
    <row r="28" spans="17:22" x14ac:dyDescent="0.25">
      <c r="Q28" s="196"/>
      <c r="R28" s="196"/>
      <c r="S28" s="196"/>
      <c r="T28" s="196"/>
      <c r="U28" s="196"/>
      <c r="V28" s="40"/>
    </row>
    <row r="29" spans="17:22" x14ac:dyDescent="0.25">
      <c r="Q29" s="196"/>
      <c r="R29" s="196"/>
      <c r="S29" s="196"/>
      <c r="T29" s="196"/>
      <c r="U29" s="196"/>
      <c r="V29" s="40"/>
    </row>
    <row r="30" spans="17:22" x14ac:dyDescent="0.25">
      <c r="Q30" s="196"/>
      <c r="R30" s="196"/>
      <c r="S30" s="196"/>
      <c r="T30" s="196"/>
      <c r="U30" s="196"/>
      <c r="V30" s="40"/>
    </row>
    <row r="31" spans="17:22" x14ac:dyDescent="0.25">
      <c r="Q31" s="196"/>
      <c r="R31" s="196"/>
      <c r="S31" s="196"/>
      <c r="T31" s="196"/>
      <c r="U31" s="196"/>
      <c r="V31" s="40"/>
    </row>
    <row r="32" spans="17:22" x14ac:dyDescent="0.25">
      <c r="Q32" s="196"/>
      <c r="R32" s="195"/>
      <c r="S32" s="195"/>
      <c r="T32" s="195"/>
      <c r="U32" s="195"/>
    </row>
    <row r="33" spans="1:30" x14ac:dyDescent="0.25">
      <c r="Q33" s="196"/>
      <c r="R33" s="195"/>
      <c r="S33" s="195"/>
      <c r="T33" s="195"/>
      <c r="U33" s="195"/>
      <c r="V33" s="40"/>
    </row>
    <row r="34" spans="1:30" x14ac:dyDescent="0.25">
      <c r="Q34" s="196"/>
      <c r="R34" s="195"/>
      <c r="S34" s="195"/>
      <c r="T34" s="195"/>
      <c r="U34" s="195"/>
      <c r="V34" s="40"/>
    </row>
    <row r="35" spans="1:30" x14ac:dyDescent="0.25">
      <c r="Q35" s="196"/>
      <c r="R35" s="195"/>
      <c r="S35" s="195"/>
      <c r="T35" s="195"/>
      <c r="U35" s="195"/>
      <c r="V35" s="40"/>
    </row>
    <row r="36" spans="1:30" x14ac:dyDescent="0.25">
      <c r="Q36" s="196"/>
      <c r="R36" s="195"/>
      <c r="S36" s="195"/>
      <c r="T36" s="195"/>
      <c r="U36" s="195"/>
      <c r="V36" s="40"/>
    </row>
    <row r="37" spans="1:30" s="34" customFormat="1" ht="15.9" customHeight="1" x14ac:dyDescent="0.25">
      <c r="A37" s="321" t="s">
        <v>196</v>
      </c>
      <c r="B37" s="321"/>
      <c r="C37" s="321"/>
      <c r="D37" s="321"/>
      <c r="E37" s="321"/>
      <c r="F37" s="321"/>
      <c r="G37" s="307"/>
      <c r="H37" s="307"/>
      <c r="I37" s="307"/>
      <c r="J37" s="307"/>
      <c r="K37" s="307"/>
      <c r="L37" s="307"/>
      <c r="M37" s="307"/>
      <c r="N37" s="307"/>
      <c r="O37" s="307"/>
      <c r="P37" s="307"/>
      <c r="Q37" s="196"/>
      <c r="R37" s="195"/>
      <c r="S37" s="195"/>
      <c r="T37" s="195"/>
      <c r="U37" s="195"/>
      <c r="V37" s="40"/>
      <c r="W37" s="29"/>
      <c r="X37" s="29"/>
      <c r="AA37" s="30"/>
      <c r="AB37" s="30"/>
      <c r="AC37" s="30"/>
      <c r="AD37" s="29"/>
    </row>
    <row r="38" spans="1:30" ht="13.5" customHeight="1" x14ac:dyDescent="0.25">
      <c r="A38" s="317" t="s">
        <v>244</v>
      </c>
      <c r="B38" s="317"/>
      <c r="C38" s="317"/>
      <c r="D38" s="317"/>
      <c r="E38" s="317"/>
      <c r="F38" s="317"/>
      <c r="G38" s="307"/>
      <c r="H38" s="307"/>
      <c r="I38" s="307"/>
      <c r="J38" s="307"/>
      <c r="K38" s="307"/>
      <c r="L38" s="307"/>
      <c r="M38" s="307"/>
      <c r="N38" s="307"/>
      <c r="O38" s="307"/>
      <c r="P38" s="307"/>
      <c r="R38" s="195"/>
      <c r="S38" s="195"/>
      <c r="T38" s="195"/>
      <c r="U38" s="195"/>
      <c r="V38" s="40"/>
    </row>
    <row r="39" spans="1:30" s="34" customFormat="1" ht="15.9" customHeight="1" x14ac:dyDescent="0.25">
      <c r="A39" s="317" t="s">
        <v>127</v>
      </c>
      <c r="B39" s="317"/>
      <c r="C39" s="317"/>
      <c r="D39" s="317"/>
      <c r="E39" s="317"/>
      <c r="F39" s="317"/>
      <c r="G39" s="307"/>
      <c r="H39" s="307"/>
      <c r="I39" s="307"/>
      <c r="J39" s="307"/>
      <c r="K39" s="307"/>
      <c r="L39" s="307"/>
      <c r="M39" s="307"/>
      <c r="N39" s="307"/>
      <c r="O39" s="307"/>
      <c r="P39" s="307"/>
      <c r="Q39" s="105"/>
      <c r="R39" s="195"/>
      <c r="S39" s="195"/>
      <c r="T39" s="195"/>
      <c r="U39" s="195"/>
      <c r="V39" s="40"/>
      <c r="W39" s="29"/>
      <c r="X39" s="29"/>
      <c r="Z39" s="35"/>
      <c r="AA39" s="30"/>
      <c r="AB39" s="30"/>
      <c r="AC39" s="30"/>
      <c r="AD39" s="29"/>
    </row>
    <row r="40" spans="1:30" s="34" customFormat="1" ht="15.9" customHeight="1" x14ac:dyDescent="0.25">
      <c r="A40" s="317" t="s">
        <v>237</v>
      </c>
      <c r="B40" s="317"/>
      <c r="C40" s="317"/>
      <c r="D40" s="317"/>
      <c r="E40" s="317"/>
      <c r="F40" s="317"/>
      <c r="G40" s="307"/>
      <c r="H40" s="307"/>
      <c r="I40" s="307"/>
      <c r="J40" s="307"/>
      <c r="K40" s="307"/>
      <c r="L40" s="307"/>
      <c r="M40" s="307"/>
      <c r="N40" s="307"/>
      <c r="O40" s="307"/>
      <c r="P40" s="307"/>
      <c r="Q40" s="105"/>
      <c r="R40" s="195"/>
      <c r="S40" s="195"/>
      <c r="T40" s="195"/>
      <c r="U40" s="195"/>
      <c r="V40" s="40"/>
      <c r="W40" s="29"/>
      <c r="X40" s="29"/>
      <c r="AD40" s="29"/>
    </row>
    <row r="41" spans="1:30" ht="13.8" thickBot="1" x14ac:dyDescent="0.3">
      <c r="B41" s="41"/>
      <c r="C41" s="41"/>
      <c r="D41" s="41"/>
      <c r="E41" s="41"/>
      <c r="F41" s="41"/>
      <c r="G41" s="41"/>
      <c r="H41" s="41"/>
      <c r="I41" s="41"/>
      <c r="J41" s="41"/>
      <c r="K41" s="41"/>
      <c r="L41" s="41"/>
      <c r="M41" s="41"/>
      <c r="N41" s="41"/>
      <c r="O41" s="41"/>
      <c r="P41" s="41"/>
      <c r="V41" s="40"/>
    </row>
    <row r="42" spans="1:30" ht="13.8" thickTop="1" x14ac:dyDescent="0.25">
      <c r="A42" s="53" t="s">
        <v>128</v>
      </c>
      <c r="B42" s="326" t="s">
        <v>513</v>
      </c>
      <c r="C42" s="326"/>
      <c r="D42" s="326"/>
      <c r="E42" s="326"/>
      <c r="F42" s="326"/>
      <c r="G42" s="106"/>
      <c r="H42" s="106"/>
      <c r="I42" s="106"/>
      <c r="J42" s="106"/>
      <c r="K42" s="106"/>
      <c r="L42" s="106"/>
      <c r="M42" s="106"/>
      <c r="N42" s="106"/>
      <c r="O42" s="106"/>
      <c r="P42" s="106"/>
      <c r="V42" s="40"/>
    </row>
    <row r="43" spans="1:30" ht="15" customHeight="1" x14ac:dyDescent="0.25">
      <c r="A43" s="55"/>
      <c r="B43" s="54">
        <v>2015</v>
      </c>
      <c r="C43" s="54">
        <v>2016</v>
      </c>
      <c r="D43" s="54">
        <v>2017</v>
      </c>
      <c r="E43" s="54">
        <v>2018</v>
      </c>
      <c r="F43" s="54">
        <v>2019</v>
      </c>
      <c r="G43" s="106"/>
      <c r="H43" s="106"/>
      <c r="I43" s="106"/>
      <c r="J43" s="106"/>
      <c r="K43" s="106"/>
      <c r="L43" s="106"/>
      <c r="M43" s="106"/>
      <c r="N43" s="106"/>
      <c r="O43" s="106"/>
      <c r="P43" s="106"/>
    </row>
    <row r="44" spans="1:30" ht="20.100000000000001" customHeight="1" x14ac:dyDescent="0.25">
      <c r="A44" s="114" t="s">
        <v>265</v>
      </c>
      <c r="B44" s="166">
        <v>2532664</v>
      </c>
      <c r="C44" s="166">
        <v>2452386</v>
      </c>
      <c r="D44" s="166">
        <v>2629926</v>
      </c>
      <c r="E44" s="166">
        <v>2988653</v>
      </c>
      <c r="F44" s="166">
        <v>2964132</v>
      </c>
      <c r="G44" s="166"/>
      <c r="H44" s="166"/>
      <c r="I44" s="166"/>
      <c r="J44" s="166"/>
      <c r="K44" s="166"/>
      <c r="L44" s="166"/>
      <c r="M44" s="166"/>
      <c r="N44" s="166"/>
      <c r="O44" s="52"/>
      <c r="P44" s="52"/>
    </row>
    <row r="45" spans="1:30" ht="20.100000000000001" customHeight="1" x14ac:dyDescent="0.25">
      <c r="A45" s="114" t="s">
        <v>266</v>
      </c>
      <c r="B45" s="166">
        <v>1120991</v>
      </c>
      <c r="C45" s="166">
        <v>1129978</v>
      </c>
      <c r="D45" s="166">
        <v>1464531</v>
      </c>
      <c r="E45" s="166">
        <v>1605214</v>
      </c>
      <c r="F45" s="166">
        <v>1637726</v>
      </c>
      <c r="G45" s="166"/>
      <c r="H45" s="166"/>
      <c r="I45" s="166"/>
      <c r="J45" s="166"/>
      <c r="K45" s="166"/>
      <c r="L45" s="166"/>
      <c r="M45" s="166"/>
      <c r="N45" s="166"/>
      <c r="O45" s="42"/>
      <c r="P45" s="42"/>
    </row>
    <row r="46" spans="1:30" ht="20.100000000000001" customHeight="1" x14ac:dyDescent="0.25">
      <c r="A46" s="114" t="s">
        <v>267</v>
      </c>
      <c r="B46" s="166">
        <v>204996</v>
      </c>
      <c r="C46" s="166">
        <v>198194</v>
      </c>
      <c r="D46" s="166">
        <v>201873</v>
      </c>
      <c r="E46" s="166">
        <v>262118</v>
      </c>
      <c r="F46" s="166">
        <v>202107</v>
      </c>
      <c r="G46" s="166"/>
      <c r="H46" s="166"/>
      <c r="I46" s="166"/>
      <c r="J46" s="166"/>
      <c r="K46" s="166"/>
      <c r="L46" s="166"/>
      <c r="M46" s="166"/>
      <c r="N46" s="166"/>
      <c r="O46" s="42"/>
      <c r="P46" s="42"/>
    </row>
    <row r="47" spans="1:30" s="2" customFormat="1" ht="20.100000000000001" customHeight="1" thickBot="1" x14ac:dyDescent="0.3">
      <c r="A47" s="177" t="s">
        <v>192</v>
      </c>
      <c r="B47" s="178">
        <v>3858651</v>
      </c>
      <c r="C47" s="178">
        <v>3780558</v>
      </c>
      <c r="D47" s="178">
        <v>4296330</v>
      </c>
      <c r="E47" s="178">
        <v>4855985</v>
      </c>
      <c r="F47" s="178">
        <v>4803965</v>
      </c>
      <c r="G47" s="201"/>
      <c r="H47" s="201"/>
      <c r="I47" s="201"/>
      <c r="J47" s="201"/>
      <c r="K47" s="201"/>
      <c r="L47" s="201"/>
      <c r="M47" s="201"/>
      <c r="N47" s="201"/>
      <c r="O47" s="176"/>
      <c r="P47" s="176"/>
    </row>
    <row r="48" spans="1:30" ht="30.75" customHeight="1" thickTop="1" x14ac:dyDescent="0.25">
      <c r="A48" s="324" t="s">
        <v>417</v>
      </c>
      <c r="B48" s="325"/>
      <c r="C48" s="325"/>
      <c r="D48" s="325"/>
      <c r="E48" s="325"/>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XFD1048576"/>
    </sheetView>
  </sheetViews>
  <sheetFormatPr baseColWidth="10" defaultColWidth="11.44140625" defaultRowHeight="13.2" x14ac:dyDescent="0.25"/>
  <cols>
    <col min="1" max="1" width="24" style="34" customWidth="1"/>
    <col min="2" max="2" width="14.109375" style="34" bestFit="1" customWidth="1"/>
    <col min="3" max="3" width="13.6640625" style="34" bestFit="1" customWidth="1"/>
    <col min="4" max="4" width="13.44140625" style="34" bestFit="1" customWidth="1"/>
    <col min="5" max="5" width="11.6640625" style="34" customWidth="1"/>
    <col min="6" max="6" width="15.5546875" style="34" customWidth="1"/>
    <col min="7" max="7" width="12.44140625" style="34" customWidth="1"/>
    <col min="8" max="10" width="11.44140625" style="34"/>
    <col min="11" max="11" width="13.109375" style="34" bestFit="1" customWidth="1"/>
    <col min="12" max="15" width="11.44140625" style="29"/>
    <col min="16" max="16" width="42.5546875" style="29" bestFit="1" customWidth="1"/>
    <col min="17" max="17" width="11.44140625" style="29"/>
    <col min="18" max="18" width="11.44140625" style="34"/>
    <col min="19" max="20" width="11.5546875" style="34" bestFit="1" customWidth="1"/>
    <col min="21" max="16384" width="11.44140625" style="34"/>
  </cols>
  <sheetData>
    <row r="1" spans="1:21" ht="15.9" customHeight="1" x14ac:dyDescent="0.25">
      <c r="A1" s="321" t="s">
        <v>426</v>
      </c>
      <c r="B1" s="321"/>
      <c r="C1" s="321"/>
      <c r="D1" s="321"/>
      <c r="E1" s="321"/>
      <c r="F1" s="321"/>
      <c r="U1" s="32"/>
    </row>
    <row r="2" spans="1:21" ht="15.9" customHeight="1" x14ac:dyDescent="0.25">
      <c r="A2" s="317" t="s">
        <v>136</v>
      </c>
      <c r="B2" s="317"/>
      <c r="C2" s="317"/>
      <c r="D2" s="317"/>
      <c r="E2" s="317"/>
      <c r="F2" s="317"/>
      <c r="G2" s="308"/>
      <c r="H2" s="308"/>
      <c r="U2" s="29"/>
    </row>
    <row r="3" spans="1:21" ht="15.9" customHeight="1" x14ac:dyDescent="0.25">
      <c r="A3" s="317" t="s">
        <v>127</v>
      </c>
      <c r="B3" s="317"/>
      <c r="C3" s="317"/>
      <c r="D3" s="317"/>
      <c r="E3" s="317"/>
      <c r="F3" s="317"/>
      <c r="G3" s="308"/>
      <c r="H3" s="308"/>
      <c r="R3" s="35" t="s">
        <v>123</v>
      </c>
      <c r="U3" s="56"/>
    </row>
    <row r="4" spans="1:21" ht="15.9" customHeight="1" thickBot="1" x14ac:dyDescent="0.3">
      <c r="A4" s="317" t="s">
        <v>237</v>
      </c>
      <c r="B4" s="317"/>
      <c r="C4" s="317"/>
      <c r="D4" s="317"/>
      <c r="E4" s="317"/>
      <c r="F4" s="317"/>
      <c r="G4" s="308"/>
      <c r="H4" s="308"/>
      <c r="M4" s="36"/>
      <c r="N4" s="328"/>
      <c r="O4" s="328"/>
      <c r="R4" s="35"/>
      <c r="U4" s="29"/>
    </row>
    <row r="5" spans="1:21" ht="18" customHeight="1" thickTop="1" x14ac:dyDescent="0.25">
      <c r="A5" s="61" t="s">
        <v>137</v>
      </c>
      <c r="B5" s="322">
        <v>2018</v>
      </c>
      <c r="C5" s="329" t="s">
        <v>513</v>
      </c>
      <c r="D5" s="329"/>
      <c r="E5" s="62" t="s">
        <v>142</v>
      </c>
      <c r="F5" s="62" t="s">
        <v>134</v>
      </c>
      <c r="G5" s="36"/>
      <c r="H5" s="36"/>
      <c r="M5" s="36"/>
      <c r="N5" s="36"/>
      <c r="O5" s="36"/>
      <c r="S5" s="30">
        <v>13163471</v>
      </c>
      <c r="U5" s="29"/>
    </row>
    <row r="6" spans="1:21" ht="18" customHeight="1" thickBot="1" x14ac:dyDescent="0.3">
      <c r="A6" s="63"/>
      <c r="B6" s="333"/>
      <c r="C6" s="50">
        <v>2018</v>
      </c>
      <c r="D6" s="50">
        <v>2019</v>
      </c>
      <c r="E6" s="50" t="s">
        <v>514</v>
      </c>
      <c r="F6" s="51">
        <v>2019</v>
      </c>
      <c r="G6" s="36"/>
      <c r="H6" s="36"/>
      <c r="M6" s="23"/>
      <c r="N6" s="23"/>
      <c r="O6" s="23"/>
      <c r="R6" s="34" t="s">
        <v>6</v>
      </c>
      <c r="S6" s="30">
        <v>5679838</v>
      </c>
      <c r="T6" s="57">
        <v>43.148482645648706</v>
      </c>
      <c r="U6" s="32"/>
    </row>
    <row r="7" spans="1:21" ht="18" customHeight="1" thickTop="1" x14ac:dyDescent="0.25">
      <c r="A7" s="317" t="s">
        <v>140</v>
      </c>
      <c r="B7" s="317"/>
      <c r="C7" s="317"/>
      <c r="D7" s="317"/>
      <c r="E7" s="317"/>
      <c r="F7" s="317"/>
      <c r="G7" s="36"/>
      <c r="H7" s="36"/>
      <c r="M7" s="23"/>
      <c r="N7" s="23"/>
      <c r="O7" s="23"/>
      <c r="R7" s="34" t="s">
        <v>7</v>
      </c>
      <c r="S7" s="30">
        <v>7483633</v>
      </c>
      <c r="T7" s="57">
        <v>56.851517354351301</v>
      </c>
      <c r="U7" s="29"/>
    </row>
    <row r="8" spans="1:21" ht="18" customHeight="1" x14ac:dyDescent="0.25">
      <c r="A8" s="58" t="s">
        <v>129</v>
      </c>
      <c r="B8" s="23">
        <v>17898882</v>
      </c>
      <c r="C8" s="23">
        <v>13943523</v>
      </c>
      <c r="D8" s="23">
        <v>13163471</v>
      </c>
      <c r="E8" s="31">
        <v>-5.5943680804341915E-2</v>
      </c>
      <c r="F8" s="58"/>
      <c r="G8" s="28"/>
      <c r="H8" s="28"/>
      <c r="M8" s="23"/>
      <c r="N8" s="23"/>
      <c r="O8" s="23"/>
      <c r="T8" s="57">
        <v>100</v>
      </c>
      <c r="U8" s="29"/>
    </row>
    <row r="9" spans="1:21" s="35" customFormat="1" ht="18" customHeight="1" x14ac:dyDescent="0.25">
      <c r="A9" s="26" t="s">
        <v>139</v>
      </c>
      <c r="B9" s="22">
        <v>6809504</v>
      </c>
      <c r="C9" s="22">
        <v>5708014</v>
      </c>
      <c r="D9" s="22">
        <v>5679838</v>
      </c>
      <c r="E9" s="27">
        <v>-4.9362177457868885E-3</v>
      </c>
      <c r="F9" s="27">
        <v>0.43148482645648706</v>
      </c>
      <c r="G9" s="28"/>
      <c r="H9" s="28"/>
      <c r="M9" s="22"/>
      <c r="N9" s="22"/>
      <c r="O9" s="22"/>
      <c r="P9" s="32"/>
      <c r="Q9" s="32"/>
      <c r="R9" s="35" t="s">
        <v>122</v>
      </c>
      <c r="S9" s="30">
        <v>13163471</v>
      </c>
      <c r="T9" s="57"/>
      <c r="U9" s="29"/>
    </row>
    <row r="10" spans="1:21" ht="18" customHeight="1" x14ac:dyDescent="0.25">
      <c r="A10" s="111" t="s">
        <v>268</v>
      </c>
      <c r="B10" s="23">
        <v>6272568</v>
      </c>
      <c r="C10" s="23">
        <v>5285784</v>
      </c>
      <c r="D10" s="23">
        <v>5280249</v>
      </c>
      <c r="E10" s="31">
        <v>-1.04714835112445E-3</v>
      </c>
      <c r="F10" s="31">
        <v>0.92964781742014468</v>
      </c>
      <c r="G10" s="58"/>
      <c r="H10" s="23"/>
      <c r="I10" s="23"/>
      <c r="J10" s="23"/>
      <c r="M10" s="23"/>
      <c r="N10" s="23"/>
      <c r="O10" s="23"/>
      <c r="R10" s="34" t="s">
        <v>8</v>
      </c>
      <c r="S10" s="30">
        <v>8113921</v>
      </c>
      <c r="T10" s="57">
        <v>61.639676951466669</v>
      </c>
      <c r="U10" s="32"/>
    </row>
    <row r="11" spans="1:21" ht="18" customHeight="1" x14ac:dyDescent="0.25">
      <c r="A11" s="111" t="s">
        <v>269</v>
      </c>
      <c r="B11" s="23">
        <v>106400</v>
      </c>
      <c r="C11" s="23">
        <v>85181</v>
      </c>
      <c r="D11" s="23">
        <v>67747</v>
      </c>
      <c r="E11" s="31">
        <v>-0.20467005552881512</v>
      </c>
      <c r="F11" s="31">
        <v>1.1927628921810799E-2</v>
      </c>
      <c r="G11" s="58"/>
      <c r="H11" s="23"/>
      <c r="I11" s="23"/>
      <c r="J11" s="23"/>
      <c r="M11" s="23"/>
      <c r="N11" s="23"/>
      <c r="O11" s="23"/>
      <c r="R11" s="34" t="s">
        <v>9</v>
      </c>
      <c r="S11" s="30">
        <v>1072449</v>
      </c>
      <c r="T11" s="57">
        <v>8.147159666322052</v>
      </c>
      <c r="U11" s="29"/>
    </row>
    <row r="12" spans="1:21" ht="18" customHeight="1" x14ac:dyDescent="0.25">
      <c r="A12" s="111" t="s">
        <v>270</v>
      </c>
      <c r="B12" s="23">
        <v>430536</v>
      </c>
      <c r="C12" s="23">
        <v>337049</v>
      </c>
      <c r="D12" s="23">
        <v>331842</v>
      </c>
      <c r="E12" s="31">
        <v>-1.5448792312097054E-2</v>
      </c>
      <c r="F12" s="31">
        <v>5.842455365804447E-2</v>
      </c>
      <c r="G12" s="28"/>
      <c r="H12" s="33"/>
      <c r="M12" s="23"/>
      <c r="N12" s="23"/>
      <c r="O12" s="23"/>
      <c r="R12" s="34" t="s">
        <v>10</v>
      </c>
      <c r="S12" s="30">
        <v>3977101</v>
      </c>
      <c r="T12" s="57">
        <v>30.21316338221127</v>
      </c>
      <c r="U12" s="29"/>
    </row>
    <row r="13" spans="1:21" s="35" customFormat="1" ht="18" customHeight="1" x14ac:dyDescent="0.25">
      <c r="A13" s="26" t="s">
        <v>138</v>
      </c>
      <c r="B13" s="22">
        <v>11089379</v>
      </c>
      <c r="C13" s="22">
        <v>8235508</v>
      </c>
      <c r="D13" s="22">
        <v>7483633</v>
      </c>
      <c r="E13" s="27">
        <v>-9.1296736036198381E-2</v>
      </c>
      <c r="F13" s="27">
        <v>0.568515173543513</v>
      </c>
      <c r="G13" s="28"/>
      <c r="H13" s="28"/>
      <c r="M13" s="22"/>
      <c r="N13" s="22"/>
      <c r="O13" s="22"/>
      <c r="P13" s="32"/>
      <c r="Q13" s="32"/>
      <c r="R13" s="34"/>
      <c r="S13" s="34"/>
      <c r="T13" s="57">
        <v>100</v>
      </c>
      <c r="U13" s="29"/>
    </row>
    <row r="14" spans="1:21" ht="18" customHeight="1" x14ac:dyDescent="0.25">
      <c r="A14" s="111" t="s">
        <v>268</v>
      </c>
      <c r="B14" s="23">
        <v>3936798</v>
      </c>
      <c r="C14" s="23">
        <v>2893240</v>
      </c>
      <c r="D14" s="23">
        <v>2833672</v>
      </c>
      <c r="E14" s="31">
        <v>-2.0588682584230827E-2</v>
      </c>
      <c r="F14" s="31">
        <v>0.37864924696333985</v>
      </c>
      <c r="G14" s="28"/>
      <c r="H14" s="33"/>
      <c r="M14" s="23"/>
      <c r="N14" s="23"/>
      <c r="O14" s="23"/>
      <c r="T14" s="57"/>
      <c r="U14" s="29"/>
    </row>
    <row r="15" spans="1:21" ht="18" customHeight="1" x14ac:dyDescent="0.25">
      <c r="A15" s="111" t="s">
        <v>269</v>
      </c>
      <c r="B15" s="23">
        <v>1274445</v>
      </c>
      <c r="C15" s="23">
        <v>954742</v>
      </c>
      <c r="D15" s="23">
        <v>1004702</v>
      </c>
      <c r="E15" s="31">
        <v>5.2328272978459101E-2</v>
      </c>
      <c r="F15" s="31">
        <v>0.13425324304385317</v>
      </c>
      <c r="G15" s="28"/>
      <c r="H15" s="33"/>
      <c r="J15" s="30"/>
      <c r="U15" s="29"/>
    </row>
    <row r="16" spans="1:21" ht="18" customHeight="1" x14ac:dyDescent="0.25">
      <c r="A16" s="111" t="s">
        <v>270</v>
      </c>
      <c r="B16" s="23">
        <v>5878136</v>
      </c>
      <c r="C16" s="23">
        <v>4387526</v>
      </c>
      <c r="D16" s="23">
        <v>3645259</v>
      </c>
      <c r="E16" s="31">
        <v>-0.16917666128930062</v>
      </c>
      <c r="F16" s="31">
        <v>0.48709750999280699</v>
      </c>
      <c r="G16" s="28"/>
      <c r="H16" s="33"/>
      <c r="M16" s="23"/>
      <c r="N16" s="23"/>
      <c r="O16" s="23"/>
    </row>
    <row r="17" spans="1:15" ht="18" customHeight="1" x14ac:dyDescent="0.25">
      <c r="A17" s="317" t="s">
        <v>141</v>
      </c>
      <c r="B17" s="317"/>
      <c r="C17" s="317"/>
      <c r="D17" s="317"/>
      <c r="E17" s="317"/>
      <c r="F17" s="317"/>
      <c r="G17" s="28"/>
      <c r="H17" s="33"/>
      <c r="M17" s="23"/>
      <c r="N17" s="23"/>
      <c r="O17" s="23"/>
    </row>
    <row r="18" spans="1:15" ht="18" customHeight="1" x14ac:dyDescent="0.25">
      <c r="A18" s="58" t="s">
        <v>129</v>
      </c>
      <c r="B18" s="23">
        <v>6559093</v>
      </c>
      <c r="C18" s="23">
        <v>4855985</v>
      </c>
      <c r="D18" s="23">
        <v>4803965</v>
      </c>
      <c r="E18" s="31">
        <v>-1.0712553683753142E-2</v>
      </c>
      <c r="F18" s="59"/>
      <c r="G18" s="28"/>
      <c r="K18" s="115"/>
      <c r="M18" s="23"/>
      <c r="N18" s="23"/>
      <c r="O18" s="23"/>
    </row>
    <row r="19" spans="1:15" ht="18" customHeight="1" x14ac:dyDescent="0.25">
      <c r="A19" s="26" t="s">
        <v>139</v>
      </c>
      <c r="B19" s="22">
        <v>1398843</v>
      </c>
      <c r="C19" s="22">
        <v>1023498</v>
      </c>
      <c r="D19" s="22">
        <v>1052699</v>
      </c>
      <c r="E19" s="27">
        <v>2.8530588237593038E-2</v>
      </c>
      <c r="F19" s="27">
        <v>0.21913128009883504</v>
      </c>
      <c r="G19" s="28"/>
      <c r="H19" s="22"/>
      <c r="I19" s="30"/>
      <c r="K19" s="200"/>
      <c r="L19" s="34"/>
      <c r="M19" s="23"/>
      <c r="N19" s="23"/>
      <c r="O19" s="23"/>
    </row>
    <row r="20" spans="1:15" ht="18" customHeight="1" x14ac:dyDescent="0.25">
      <c r="A20" s="111" t="s">
        <v>268</v>
      </c>
      <c r="B20" s="23">
        <v>1298315</v>
      </c>
      <c r="C20" s="23">
        <v>948275</v>
      </c>
      <c r="D20" s="23">
        <v>973823</v>
      </c>
      <c r="E20" s="31">
        <v>2.6941551765047058E-2</v>
      </c>
      <c r="F20" s="31">
        <v>0.92507259910002759</v>
      </c>
      <c r="G20" s="28"/>
      <c r="H20" s="23"/>
      <c r="M20" s="23"/>
      <c r="N20" s="23"/>
      <c r="O20" s="23"/>
    </row>
    <row r="21" spans="1:15" ht="18" customHeight="1" x14ac:dyDescent="0.25">
      <c r="A21" s="111" t="s">
        <v>269</v>
      </c>
      <c r="B21" s="23">
        <v>81057</v>
      </c>
      <c r="C21" s="23">
        <v>60142</v>
      </c>
      <c r="D21" s="23">
        <v>63946</v>
      </c>
      <c r="E21" s="31">
        <v>6.3250307605334039E-2</v>
      </c>
      <c r="F21" s="31">
        <v>6.0744809294964661E-2</v>
      </c>
      <c r="G21" s="28"/>
      <c r="H21" s="23"/>
      <c r="J21" s="115"/>
      <c r="K21" s="30"/>
      <c r="M21" s="23"/>
      <c r="N21" s="23"/>
      <c r="O21" s="23"/>
    </row>
    <row r="22" spans="1:15" ht="18" customHeight="1" x14ac:dyDescent="0.25">
      <c r="A22" s="111" t="s">
        <v>270</v>
      </c>
      <c r="B22" s="23">
        <v>19471</v>
      </c>
      <c r="C22" s="23">
        <v>15081</v>
      </c>
      <c r="D22" s="23">
        <v>14930</v>
      </c>
      <c r="E22" s="31">
        <v>-1.0012598634042835E-2</v>
      </c>
      <c r="F22" s="31">
        <v>1.41825916050077E-2</v>
      </c>
      <c r="G22" s="28"/>
      <c r="H22" s="23"/>
      <c r="J22" s="115"/>
      <c r="K22" s="30"/>
      <c r="M22" s="23"/>
      <c r="N22" s="23"/>
      <c r="O22" s="23"/>
    </row>
    <row r="23" spans="1:15" ht="18" customHeight="1" x14ac:dyDescent="0.25">
      <c r="A23" s="26" t="s">
        <v>138</v>
      </c>
      <c r="B23" s="22">
        <v>5160250</v>
      </c>
      <c r="C23" s="22">
        <v>3832487</v>
      </c>
      <c r="D23" s="22">
        <v>3751266</v>
      </c>
      <c r="E23" s="27">
        <v>-2.1192765950673806E-2</v>
      </c>
      <c r="F23" s="27">
        <v>0.78086871990116502</v>
      </c>
      <c r="G23" s="28"/>
      <c r="H23" s="22"/>
      <c r="J23" s="115"/>
      <c r="K23" s="30"/>
      <c r="M23" s="23"/>
      <c r="N23" s="23"/>
      <c r="O23" s="23"/>
    </row>
    <row r="24" spans="1:15" ht="18" customHeight="1" x14ac:dyDescent="0.25">
      <c r="A24" s="111" t="s">
        <v>268</v>
      </c>
      <c r="B24" s="23">
        <v>2786715</v>
      </c>
      <c r="C24" s="23">
        <v>2040378</v>
      </c>
      <c r="D24" s="23">
        <v>1990309</v>
      </c>
      <c r="E24" s="31">
        <v>-2.4539080503710588E-2</v>
      </c>
      <c r="F24" s="31">
        <v>0.53056994625281173</v>
      </c>
      <c r="G24" s="28"/>
      <c r="H24" s="23"/>
      <c r="M24" s="23"/>
      <c r="N24" s="23"/>
      <c r="O24" s="23"/>
    </row>
    <row r="25" spans="1:15" ht="18" customHeight="1" x14ac:dyDescent="0.25">
      <c r="A25" s="111" t="s">
        <v>269</v>
      </c>
      <c r="B25" s="23">
        <v>2061579</v>
      </c>
      <c r="C25" s="23">
        <v>1545072</v>
      </c>
      <c r="D25" s="23">
        <v>1573780</v>
      </c>
      <c r="E25" s="31">
        <v>1.858036389242702E-2</v>
      </c>
      <c r="F25" s="31">
        <v>0.41953303231495714</v>
      </c>
      <c r="G25" s="28"/>
      <c r="H25" s="23"/>
    </row>
    <row r="26" spans="1:15" ht="18" customHeight="1" x14ac:dyDescent="0.25">
      <c r="A26" s="111" t="s">
        <v>270</v>
      </c>
      <c r="B26" s="23">
        <v>311956</v>
      </c>
      <c r="C26" s="23">
        <v>247037</v>
      </c>
      <c r="D26" s="23">
        <v>187177</v>
      </c>
      <c r="E26" s="31">
        <v>-0.24231188040657878</v>
      </c>
      <c r="F26" s="31">
        <v>4.9897021432231146E-2</v>
      </c>
      <c r="G26" s="28"/>
      <c r="H26" s="23"/>
      <c r="M26" s="23"/>
      <c r="N26" s="23"/>
      <c r="O26" s="23"/>
    </row>
    <row r="27" spans="1:15" ht="18" customHeight="1" x14ac:dyDescent="0.25">
      <c r="A27" s="317" t="s">
        <v>131</v>
      </c>
      <c r="B27" s="317"/>
      <c r="C27" s="317"/>
      <c r="D27" s="317"/>
      <c r="E27" s="317"/>
      <c r="F27" s="317"/>
      <c r="G27" s="28"/>
      <c r="H27" s="33"/>
      <c r="M27" s="23"/>
      <c r="N27" s="23"/>
      <c r="O27" s="23"/>
    </row>
    <row r="28" spans="1:15" ht="18" customHeight="1" x14ac:dyDescent="0.25">
      <c r="A28" s="58" t="s">
        <v>129</v>
      </c>
      <c r="B28" s="23">
        <v>11339789</v>
      </c>
      <c r="C28" s="23">
        <v>9087538</v>
      </c>
      <c r="D28" s="23">
        <v>8359506</v>
      </c>
      <c r="E28" s="31">
        <v>-8.0113227587053831E-2</v>
      </c>
      <c r="F28" s="28"/>
      <c r="G28" s="28"/>
      <c r="H28" s="28"/>
      <c r="M28" s="23"/>
      <c r="N28" s="23"/>
      <c r="O28" s="23"/>
    </row>
    <row r="29" spans="1:15" ht="18" customHeight="1" x14ac:dyDescent="0.25">
      <c r="A29" s="26" t="s">
        <v>322</v>
      </c>
      <c r="B29" s="22">
        <v>5410661</v>
      </c>
      <c r="C29" s="22">
        <v>4684516</v>
      </c>
      <c r="D29" s="22">
        <v>4627139</v>
      </c>
      <c r="E29" s="27">
        <v>-1.224822372257881E-2</v>
      </c>
      <c r="F29" s="27">
        <v>0.55351823421144741</v>
      </c>
      <c r="G29" s="28"/>
      <c r="H29" s="33"/>
      <c r="M29" s="23"/>
      <c r="N29" s="23"/>
      <c r="O29" s="23"/>
    </row>
    <row r="30" spans="1:15" ht="18" customHeight="1" x14ac:dyDescent="0.25">
      <c r="A30" s="111" t="s">
        <v>323</v>
      </c>
      <c r="B30" s="23">
        <v>4974253</v>
      </c>
      <c r="C30" s="23">
        <v>4337509</v>
      </c>
      <c r="D30" s="23">
        <v>4306426</v>
      </c>
      <c r="E30" s="31">
        <v>-7.1660946409563648E-3</v>
      </c>
      <c r="F30" s="31">
        <v>0.93068870418632332</v>
      </c>
      <c r="G30" s="28"/>
      <c r="H30" s="33"/>
      <c r="M30" s="23"/>
      <c r="N30" s="23"/>
      <c r="O30" s="23"/>
    </row>
    <row r="31" spans="1:15" ht="18" customHeight="1" x14ac:dyDescent="0.25">
      <c r="A31" s="111" t="s">
        <v>324</v>
      </c>
      <c r="B31" s="23">
        <v>25343</v>
      </c>
      <c r="C31" s="23">
        <v>25039</v>
      </c>
      <c r="D31" s="23">
        <v>3801</v>
      </c>
      <c r="E31" s="31">
        <v>-0.84819681297176408</v>
      </c>
      <c r="F31" s="31">
        <v>8.2145792464847068E-4</v>
      </c>
      <c r="G31" s="28"/>
      <c r="H31" s="33"/>
      <c r="M31" s="23"/>
      <c r="N31" s="23"/>
      <c r="O31" s="23"/>
    </row>
    <row r="32" spans="1:15" ht="18" customHeight="1" x14ac:dyDescent="0.25">
      <c r="A32" s="111" t="s">
        <v>325</v>
      </c>
      <c r="B32" s="23">
        <v>411065</v>
      </c>
      <c r="C32" s="23">
        <v>321968</v>
      </c>
      <c r="D32" s="23">
        <v>316912</v>
      </c>
      <c r="E32" s="31">
        <v>-1.5703423942752075E-2</v>
      </c>
      <c r="F32" s="31">
        <v>6.8489837889028182E-2</v>
      </c>
      <c r="G32" s="28"/>
      <c r="H32" s="33"/>
      <c r="M32" s="23"/>
      <c r="N32" s="23"/>
      <c r="O32" s="23"/>
    </row>
    <row r="33" spans="1:15" ht="18" customHeight="1" x14ac:dyDescent="0.25">
      <c r="A33" s="26" t="s">
        <v>326</v>
      </c>
      <c r="B33" s="22">
        <v>5929129</v>
      </c>
      <c r="C33" s="22">
        <v>4403021</v>
      </c>
      <c r="D33" s="22">
        <v>3732367</v>
      </c>
      <c r="E33" s="27">
        <v>-0.15231678431694967</v>
      </c>
      <c r="F33" s="27">
        <v>0.44648176578855259</v>
      </c>
      <c r="G33" s="28"/>
      <c r="H33" s="33"/>
      <c r="M33" s="23"/>
      <c r="N33" s="23"/>
      <c r="O33" s="23"/>
    </row>
    <row r="34" spans="1:15" ht="18" customHeight="1" x14ac:dyDescent="0.25">
      <c r="A34" s="111" t="s">
        <v>323</v>
      </c>
      <c r="B34" s="23">
        <v>1150083</v>
      </c>
      <c r="C34" s="23">
        <v>852862</v>
      </c>
      <c r="D34" s="23">
        <v>843363</v>
      </c>
      <c r="E34" s="31">
        <v>-1.1137792515084503E-2</v>
      </c>
      <c r="F34" s="31">
        <v>0.22595929071283719</v>
      </c>
      <c r="G34" s="28"/>
      <c r="H34" s="33"/>
      <c r="M34" s="23"/>
      <c r="N34" s="23"/>
      <c r="O34" s="23"/>
    </row>
    <row r="35" spans="1:15" ht="18" customHeight="1" x14ac:dyDescent="0.25">
      <c r="A35" s="111" t="s">
        <v>324</v>
      </c>
      <c r="B35" s="23">
        <v>-787134</v>
      </c>
      <c r="C35" s="23">
        <v>-590330</v>
      </c>
      <c r="D35" s="23">
        <v>-569078</v>
      </c>
      <c r="E35" s="31">
        <v>3.6000203276133687E-2</v>
      </c>
      <c r="F35" s="31">
        <v>-0.15247107264639304</v>
      </c>
      <c r="G35" s="33"/>
      <c r="H35" s="33"/>
      <c r="M35" s="23"/>
      <c r="N35" s="23"/>
      <c r="O35" s="23"/>
    </row>
    <row r="36" spans="1:15" ht="18" customHeight="1" thickBot="1" x14ac:dyDescent="0.3">
      <c r="A36" s="64" t="s">
        <v>325</v>
      </c>
      <c r="B36" s="64">
        <v>5566180</v>
      </c>
      <c r="C36" s="64">
        <v>4140489</v>
      </c>
      <c r="D36" s="64">
        <v>3458082</v>
      </c>
      <c r="E36" s="65">
        <v>-0.16481314163616906</v>
      </c>
      <c r="F36" s="65">
        <v>0.92651178193355588</v>
      </c>
      <c r="G36" s="28"/>
      <c r="H36" s="33"/>
      <c r="M36" s="23"/>
      <c r="N36" s="23"/>
      <c r="O36" s="23"/>
    </row>
    <row r="37" spans="1:15" ht="25.5" customHeight="1" thickTop="1" x14ac:dyDescent="0.25">
      <c r="A37" s="324" t="s">
        <v>416</v>
      </c>
      <c r="B37" s="325"/>
      <c r="C37" s="325"/>
      <c r="D37" s="325"/>
      <c r="E37" s="325"/>
      <c r="F37" s="58"/>
      <c r="G37" s="58"/>
      <c r="H37" s="58"/>
      <c r="M37" s="23"/>
      <c r="N37" s="23"/>
      <c r="O37" s="23"/>
    </row>
    <row r="39" spans="1:15" ht="15.9" customHeight="1" x14ac:dyDescent="0.25">
      <c r="A39" s="332"/>
      <c r="B39" s="332"/>
      <c r="C39" s="332"/>
      <c r="D39" s="332"/>
      <c r="E39" s="332"/>
      <c r="F39" s="308"/>
      <c r="G39" s="308"/>
      <c r="H39" s="308"/>
    </row>
    <row r="40" spans="1:15" ht="15.9" customHeight="1" x14ac:dyDescent="0.25"/>
    <row r="41" spans="1:15" ht="15.9" customHeight="1" x14ac:dyDescent="0.25">
      <c r="G41" s="308"/>
    </row>
    <row r="42" spans="1:15" ht="15.9" customHeight="1" x14ac:dyDescent="0.25">
      <c r="H42" s="60"/>
      <c r="I42" s="30"/>
      <c r="J42" s="30"/>
      <c r="K42" s="30"/>
    </row>
    <row r="43" spans="1:15" ht="15.9" customHeight="1" x14ac:dyDescent="0.25">
      <c r="G43" s="308"/>
      <c r="I43" s="30"/>
      <c r="J43" s="30"/>
      <c r="K43" s="30"/>
    </row>
    <row r="44" spans="1:15" ht="15.9" customHeight="1" x14ac:dyDescent="0.25">
      <c r="I44" s="30"/>
      <c r="J44" s="30"/>
      <c r="K44" s="30"/>
    </row>
    <row r="45" spans="1:15" ht="15.9" customHeight="1" x14ac:dyDescent="0.25">
      <c r="G45" s="308"/>
      <c r="I45" s="30"/>
      <c r="J45" s="30"/>
      <c r="K45" s="30"/>
    </row>
    <row r="46" spans="1:15" ht="15.9" customHeight="1" x14ac:dyDescent="0.25">
      <c r="I46" s="30"/>
      <c r="J46" s="30"/>
      <c r="K46" s="30"/>
    </row>
    <row r="47" spans="1:15" ht="15.9" customHeight="1" x14ac:dyDescent="0.25">
      <c r="G47" s="308"/>
      <c r="I47" s="30"/>
      <c r="J47" s="30"/>
      <c r="K47" s="30"/>
    </row>
    <row r="48" spans="1:15" ht="15.9" customHeight="1" x14ac:dyDescent="0.25">
      <c r="I48" s="30"/>
      <c r="J48" s="30"/>
      <c r="K48" s="30"/>
    </row>
    <row r="49" spans="7:11" ht="15.9" customHeight="1" x14ac:dyDescent="0.25">
      <c r="G49" s="308"/>
      <c r="I49" s="30"/>
      <c r="J49" s="30"/>
      <c r="K49" s="30"/>
    </row>
    <row r="50" spans="7:11" ht="15.9" customHeight="1" x14ac:dyDescent="0.25">
      <c r="I50" s="30"/>
      <c r="J50" s="30"/>
      <c r="K50" s="30"/>
    </row>
    <row r="51" spans="7:11" ht="15.9" customHeight="1" x14ac:dyDescent="0.25">
      <c r="G51" s="308"/>
    </row>
    <row r="52" spans="7:11" ht="15.9" customHeight="1" x14ac:dyDescent="0.25">
      <c r="I52" s="30"/>
      <c r="J52" s="30"/>
      <c r="K52" s="30"/>
    </row>
    <row r="53" spans="7:11" ht="15.9" customHeight="1" x14ac:dyDescent="0.25">
      <c r="G53" s="308"/>
      <c r="I53" s="30"/>
      <c r="J53" s="30"/>
      <c r="K53" s="30"/>
    </row>
    <row r="54" spans="7:11" ht="15.9" customHeight="1" x14ac:dyDescent="0.25">
      <c r="I54" s="30"/>
      <c r="J54" s="30"/>
      <c r="K54" s="30"/>
    </row>
    <row r="55" spans="7:11" ht="15.9" customHeight="1" x14ac:dyDescent="0.25">
      <c r="G55" s="308"/>
      <c r="I55" s="30"/>
      <c r="J55" s="30"/>
      <c r="K55" s="30"/>
    </row>
    <row r="56" spans="7:11" ht="15.9" customHeight="1" x14ac:dyDescent="0.25">
      <c r="I56" s="30"/>
      <c r="J56" s="30"/>
      <c r="K56" s="30"/>
    </row>
    <row r="57" spans="7:11" ht="15.9" customHeight="1" x14ac:dyDescent="0.25">
      <c r="G57" s="308"/>
      <c r="I57" s="30"/>
      <c r="J57" s="30"/>
      <c r="K57" s="30"/>
    </row>
    <row r="58" spans="7:11" ht="15.9" customHeight="1" x14ac:dyDescent="0.25">
      <c r="I58" s="30"/>
      <c r="J58" s="30"/>
      <c r="K58" s="30"/>
    </row>
    <row r="59" spans="7:11" ht="15.9" customHeight="1" x14ac:dyDescent="0.25">
      <c r="I59" s="30"/>
      <c r="J59" s="30"/>
      <c r="K59" s="30"/>
    </row>
    <row r="60" spans="7:11" ht="15.9" customHeight="1" x14ac:dyDescent="0.25">
      <c r="G60" s="308"/>
      <c r="I60" s="30"/>
      <c r="J60" s="30"/>
      <c r="K60" s="30"/>
    </row>
    <row r="61" spans="7:11" ht="15.9" customHeight="1" x14ac:dyDescent="0.25"/>
    <row r="62" spans="7:11" ht="15.9" customHeight="1" x14ac:dyDescent="0.25">
      <c r="G62" s="308"/>
      <c r="I62" s="30"/>
      <c r="J62" s="30"/>
      <c r="K62" s="30"/>
    </row>
    <row r="63" spans="7:11" ht="15.9" customHeight="1" x14ac:dyDescent="0.25">
      <c r="I63" s="30"/>
      <c r="J63" s="30"/>
      <c r="K63" s="30"/>
    </row>
    <row r="64" spans="7:11" ht="15.9" customHeight="1" x14ac:dyDescent="0.25">
      <c r="G64" s="308"/>
      <c r="I64" s="30"/>
      <c r="J64" s="30"/>
      <c r="K64" s="30"/>
    </row>
    <row r="65" spans="1:11" ht="15.9" customHeight="1" x14ac:dyDescent="0.25">
      <c r="I65" s="30"/>
      <c r="J65" s="30"/>
      <c r="K65" s="30"/>
    </row>
    <row r="66" spans="1:11" ht="15.9" customHeight="1" x14ac:dyDescent="0.25">
      <c r="G66" s="308"/>
      <c r="I66" s="30"/>
      <c r="J66" s="30"/>
      <c r="K66" s="30"/>
    </row>
    <row r="67" spans="1:11" ht="15.9" customHeight="1" x14ac:dyDescent="0.25">
      <c r="I67" s="30"/>
      <c r="J67" s="30"/>
      <c r="K67" s="30"/>
    </row>
    <row r="68" spans="1:11" ht="15.9" customHeight="1" x14ac:dyDescent="0.25">
      <c r="G68" s="308"/>
      <c r="I68" s="30"/>
      <c r="J68" s="30"/>
      <c r="K68" s="30"/>
    </row>
    <row r="69" spans="1:11" ht="15.9" customHeight="1" x14ac:dyDescent="0.25">
      <c r="I69" s="30"/>
      <c r="J69" s="30"/>
      <c r="K69" s="30"/>
    </row>
    <row r="70" spans="1:11" ht="15.9" customHeight="1" x14ac:dyDescent="0.25">
      <c r="G70" s="308"/>
      <c r="I70" s="30"/>
      <c r="J70" s="30"/>
      <c r="K70" s="30"/>
    </row>
    <row r="71" spans="1:11" ht="15.9" customHeight="1" x14ac:dyDescent="0.25"/>
    <row r="72" spans="1:11" ht="15.9" customHeight="1" x14ac:dyDescent="0.25">
      <c r="G72" s="308"/>
    </row>
    <row r="73" spans="1:11" ht="15.9" customHeight="1" x14ac:dyDescent="0.25"/>
    <row r="74" spans="1:11" ht="15.9" customHeight="1" x14ac:dyDescent="0.25">
      <c r="G74" s="308"/>
    </row>
    <row r="75" spans="1:11" ht="15.9" customHeight="1" x14ac:dyDescent="0.25"/>
    <row r="76" spans="1:11" ht="15.9" customHeight="1" x14ac:dyDescent="0.25">
      <c r="G76" s="308"/>
    </row>
    <row r="77" spans="1:11" ht="15.9" customHeight="1" x14ac:dyDescent="0.25"/>
    <row r="78" spans="1:11" ht="15.9" customHeight="1" x14ac:dyDescent="0.25">
      <c r="G78" s="308"/>
    </row>
    <row r="79" spans="1:11" ht="15.9" customHeight="1" x14ac:dyDescent="0.25">
      <c r="A79" s="29"/>
      <c r="B79" s="29"/>
      <c r="C79" s="29"/>
      <c r="D79" s="29"/>
      <c r="E79" s="29"/>
    </row>
    <row r="80" spans="1:11" ht="15.9" customHeight="1" thickBot="1" x14ac:dyDescent="0.3">
      <c r="A80" s="98"/>
      <c r="B80" s="98"/>
      <c r="C80" s="98"/>
      <c r="D80" s="98"/>
      <c r="E80" s="98"/>
      <c r="F80" s="98"/>
    </row>
    <row r="81" spans="1:6" ht="26.25" customHeight="1" thickTop="1" x14ac:dyDescent="0.25">
      <c r="A81" s="330"/>
      <c r="B81" s="331"/>
      <c r="C81" s="331"/>
      <c r="D81" s="331"/>
      <c r="E81" s="331"/>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XFD1048576"/>
    </sheetView>
  </sheetViews>
  <sheetFormatPr baseColWidth="10" defaultColWidth="11.44140625" defaultRowHeight="11.4" x14ac:dyDescent="0.2"/>
  <cols>
    <col min="1" max="1" width="34.6640625" style="66" customWidth="1"/>
    <col min="2" max="2" width="13.6640625" style="66" customWidth="1"/>
    <col min="3" max="3" width="13.5546875" style="82" customWidth="1"/>
    <col min="4" max="4" width="11.6640625" style="66" customWidth="1"/>
    <col min="5" max="5" width="12.88671875" style="66" customWidth="1"/>
    <col min="6" max="6" width="12.6640625" style="66" customWidth="1"/>
    <col min="7" max="7" width="17.44140625" style="66" customWidth="1"/>
    <col min="8" max="8" width="13.88671875" style="66" bestFit="1" customWidth="1"/>
    <col min="9" max="9" width="15.33203125" style="66" bestFit="1" customWidth="1"/>
    <col min="10" max="16384" width="11.44140625" style="66"/>
  </cols>
  <sheetData>
    <row r="1" spans="1:256" ht="15.9" customHeight="1" x14ac:dyDescent="0.2">
      <c r="A1" s="321" t="s">
        <v>427</v>
      </c>
      <c r="B1" s="321"/>
      <c r="C1" s="321"/>
      <c r="D1" s="321"/>
      <c r="U1" s="67"/>
      <c r="V1" s="67"/>
      <c r="W1" s="67"/>
      <c r="X1" s="67"/>
      <c r="Y1" s="67"/>
      <c r="Z1" s="67"/>
    </row>
    <row r="2" spans="1:256" ht="15.9" customHeight="1" x14ac:dyDescent="0.2">
      <c r="A2" s="317" t="s">
        <v>145</v>
      </c>
      <c r="B2" s="317"/>
      <c r="C2" s="317"/>
      <c r="D2" s="317"/>
      <c r="E2" s="67"/>
      <c r="F2" s="67"/>
      <c r="G2" s="67"/>
      <c r="H2" s="67"/>
      <c r="I2" s="67"/>
      <c r="J2" s="67"/>
      <c r="K2" s="67"/>
      <c r="L2" s="67"/>
      <c r="M2" s="67"/>
      <c r="N2" s="67"/>
      <c r="O2" s="67"/>
      <c r="P2" s="67"/>
      <c r="Q2" s="334"/>
      <c r="R2" s="334"/>
      <c r="S2" s="334"/>
      <c r="T2" s="334"/>
      <c r="U2" s="67"/>
      <c r="V2" s="67" t="s">
        <v>164</v>
      </c>
      <c r="W2" s="67"/>
      <c r="X2" s="67"/>
      <c r="Y2" s="67"/>
      <c r="Z2" s="67"/>
      <c r="AA2" s="309"/>
      <c r="AB2" s="309"/>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c r="BJ2" s="334"/>
      <c r="BK2" s="334"/>
      <c r="BL2" s="334"/>
      <c r="BM2" s="334"/>
      <c r="BN2" s="334"/>
      <c r="BO2" s="334"/>
      <c r="BP2" s="334"/>
      <c r="BQ2" s="334"/>
      <c r="BR2" s="334"/>
      <c r="BS2" s="334"/>
      <c r="BT2" s="334"/>
      <c r="BU2" s="334"/>
      <c r="BV2" s="334"/>
      <c r="BW2" s="334"/>
      <c r="BX2" s="334"/>
      <c r="BY2" s="334"/>
      <c r="BZ2" s="334"/>
      <c r="CA2" s="334"/>
      <c r="CB2" s="334"/>
      <c r="CC2" s="334"/>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c r="ED2" s="334"/>
      <c r="EE2" s="334"/>
      <c r="EF2" s="334"/>
      <c r="EG2" s="334"/>
      <c r="EH2" s="334"/>
      <c r="EI2" s="334"/>
      <c r="EJ2" s="334"/>
      <c r="EK2" s="334"/>
      <c r="EL2" s="334"/>
      <c r="EM2" s="334"/>
      <c r="EN2" s="334"/>
      <c r="EO2" s="334"/>
      <c r="EP2" s="334"/>
      <c r="EQ2" s="334"/>
      <c r="ER2" s="334"/>
      <c r="ES2" s="334"/>
      <c r="ET2" s="334"/>
      <c r="EU2" s="334"/>
      <c r="EV2" s="334"/>
      <c r="EW2" s="334"/>
      <c r="EX2" s="334"/>
      <c r="EY2" s="334"/>
      <c r="EZ2" s="334"/>
      <c r="FA2" s="334"/>
      <c r="FB2" s="334"/>
      <c r="FC2" s="334"/>
      <c r="FD2" s="334"/>
      <c r="FE2" s="334"/>
      <c r="FF2" s="334"/>
      <c r="FG2" s="334"/>
      <c r="FH2" s="334"/>
      <c r="FI2" s="334"/>
      <c r="FJ2" s="334"/>
      <c r="FK2" s="334"/>
      <c r="FL2" s="334"/>
      <c r="FM2" s="334"/>
      <c r="FN2" s="334"/>
      <c r="FO2" s="334"/>
      <c r="FP2" s="334"/>
      <c r="FQ2" s="334"/>
      <c r="FR2" s="334"/>
      <c r="FS2" s="334"/>
      <c r="FT2" s="334"/>
      <c r="FU2" s="334"/>
      <c r="FV2" s="334"/>
      <c r="FW2" s="334"/>
      <c r="FX2" s="334"/>
      <c r="FY2" s="334"/>
      <c r="FZ2" s="334"/>
      <c r="GA2" s="334"/>
      <c r="GB2" s="334"/>
      <c r="GC2" s="334"/>
      <c r="GD2" s="334"/>
      <c r="GE2" s="334"/>
      <c r="GF2" s="334"/>
      <c r="GG2" s="334"/>
      <c r="GH2" s="334"/>
      <c r="GI2" s="334"/>
      <c r="GJ2" s="334"/>
      <c r="GK2" s="334"/>
      <c r="GL2" s="334"/>
      <c r="GM2" s="334"/>
      <c r="GN2" s="334"/>
      <c r="GO2" s="334"/>
      <c r="GP2" s="334"/>
      <c r="GQ2" s="334"/>
      <c r="GR2" s="334"/>
      <c r="GS2" s="334"/>
      <c r="GT2" s="334"/>
      <c r="GU2" s="334"/>
      <c r="GV2" s="334"/>
      <c r="GW2" s="334"/>
      <c r="GX2" s="334"/>
      <c r="GY2" s="334"/>
      <c r="GZ2" s="334"/>
      <c r="HA2" s="334"/>
      <c r="HB2" s="334"/>
      <c r="HC2" s="334"/>
      <c r="HD2" s="334"/>
      <c r="HE2" s="334"/>
      <c r="HF2" s="334"/>
      <c r="HG2" s="334"/>
      <c r="HH2" s="334"/>
      <c r="HI2" s="334"/>
      <c r="HJ2" s="334"/>
      <c r="HK2" s="334"/>
      <c r="HL2" s="334"/>
      <c r="HM2" s="334"/>
      <c r="HN2" s="334"/>
      <c r="HO2" s="334"/>
      <c r="HP2" s="334"/>
      <c r="HQ2" s="334"/>
      <c r="HR2" s="334"/>
      <c r="HS2" s="334"/>
      <c r="HT2" s="334"/>
      <c r="HU2" s="334"/>
      <c r="HV2" s="334"/>
      <c r="HW2" s="334"/>
      <c r="HX2" s="334"/>
      <c r="HY2" s="334"/>
      <c r="HZ2" s="334"/>
      <c r="IA2" s="334"/>
      <c r="IB2" s="334"/>
      <c r="IC2" s="334"/>
      <c r="ID2" s="334"/>
      <c r="IE2" s="334"/>
      <c r="IF2" s="334"/>
      <c r="IG2" s="334"/>
      <c r="IH2" s="334"/>
      <c r="II2" s="334"/>
      <c r="IJ2" s="334"/>
      <c r="IK2" s="334"/>
      <c r="IL2" s="334"/>
      <c r="IM2" s="334"/>
      <c r="IN2" s="334"/>
      <c r="IO2" s="334"/>
      <c r="IP2" s="334"/>
      <c r="IQ2" s="334"/>
      <c r="IR2" s="334"/>
      <c r="IS2" s="334"/>
      <c r="IT2" s="334"/>
      <c r="IU2" s="334"/>
      <c r="IV2" s="334"/>
    </row>
    <row r="3" spans="1:256" ht="15.9" customHeight="1" thickBot="1" x14ac:dyDescent="0.25">
      <c r="A3" s="340" t="s">
        <v>237</v>
      </c>
      <c r="B3" s="340"/>
      <c r="C3" s="340"/>
      <c r="D3" s="340"/>
      <c r="E3" s="67"/>
      <c r="F3" s="67"/>
      <c r="M3" s="67"/>
      <c r="N3" s="67"/>
      <c r="O3" s="67"/>
      <c r="P3" s="67"/>
      <c r="Q3" s="334"/>
      <c r="R3" s="334"/>
      <c r="S3" s="334"/>
      <c r="T3" s="334"/>
      <c r="U3" s="67"/>
      <c r="V3" s="67"/>
      <c r="W3" s="67"/>
      <c r="X3" s="67"/>
      <c r="Y3" s="67"/>
      <c r="Z3" s="67"/>
      <c r="AA3" s="309"/>
      <c r="AB3" s="309"/>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4"/>
      <c r="CN3" s="334"/>
      <c r="CO3" s="334"/>
      <c r="CP3" s="334"/>
      <c r="CQ3" s="334"/>
      <c r="CR3" s="334"/>
      <c r="CS3" s="334"/>
      <c r="CT3" s="334"/>
      <c r="CU3" s="334"/>
      <c r="CV3" s="334"/>
      <c r="CW3" s="334"/>
      <c r="CX3" s="334"/>
      <c r="CY3" s="334"/>
      <c r="CZ3" s="334"/>
      <c r="DA3" s="334"/>
      <c r="DB3" s="334"/>
      <c r="DC3" s="334"/>
      <c r="DD3" s="334"/>
      <c r="DE3" s="334"/>
      <c r="DF3" s="334"/>
      <c r="DG3" s="334"/>
      <c r="DH3" s="334"/>
      <c r="DI3" s="334"/>
      <c r="DJ3" s="334"/>
      <c r="DK3" s="334"/>
      <c r="DL3" s="334"/>
      <c r="DM3" s="334"/>
      <c r="DN3" s="334"/>
      <c r="DO3" s="334"/>
      <c r="DP3" s="334"/>
      <c r="DQ3" s="334"/>
      <c r="DR3" s="334"/>
      <c r="DS3" s="334"/>
      <c r="DT3" s="334"/>
      <c r="DU3" s="334"/>
      <c r="DV3" s="334"/>
      <c r="DW3" s="334"/>
      <c r="DX3" s="334"/>
      <c r="DY3" s="334"/>
      <c r="DZ3" s="334"/>
      <c r="EA3" s="334"/>
      <c r="EB3" s="334"/>
      <c r="EC3" s="334"/>
      <c r="ED3" s="334"/>
      <c r="EE3" s="334"/>
      <c r="EF3" s="334"/>
      <c r="EG3" s="334"/>
      <c r="EH3" s="334"/>
      <c r="EI3" s="334"/>
      <c r="EJ3" s="334"/>
      <c r="EK3" s="334"/>
      <c r="EL3" s="334"/>
      <c r="EM3" s="334"/>
      <c r="EN3" s="334"/>
      <c r="EO3" s="334"/>
      <c r="EP3" s="334"/>
      <c r="EQ3" s="334"/>
      <c r="ER3" s="334"/>
      <c r="ES3" s="334"/>
      <c r="ET3" s="334"/>
      <c r="EU3" s="334"/>
      <c r="EV3" s="334"/>
      <c r="EW3" s="334"/>
      <c r="EX3" s="334"/>
      <c r="EY3" s="334"/>
      <c r="EZ3" s="334"/>
      <c r="FA3" s="334"/>
      <c r="FB3" s="334"/>
      <c r="FC3" s="334"/>
      <c r="FD3" s="334"/>
      <c r="FE3" s="334"/>
      <c r="FF3" s="334"/>
      <c r="FG3" s="334"/>
      <c r="FH3" s="334"/>
      <c r="FI3" s="334"/>
      <c r="FJ3" s="334"/>
      <c r="FK3" s="334"/>
      <c r="FL3" s="334"/>
      <c r="FM3" s="334"/>
      <c r="FN3" s="334"/>
      <c r="FO3" s="334"/>
      <c r="FP3" s="334"/>
      <c r="FQ3" s="334"/>
      <c r="FR3" s="334"/>
      <c r="FS3" s="334"/>
      <c r="FT3" s="334"/>
      <c r="FU3" s="334"/>
      <c r="FV3" s="334"/>
      <c r="FW3" s="334"/>
      <c r="FX3" s="334"/>
      <c r="FY3" s="334"/>
      <c r="FZ3" s="334"/>
      <c r="GA3" s="334"/>
      <c r="GB3" s="334"/>
      <c r="GC3" s="334"/>
      <c r="GD3" s="334"/>
      <c r="GE3" s="334"/>
      <c r="GF3" s="334"/>
      <c r="GG3" s="334"/>
      <c r="GH3" s="334"/>
      <c r="GI3" s="334"/>
      <c r="GJ3" s="334"/>
      <c r="GK3" s="334"/>
      <c r="GL3" s="334"/>
      <c r="GM3" s="334"/>
      <c r="GN3" s="334"/>
      <c r="GO3" s="334"/>
      <c r="GP3" s="334"/>
      <c r="GQ3" s="334"/>
      <c r="GR3" s="334"/>
      <c r="GS3" s="334"/>
      <c r="GT3" s="334"/>
      <c r="GU3" s="334"/>
      <c r="GV3" s="334"/>
      <c r="GW3" s="334"/>
      <c r="GX3" s="334"/>
      <c r="GY3" s="334"/>
      <c r="GZ3" s="334"/>
      <c r="HA3" s="334"/>
      <c r="HB3" s="334"/>
      <c r="HC3" s="334"/>
      <c r="HD3" s="334"/>
      <c r="HE3" s="334"/>
      <c r="HF3" s="334"/>
      <c r="HG3" s="334"/>
      <c r="HH3" s="334"/>
      <c r="HI3" s="334"/>
      <c r="HJ3" s="334"/>
      <c r="HK3" s="334"/>
      <c r="HL3" s="334"/>
      <c r="HM3" s="334"/>
      <c r="HN3" s="334"/>
      <c r="HO3" s="334"/>
      <c r="HP3" s="334"/>
      <c r="HQ3" s="334"/>
      <c r="HR3" s="334"/>
      <c r="HS3" s="334"/>
      <c r="HT3" s="334"/>
      <c r="HU3" s="334"/>
      <c r="HV3" s="334"/>
      <c r="HW3" s="334"/>
      <c r="HX3" s="334"/>
      <c r="HY3" s="334"/>
      <c r="HZ3" s="334"/>
      <c r="IA3" s="334"/>
      <c r="IB3" s="334"/>
      <c r="IC3" s="334"/>
      <c r="ID3" s="334"/>
      <c r="IE3" s="334"/>
      <c r="IF3" s="334"/>
      <c r="IG3" s="334"/>
      <c r="IH3" s="334"/>
      <c r="II3" s="334"/>
      <c r="IJ3" s="334"/>
      <c r="IK3" s="334"/>
      <c r="IL3" s="334"/>
      <c r="IM3" s="334"/>
      <c r="IN3" s="334"/>
      <c r="IO3" s="334"/>
      <c r="IP3" s="334"/>
      <c r="IQ3" s="334"/>
      <c r="IR3" s="334"/>
      <c r="IS3" s="334"/>
      <c r="IT3" s="334"/>
      <c r="IU3" s="334"/>
      <c r="IV3" s="334"/>
    </row>
    <row r="4" spans="1:256" s="67" customFormat="1" ht="14.1" customHeight="1" thickTop="1" x14ac:dyDescent="0.25">
      <c r="A4" s="38" t="s">
        <v>146</v>
      </c>
      <c r="B4" s="62" t="s">
        <v>4</v>
      </c>
      <c r="C4" s="62" t="s">
        <v>5</v>
      </c>
      <c r="D4" s="62" t="s">
        <v>33</v>
      </c>
      <c r="U4" s="66"/>
      <c r="V4" s="66" t="s">
        <v>32</v>
      </c>
      <c r="W4" s="68">
        <v>13163471.000000002</v>
      </c>
      <c r="X4" s="69">
        <v>100</v>
      </c>
      <c r="Y4" s="66"/>
      <c r="Z4" s="66"/>
    </row>
    <row r="5" spans="1:256" s="67" customFormat="1" ht="14.1" customHeight="1" thickBot="1" x14ac:dyDescent="0.3">
      <c r="A5" s="63"/>
      <c r="B5" s="39"/>
      <c r="C5" s="222"/>
      <c r="D5" s="39"/>
      <c r="E5" s="71"/>
      <c r="F5" s="71"/>
      <c r="U5" s="66"/>
      <c r="V5" s="66" t="s">
        <v>38</v>
      </c>
      <c r="W5" s="68">
        <v>5874504.3762300024</v>
      </c>
      <c r="X5" s="72">
        <v>44.627320379480466</v>
      </c>
      <c r="Y5" s="66"/>
      <c r="Z5" s="66"/>
    </row>
    <row r="6" spans="1:256" ht="14.1" customHeight="1" thickTop="1" x14ac:dyDescent="0.2">
      <c r="A6" s="339" t="s">
        <v>35</v>
      </c>
      <c r="B6" s="339"/>
      <c r="C6" s="339"/>
      <c r="D6" s="339"/>
      <c r="E6" s="67"/>
      <c r="F6" s="67"/>
      <c r="V6" s="66" t="s">
        <v>36</v>
      </c>
      <c r="W6" s="68">
        <v>430229.30648000014</v>
      </c>
      <c r="X6" s="72">
        <v>3.2683576123653109</v>
      </c>
    </row>
    <row r="7" spans="1:256" ht="14.1" customHeight="1" x14ac:dyDescent="0.25">
      <c r="A7" s="223">
        <v>2018</v>
      </c>
      <c r="B7" s="224">
        <v>7795537.8512900043</v>
      </c>
      <c r="C7" s="165">
        <v>549351.47503000021</v>
      </c>
      <c r="D7" s="224">
        <v>7246186.376260004</v>
      </c>
      <c r="E7" s="73"/>
      <c r="F7" s="73"/>
      <c r="V7" s="66" t="s">
        <v>37</v>
      </c>
      <c r="W7" s="68">
        <v>3311015.9182699993</v>
      </c>
      <c r="X7" s="72">
        <v>25.153061212122541</v>
      </c>
    </row>
    <row r="8" spans="1:256" ht="14.1" customHeight="1" x14ac:dyDescent="0.25">
      <c r="A8" s="225" t="s">
        <v>522</v>
      </c>
      <c r="B8" s="224">
        <v>5998769.0451500034</v>
      </c>
      <c r="C8" s="165">
        <v>426541.69042000017</v>
      </c>
      <c r="D8" s="224">
        <v>5572227.3547300035</v>
      </c>
      <c r="E8" s="73"/>
      <c r="F8" s="73"/>
      <c r="V8" s="66" t="s">
        <v>39</v>
      </c>
      <c r="W8" s="68">
        <v>2187907.1613900005</v>
      </c>
      <c r="X8" s="72">
        <v>16.621050491849758</v>
      </c>
    </row>
    <row r="9" spans="1:256" ht="14.1" customHeight="1" x14ac:dyDescent="0.25">
      <c r="A9" s="225" t="s">
        <v>523</v>
      </c>
      <c r="B9" s="224">
        <v>5874504.3762300024</v>
      </c>
      <c r="C9" s="165">
        <v>349115.80861999991</v>
      </c>
      <c r="D9" s="224">
        <v>5525388.5676100021</v>
      </c>
      <c r="E9" s="73"/>
      <c r="F9" s="73"/>
      <c r="V9" s="66" t="s">
        <v>40</v>
      </c>
      <c r="W9" s="68">
        <v>1359814.2376299985</v>
      </c>
      <c r="X9" s="72">
        <v>10.330210304181916</v>
      </c>
    </row>
    <row r="10" spans="1:256" ht="14.1" customHeight="1" x14ac:dyDescent="0.25">
      <c r="A10" s="164" t="s">
        <v>524</v>
      </c>
      <c r="B10" s="228">
        <v>-2.0715028030703908</v>
      </c>
      <c r="C10" s="228">
        <v>-18.152008007414654</v>
      </c>
      <c r="D10" s="228">
        <v>-0.84057566459921906</v>
      </c>
      <c r="E10" s="75"/>
      <c r="F10" s="75"/>
      <c r="V10" s="67" t="s">
        <v>165</v>
      </c>
    </row>
    <row r="11" spans="1:256" ht="14.1" customHeight="1" x14ac:dyDescent="0.25">
      <c r="A11" s="164"/>
      <c r="B11" s="226"/>
      <c r="C11" s="227"/>
      <c r="D11" s="226"/>
      <c r="E11" s="75"/>
      <c r="F11" s="75"/>
      <c r="G11"/>
      <c r="H11"/>
      <c r="I11"/>
      <c r="V11" s="66" t="s">
        <v>34</v>
      </c>
      <c r="W11" s="68">
        <v>4803965</v>
      </c>
      <c r="X11" s="69">
        <v>100</v>
      </c>
    </row>
    <row r="12" spans="1:256" ht="14.1" customHeight="1" x14ac:dyDescent="0.25">
      <c r="A12" s="339" t="s">
        <v>375</v>
      </c>
      <c r="B12" s="339"/>
      <c r="C12" s="339"/>
      <c r="D12" s="339"/>
      <c r="E12" s="67"/>
      <c r="F12" s="67"/>
      <c r="G12"/>
      <c r="H12"/>
      <c r="I12"/>
      <c r="V12" s="66" t="s">
        <v>38</v>
      </c>
      <c r="W12" s="68">
        <v>349115.80861999991</v>
      </c>
      <c r="X12" s="72">
        <v>7.2672429674237833</v>
      </c>
    </row>
    <row r="13" spans="1:256" ht="14.1" customHeight="1" x14ac:dyDescent="0.25">
      <c r="A13" s="223">
        <v>2018</v>
      </c>
      <c r="B13" s="224">
        <v>3176024.9520500014</v>
      </c>
      <c r="C13" s="165">
        <v>882393.88732999982</v>
      </c>
      <c r="D13" s="224">
        <v>2293631.0647200015</v>
      </c>
      <c r="E13" s="73"/>
      <c r="F13" s="73"/>
      <c r="G13"/>
      <c r="H13"/>
      <c r="I13"/>
      <c r="V13" s="66" t="s">
        <v>36</v>
      </c>
      <c r="W13" s="68">
        <v>2416689.7990600006</v>
      </c>
      <c r="X13" s="72">
        <v>50.306149171777903</v>
      </c>
    </row>
    <row r="14" spans="1:256" ht="14.1" customHeight="1" x14ac:dyDescent="0.25">
      <c r="A14" s="225" t="s">
        <v>522</v>
      </c>
      <c r="B14" s="224">
        <v>2476455.215090001</v>
      </c>
      <c r="C14" s="165">
        <v>663876.71043000009</v>
      </c>
      <c r="D14" s="224">
        <v>1812578.504660001</v>
      </c>
      <c r="E14" s="73"/>
      <c r="F14" s="73"/>
      <c r="G14"/>
      <c r="H14"/>
      <c r="I14"/>
      <c r="V14" s="66" t="s">
        <v>37</v>
      </c>
      <c r="W14" s="68">
        <v>1035529.5909500001</v>
      </c>
      <c r="X14" s="72">
        <v>21.55572721595599</v>
      </c>
    </row>
    <row r="15" spans="1:256" ht="14.1" customHeight="1" x14ac:dyDescent="0.25">
      <c r="A15" s="225" t="s">
        <v>523</v>
      </c>
      <c r="B15" s="224">
        <v>2187907.1613900005</v>
      </c>
      <c r="C15" s="165">
        <v>604051.2988499999</v>
      </c>
      <c r="D15" s="224">
        <v>1583855.8625400006</v>
      </c>
      <c r="E15" s="73"/>
      <c r="F15" s="73"/>
      <c r="G15"/>
      <c r="H15"/>
      <c r="I15"/>
      <c r="J15"/>
      <c r="K15"/>
      <c r="V15" s="66" t="s">
        <v>39</v>
      </c>
      <c r="W15" s="68">
        <v>604051.2988499999</v>
      </c>
      <c r="X15" s="72">
        <v>12.574015398738331</v>
      </c>
    </row>
    <row r="16" spans="1:256" ht="14.1" customHeight="1" x14ac:dyDescent="0.25">
      <c r="A16" s="223" t="s">
        <v>524</v>
      </c>
      <c r="B16" s="228">
        <v>-11.651656445946024</v>
      </c>
      <c r="C16" s="228">
        <v>-9.0115243749476655</v>
      </c>
      <c r="D16" s="228">
        <v>-12.61863370507661</v>
      </c>
      <c r="E16" s="75"/>
      <c r="F16" s="75"/>
      <c r="G16"/>
      <c r="H16"/>
      <c r="I16"/>
      <c r="J16"/>
      <c r="K16"/>
      <c r="V16" s="66" t="s">
        <v>40</v>
      </c>
      <c r="W16" s="68">
        <v>398578.50251999963</v>
      </c>
      <c r="X16" s="72">
        <v>8.2968652461039927</v>
      </c>
    </row>
    <row r="17" spans="1:11" ht="14.1" customHeight="1" x14ac:dyDescent="0.25">
      <c r="A17" s="164"/>
      <c r="B17" s="228"/>
      <c r="C17" s="229"/>
      <c r="D17" s="228"/>
      <c r="E17" s="75"/>
      <c r="F17" s="75"/>
      <c r="G17" s="40"/>
      <c r="H17" s="40"/>
      <c r="I17" s="40"/>
      <c r="J17"/>
      <c r="K17"/>
    </row>
    <row r="18" spans="1:11" ht="14.1" customHeight="1" x14ac:dyDescent="0.25">
      <c r="A18" s="339" t="s">
        <v>36</v>
      </c>
      <c r="B18" s="339"/>
      <c r="C18" s="339"/>
      <c r="D18" s="339"/>
      <c r="E18" s="67"/>
      <c r="F18" s="67"/>
      <c r="G18" s="40"/>
      <c r="H18" s="40"/>
      <c r="I18" s="40"/>
      <c r="J18"/>
      <c r="K18"/>
    </row>
    <row r="19" spans="1:11" ht="14.1" customHeight="1" x14ac:dyDescent="0.25">
      <c r="A19" s="223">
        <v>2018</v>
      </c>
      <c r="B19" s="224">
        <v>649612.26546999987</v>
      </c>
      <c r="C19" s="165">
        <v>3215958.4100599997</v>
      </c>
      <c r="D19" s="224">
        <v>-2566346.1445899997</v>
      </c>
      <c r="E19" s="73"/>
      <c r="F19" s="73"/>
      <c r="G19" s="199"/>
      <c r="H19"/>
      <c r="I19"/>
      <c r="J19"/>
      <c r="K19"/>
    </row>
    <row r="20" spans="1:11" ht="14.1" customHeight="1" x14ac:dyDescent="0.25">
      <c r="A20" s="225" t="s">
        <v>522</v>
      </c>
      <c r="B20" s="224">
        <v>492154.87458999985</v>
      </c>
      <c r="C20" s="165">
        <v>2365985.6070899991</v>
      </c>
      <c r="D20" s="224">
        <v>-1873830.7324999992</v>
      </c>
      <c r="E20" s="73"/>
      <c r="F20" s="73"/>
      <c r="G20"/>
      <c r="H20"/>
      <c r="I20"/>
      <c r="J20"/>
      <c r="K20"/>
    </row>
    <row r="21" spans="1:11" ht="14.1" customHeight="1" x14ac:dyDescent="0.25">
      <c r="A21" s="225" t="s">
        <v>523</v>
      </c>
      <c r="B21" s="224">
        <v>430229.30648000014</v>
      </c>
      <c r="C21" s="165">
        <v>2416689.7990600006</v>
      </c>
      <c r="D21" s="224">
        <v>-1986460.4925800003</v>
      </c>
      <c r="E21" s="73"/>
      <c r="F21" s="73"/>
      <c r="G21"/>
      <c r="H21"/>
      <c r="I21"/>
      <c r="J21"/>
      <c r="K21"/>
    </row>
    <row r="22" spans="1:11" ht="14.1" customHeight="1" x14ac:dyDescent="0.25">
      <c r="A22" s="223" t="s">
        <v>524</v>
      </c>
      <c r="B22" s="228">
        <v>-12.582536780030495</v>
      </c>
      <c r="C22" s="228">
        <v>2.1430473548976536</v>
      </c>
      <c r="D22" s="228">
        <v>6.0106688467924885</v>
      </c>
      <c r="E22" s="75"/>
      <c r="F22" s="75"/>
      <c r="G22"/>
      <c r="H22"/>
      <c r="I22"/>
      <c r="J22"/>
      <c r="K22"/>
    </row>
    <row r="23" spans="1:11" ht="14.1" customHeight="1" x14ac:dyDescent="0.25">
      <c r="A23" s="164"/>
      <c r="B23" s="228"/>
      <c r="C23" s="229"/>
      <c r="D23" s="228"/>
      <c r="E23" s="75"/>
      <c r="F23" s="75"/>
      <c r="G23"/>
      <c r="H23"/>
      <c r="I23"/>
      <c r="J23"/>
      <c r="K23"/>
    </row>
    <row r="24" spans="1:11" ht="14.1" customHeight="1" x14ac:dyDescent="0.25">
      <c r="A24" s="339" t="s">
        <v>37</v>
      </c>
      <c r="B24" s="339"/>
      <c r="C24" s="339"/>
      <c r="D24" s="339"/>
      <c r="E24" s="67"/>
      <c r="F24" s="67"/>
      <c r="G24"/>
      <c r="H24"/>
      <c r="I24"/>
      <c r="J24"/>
      <c r="K24"/>
    </row>
    <row r="25" spans="1:11" ht="14.1" customHeight="1" x14ac:dyDescent="0.25">
      <c r="A25" s="223">
        <v>2018</v>
      </c>
      <c r="B25" s="224">
        <v>4419809.8313900009</v>
      </c>
      <c r="C25" s="165">
        <v>1296710.1100599996</v>
      </c>
      <c r="D25" s="224">
        <v>3123099.721330001</v>
      </c>
      <c r="E25" s="73"/>
      <c r="F25" s="73"/>
      <c r="G25" s="68"/>
      <c r="H25" s="68"/>
      <c r="I25" s="68"/>
      <c r="J25" s="68"/>
    </row>
    <row r="26" spans="1:11" ht="14.1" customHeight="1" x14ac:dyDescent="0.25">
      <c r="A26" s="225" t="s">
        <v>522</v>
      </c>
      <c r="B26" s="224">
        <v>3527867.5273299995</v>
      </c>
      <c r="C26" s="165">
        <v>930578.04566999967</v>
      </c>
      <c r="D26" s="224">
        <v>2597289.48166</v>
      </c>
      <c r="E26" s="73"/>
      <c r="F26" s="73"/>
    </row>
    <row r="27" spans="1:11" ht="14.1" customHeight="1" x14ac:dyDescent="0.25">
      <c r="A27" s="225" t="s">
        <v>523</v>
      </c>
      <c r="B27" s="224">
        <v>3311015.9182699993</v>
      </c>
      <c r="C27" s="165">
        <v>1035529.5909500001</v>
      </c>
      <c r="D27" s="224">
        <v>2275486.3273199992</v>
      </c>
      <c r="E27" s="73"/>
      <c r="F27" s="73"/>
    </row>
    <row r="28" spans="1:11" ht="14.1" customHeight="1" x14ac:dyDescent="0.25">
      <c r="A28" s="223" t="s">
        <v>524</v>
      </c>
      <c r="B28" s="228">
        <v>-6.1468183649208701</v>
      </c>
      <c r="C28" s="228">
        <v>11.278102440557491</v>
      </c>
      <c r="D28" s="228">
        <v>-12.389961019452</v>
      </c>
      <c r="E28" s="70"/>
      <c r="F28" s="75"/>
    </row>
    <row r="29" spans="1:11" ht="14.1" customHeight="1" x14ac:dyDescent="0.25">
      <c r="A29" s="164"/>
      <c r="B29" s="228"/>
      <c r="C29" s="229"/>
      <c r="D29" s="228"/>
      <c r="E29" s="75"/>
      <c r="F29" s="76"/>
      <c r="G29" s="77"/>
      <c r="H29" s="78"/>
    </row>
    <row r="30" spans="1:11" ht="14.1" customHeight="1" x14ac:dyDescent="0.2">
      <c r="A30" s="339" t="s">
        <v>147</v>
      </c>
      <c r="B30" s="339"/>
      <c r="C30" s="339"/>
      <c r="D30" s="339"/>
      <c r="E30" s="67"/>
      <c r="F30" s="67"/>
    </row>
    <row r="31" spans="1:11" ht="14.1" customHeight="1" x14ac:dyDescent="0.25">
      <c r="A31" s="223">
        <v>2018</v>
      </c>
      <c r="B31" s="224">
        <v>1857897.0997999925</v>
      </c>
      <c r="C31" s="165">
        <v>614679.11751999985</v>
      </c>
      <c r="D31" s="224">
        <v>1243217.9822799936</v>
      </c>
      <c r="E31" s="79"/>
      <c r="F31" s="73"/>
      <c r="G31" s="73"/>
      <c r="H31" s="73"/>
    </row>
    <row r="32" spans="1:11" ht="14.1" customHeight="1" x14ac:dyDescent="0.25">
      <c r="A32" s="225" t="s">
        <v>522</v>
      </c>
      <c r="B32" s="224">
        <v>1448276.3378399964</v>
      </c>
      <c r="C32" s="165">
        <v>469002.9463900011</v>
      </c>
      <c r="D32" s="224">
        <v>979273.39144999441</v>
      </c>
      <c r="E32" s="80"/>
      <c r="F32" s="73"/>
      <c r="G32" s="73"/>
      <c r="H32" s="73"/>
    </row>
    <row r="33" spans="1:8" ht="14.1" customHeight="1" x14ac:dyDescent="0.25">
      <c r="A33" s="225" t="s">
        <v>523</v>
      </c>
      <c r="B33" s="224">
        <v>1359814.2376299985</v>
      </c>
      <c r="C33" s="165">
        <v>398578.50251999963</v>
      </c>
      <c r="D33" s="224">
        <v>961235.73510999884</v>
      </c>
      <c r="E33" s="80"/>
      <c r="F33" s="73"/>
      <c r="G33" s="73"/>
      <c r="H33" s="73"/>
    </row>
    <row r="34" spans="1:8" ht="14.1" customHeight="1" x14ac:dyDescent="0.25">
      <c r="A34" s="223" t="s">
        <v>524</v>
      </c>
      <c r="B34" s="228">
        <v>-6.1080953888905665</v>
      </c>
      <c r="C34" s="228">
        <v>-15.015778560043369</v>
      </c>
      <c r="D34" s="228">
        <v>-1.8419428626859191</v>
      </c>
      <c r="E34" s="75"/>
      <c r="F34" s="73"/>
      <c r="G34" s="73"/>
      <c r="H34" s="73"/>
    </row>
    <row r="35" spans="1:8" ht="14.1" customHeight="1" x14ac:dyDescent="0.25">
      <c r="A35" s="164"/>
      <c r="B35" s="224"/>
      <c r="C35" s="165"/>
      <c r="D35" s="115"/>
      <c r="E35" s="75"/>
      <c r="F35" s="81"/>
      <c r="G35" s="81"/>
      <c r="H35" s="73"/>
    </row>
    <row r="36" spans="1:8" ht="14.1" customHeight="1" x14ac:dyDescent="0.25">
      <c r="A36" s="317" t="s">
        <v>131</v>
      </c>
      <c r="B36" s="317"/>
      <c r="C36" s="317"/>
      <c r="D36" s="317"/>
      <c r="E36" s="77"/>
      <c r="F36" s="77"/>
      <c r="G36" s="77"/>
      <c r="H36" s="78"/>
    </row>
    <row r="37" spans="1:8" ht="14.1" customHeight="1" x14ac:dyDescent="0.25">
      <c r="A37" s="223">
        <v>2018</v>
      </c>
      <c r="B37" s="224">
        <v>17898882</v>
      </c>
      <c r="C37" s="165">
        <v>6559093</v>
      </c>
      <c r="D37" s="224">
        <v>11339789</v>
      </c>
      <c r="E37" s="79"/>
      <c r="F37" s="73"/>
      <c r="G37" s="73"/>
      <c r="H37" s="73"/>
    </row>
    <row r="38" spans="1:8" ht="14.1" customHeight="1" x14ac:dyDescent="0.25">
      <c r="A38" s="225" t="s">
        <v>522</v>
      </c>
      <c r="B38" s="224">
        <v>13943523</v>
      </c>
      <c r="C38" s="165">
        <v>4855985</v>
      </c>
      <c r="D38" s="224">
        <v>9087538</v>
      </c>
      <c r="E38" s="81"/>
      <c r="F38" s="73"/>
      <c r="G38" s="73"/>
      <c r="H38" s="73"/>
    </row>
    <row r="39" spans="1:8" ht="14.1" customHeight="1" x14ac:dyDescent="0.25">
      <c r="A39" s="225" t="s">
        <v>523</v>
      </c>
      <c r="B39" s="224">
        <v>13163471</v>
      </c>
      <c r="C39" s="165">
        <v>4803965</v>
      </c>
      <c r="D39" s="224">
        <v>8359506</v>
      </c>
      <c r="E39" s="81"/>
      <c r="F39" s="73"/>
      <c r="G39" s="73"/>
      <c r="H39" s="73"/>
    </row>
    <row r="40" spans="1:8" ht="14.1" customHeight="1" thickBot="1" x14ac:dyDescent="0.3">
      <c r="A40" s="230" t="s">
        <v>524</v>
      </c>
      <c r="B40" s="230">
        <v>-5.5943680804341867</v>
      </c>
      <c r="C40" s="230">
        <v>-1.0712553683753123</v>
      </c>
      <c r="D40" s="230">
        <v>-8.0113227587053863</v>
      </c>
      <c r="E40" s="75"/>
      <c r="F40" s="73"/>
      <c r="G40" s="73"/>
      <c r="H40" s="73"/>
    </row>
    <row r="41" spans="1:8" ht="26.25" customHeight="1" thickTop="1" x14ac:dyDescent="0.2">
      <c r="A41" s="337" t="s">
        <v>418</v>
      </c>
      <c r="B41" s="338"/>
      <c r="C41" s="338"/>
      <c r="D41" s="338"/>
      <c r="E41" s="75"/>
      <c r="F41" s="73"/>
      <c r="G41" s="73"/>
      <c r="H41" s="73"/>
    </row>
    <row r="42" spans="1:8" ht="14.1" customHeight="1" x14ac:dyDescent="0.2">
      <c r="E42" s="75"/>
      <c r="F42" s="73"/>
      <c r="G42" s="73"/>
      <c r="H42" s="73"/>
    </row>
    <row r="43" spans="1:8" ht="14.1" customHeight="1" x14ac:dyDescent="0.2"/>
    <row r="44" spans="1:8" ht="14.1" customHeight="1" x14ac:dyDescent="0.25">
      <c r="E44" s="79"/>
      <c r="F44" s="68"/>
      <c r="G44" s="68"/>
      <c r="H44" s="68"/>
    </row>
    <row r="45" spans="1:8" ht="14.1" customHeight="1" x14ac:dyDescent="0.25">
      <c r="E45" s="81"/>
      <c r="F45" s="68"/>
      <c r="G45" s="68"/>
      <c r="H45" s="68"/>
    </row>
    <row r="46" spans="1:8" ht="14.1" customHeight="1" x14ac:dyDescent="0.25">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35"/>
      <c r="B83" s="336"/>
      <c r="C83" s="336"/>
      <c r="D83" s="336"/>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workbookViewId="0">
      <selection sqref="A1:XFD1048576"/>
    </sheetView>
  </sheetViews>
  <sheetFormatPr baseColWidth="10" defaultColWidth="11.44140625" defaultRowHeight="10.199999999999999" x14ac:dyDescent="0.2"/>
  <cols>
    <col min="1" max="1" width="30.6640625" style="4" customWidth="1"/>
    <col min="2" max="2" width="12.33203125" style="4" bestFit="1" customWidth="1"/>
    <col min="3" max="5" width="11.44140625" style="4"/>
    <col min="6" max="6" width="14.5546875" style="8" bestFit="1" customWidth="1"/>
    <col min="7" max="16384" width="11.44140625" style="4"/>
  </cols>
  <sheetData>
    <row r="1" spans="1:6" ht="15.9" customHeight="1" x14ac:dyDescent="0.2">
      <c r="A1" s="341" t="s">
        <v>428</v>
      </c>
      <c r="B1" s="341"/>
      <c r="C1" s="341"/>
      <c r="D1" s="341"/>
      <c r="E1" s="341"/>
      <c r="F1" s="341"/>
    </row>
    <row r="2" spans="1:6" ht="15.9" customHeight="1" x14ac:dyDescent="0.2">
      <c r="A2" s="342" t="s">
        <v>148</v>
      </c>
      <c r="B2" s="342"/>
      <c r="C2" s="342"/>
      <c r="D2" s="342"/>
      <c r="E2" s="342"/>
      <c r="F2" s="342"/>
    </row>
    <row r="3" spans="1:6" ht="15.9" customHeight="1" thickBot="1" x14ac:dyDescent="0.25">
      <c r="A3" s="342" t="s">
        <v>238</v>
      </c>
      <c r="B3" s="342"/>
      <c r="C3" s="342"/>
      <c r="D3" s="342"/>
      <c r="E3" s="342"/>
      <c r="F3" s="342"/>
    </row>
    <row r="4" spans="1:6" ht="12.75" customHeight="1" thickTop="1" x14ac:dyDescent="0.2">
      <c r="A4" s="344" t="s">
        <v>23</v>
      </c>
      <c r="B4" s="347">
        <v>2018</v>
      </c>
      <c r="C4" s="346" t="s">
        <v>513</v>
      </c>
      <c r="D4" s="346"/>
      <c r="E4" s="99" t="s">
        <v>143</v>
      </c>
      <c r="F4" s="100" t="s">
        <v>134</v>
      </c>
    </row>
    <row r="5" spans="1:6" ht="13.5" customHeight="1" thickBot="1" x14ac:dyDescent="0.25">
      <c r="A5" s="345"/>
      <c r="B5" s="348"/>
      <c r="C5" s="312">
        <v>2018</v>
      </c>
      <c r="D5" s="312">
        <v>2019</v>
      </c>
      <c r="E5" s="48" t="s">
        <v>514</v>
      </c>
      <c r="F5" s="49">
        <v>2019</v>
      </c>
    </row>
    <row r="6" spans="1:6" ht="10.8" thickTop="1" x14ac:dyDescent="0.2">
      <c r="A6" s="46"/>
      <c r="B6" s="44"/>
      <c r="C6" s="44"/>
      <c r="D6" s="44"/>
      <c r="E6" s="44"/>
      <c r="F6" s="47"/>
    </row>
    <row r="7" spans="1:6" ht="12.75" customHeight="1" x14ac:dyDescent="0.2">
      <c r="A7" s="43" t="s">
        <v>17</v>
      </c>
      <c r="B7" s="44">
        <v>4414385.8207100024</v>
      </c>
      <c r="C7" s="44">
        <v>3400163.0995000005</v>
      </c>
      <c r="D7" s="44">
        <v>3488226.0609100005</v>
      </c>
      <c r="E7" s="3">
        <v>2.5899628586331578E-2</v>
      </c>
      <c r="F7" s="45">
        <v>0.26499287770755908</v>
      </c>
    </row>
    <row r="8" spans="1:6" x14ac:dyDescent="0.2">
      <c r="A8" s="43" t="s">
        <v>12</v>
      </c>
      <c r="B8" s="44">
        <v>3508866.8640500018</v>
      </c>
      <c r="C8" s="44">
        <v>2832942.4406299996</v>
      </c>
      <c r="D8" s="44">
        <v>2621343.5995699996</v>
      </c>
      <c r="E8" s="3">
        <v>-7.4692248605285436E-2</v>
      </c>
      <c r="F8" s="45">
        <v>0.19913771979822037</v>
      </c>
    </row>
    <row r="9" spans="1:6" x14ac:dyDescent="0.2">
      <c r="A9" s="43" t="s">
        <v>13</v>
      </c>
      <c r="B9" s="44">
        <v>1006154.8399899999</v>
      </c>
      <c r="C9" s="44">
        <v>765149.46335999994</v>
      </c>
      <c r="D9" s="44">
        <v>732285.34160999965</v>
      </c>
      <c r="E9" s="3">
        <v>-4.2951244591722122E-2</v>
      </c>
      <c r="F9" s="45">
        <v>5.56301101442013E-2</v>
      </c>
    </row>
    <row r="10" spans="1:6" x14ac:dyDescent="0.2">
      <c r="A10" s="43" t="s">
        <v>15</v>
      </c>
      <c r="B10" s="44">
        <v>942434.50678000075</v>
      </c>
      <c r="C10" s="44">
        <v>717914.78779000044</v>
      </c>
      <c r="D10" s="44">
        <v>606215.41107999987</v>
      </c>
      <c r="E10" s="3">
        <v>-0.15558862780059365</v>
      </c>
      <c r="F10" s="45">
        <v>4.6052854226670145E-2</v>
      </c>
    </row>
    <row r="11" spans="1:6" x14ac:dyDescent="0.2">
      <c r="A11" s="43" t="s">
        <v>101</v>
      </c>
      <c r="B11" s="44">
        <v>760810.47262999928</v>
      </c>
      <c r="C11" s="44">
        <v>594055.18881999992</v>
      </c>
      <c r="D11" s="44">
        <v>538865.88647000026</v>
      </c>
      <c r="E11" s="3">
        <v>-9.2902651788337717E-2</v>
      </c>
      <c r="F11" s="45">
        <v>4.0936458664283928E-2</v>
      </c>
    </row>
    <row r="12" spans="1:6" x14ac:dyDescent="0.2">
      <c r="A12" s="43" t="s">
        <v>14</v>
      </c>
      <c r="B12" s="44">
        <v>576422.81645000004</v>
      </c>
      <c r="C12" s="44">
        <v>421587.35709999996</v>
      </c>
      <c r="D12" s="44">
        <v>431649.19530999992</v>
      </c>
      <c r="E12" s="3">
        <v>2.3866555864513989E-2</v>
      </c>
      <c r="F12" s="45">
        <v>3.2791441961622425E-2</v>
      </c>
    </row>
    <row r="13" spans="1:6" x14ac:dyDescent="0.2">
      <c r="A13" s="43" t="s">
        <v>16</v>
      </c>
      <c r="B13" s="44">
        <v>563867.81208000041</v>
      </c>
      <c r="C13" s="44">
        <v>434378.07684000046</v>
      </c>
      <c r="D13" s="44">
        <v>412366.32615999971</v>
      </c>
      <c r="E13" s="3">
        <v>-5.0674174995504202E-2</v>
      </c>
      <c r="F13" s="45">
        <v>3.1326564715339879E-2</v>
      </c>
    </row>
    <row r="14" spans="1:6" x14ac:dyDescent="0.2">
      <c r="A14" s="43" t="s">
        <v>27</v>
      </c>
      <c r="B14" s="44">
        <v>435242.26190999988</v>
      </c>
      <c r="C14" s="44">
        <v>330926.4734299999</v>
      </c>
      <c r="D14" s="44">
        <v>299653.17001000012</v>
      </c>
      <c r="E14" s="3">
        <v>-9.4502271443734909E-2</v>
      </c>
      <c r="F14" s="45">
        <v>2.2763993631315031E-2</v>
      </c>
    </row>
    <row r="15" spans="1:6" x14ac:dyDescent="0.2">
      <c r="A15" s="43" t="s">
        <v>18</v>
      </c>
      <c r="B15" s="44">
        <v>415060.95928999985</v>
      </c>
      <c r="C15" s="44">
        <v>321888.88980999967</v>
      </c>
      <c r="D15" s="44">
        <v>292533.75336999999</v>
      </c>
      <c r="E15" s="3">
        <v>-9.1196488506723683E-2</v>
      </c>
      <c r="F15" s="45">
        <v>2.2223147175239721E-2</v>
      </c>
    </row>
    <row r="16" spans="1:6" x14ac:dyDescent="0.2">
      <c r="A16" s="43" t="s">
        <v>166</v>
      </c>
      <c r="B16" s="44">
        <v>397604.54583000037</v>
      </c>
      <c r="C16" s="44">
        <v>278544.96636000002</v>
      </c>
      <c r="D16" s="44">
        <v>276767.32617000007</v>
      </c>
      <c r="E16" s="3">
        <v>-6.3818787078796851E-3</v>
      </c>
      <c r="F16" s="45">
        <v>2.102540630582922E-2</v>
      </c>
    </row>
    <row r="17" spans="1:9" x14ac:dyDescent="0.2">
      <c r="A17" s="43" t="s">
        <v>317</v>
      </c>
      <c r="B17" s="44">
        <v>369804.55618000013</v>
      </c>
      <c r="C17" s="44">
        <v>294619.02859</v>
      </c>
      <c r="D17" s="44">
        <v>261702.25065999999</v>
      </c>
      <c r="E17" s="3">
        <v>-0.11172658496477467</v>
      </c>
      <c r="F17" s="45">
        <v>1.9880945584944881E-2</v>
      </c>
    </row>
    <row r="18" spans="1:9" x14ac:dyDescent="0.2">
      <c r="A18" s="43" t="s">
        <v>19</v>
      </c>
      <c r="B18" s="44">
        <v>334520.15088999982</v>
      </c>
      <c r="C18" s="44">
        <v>273337.72960000002</v>
      </c>
      <c r="D18" s="44">
        <v>258023.12338999988</v>
      </c>
      <c r="E18" s="3">
        <v>-5.6028145958523186E-2</v>
      </c>
      <c r="F18" s="45">
        <v>1.9601450361382639E-2</v>
      </c>
    </row>
    <row r="19" spans="1:9" x14ac:dyDescent="0.2">
      <c r="A19" s="43" t="s">
        <v>20</v>
      </c>
      <c r="B19" s="44">
        <v>319905.10450000054</v>
      </c>
      <c r="C19" s="44">
        <v>236477.95704000001</v>
      </c>
      <c r="D19" s="44">
        <v>248268.1591300001</v>
      </c>
      <c r="E19" s="3">
        <v>4.9857509924300443E-2</v>
      </c>
      <c r="F19" s="45">
        <v>1.8860387137252788E-2</v>
      </c>
    </row>
    <row r="20" spans="1:9" x14ac:dyDescent="0.2">
      <c r="A20" s="43" t="s">
        <v>351</v>
      </c>
      <c r="B20" s="44">
        <v>348378.31681000011</v>
      </c>
      <c r="C20" s="44">
        <v>279644.83945000009</v>
      </c>
      <c r="D20" s="44">
        <v>219730.92555000001</v>
      </c>
      <c r="E20" s="3">
        <v>-0.21425002520281644</v>
      </c>
      <c r="F20" s="45">
        <v>1.6692476137182968E-2</v>
      </c>
    </row>
    <row r="21" spans="1:9" x14ac:dyDescent="0.2">
      <c r="A21" s="43" t="s">
        <v>318</v>
      </c>
      <c r="B21" s="44">
        <v>310947.63042000006</v>
      </c>
      <c r="C21" s="44">
        <v>252399.71221000009</v>
      </c>
      <c r="D21" s="44">
        <v>211589.38111000005</v>
      </c>
      <c r="E21" s="3">
        <v>-0.16168929331442849</v>
      </c>
      <c r="F21" s="45">
        <v>1.6073980875560865E-2</v>
      </c>
    </row>
    <row r="22" spans="1:9" x14ac:dyDescent="0.2">
      <c r="A22" s="46" t="s">
        <v>21</v>
      </c>
      <c r="B22" s="44">
        <v>3194475.3414799944</v>
      </c>
      <c r="C22" s="44">
        <v>2509492.9894699994</v>
      </c>
      <c r="D22" s="44">
        <v>2264251.0895000007</v>
      </c>
      <c r="E22" s="3">
        <v>-9.7725676460962502E-2</v>
      </c>
      <c r="F22" s="45">
        <v>0.17201018557339479</v>
      </c>
      <c r="I22" s="5"/>
    </row>
    <row r="23" spans="1:9" ht="10.8" thickBot="1" x14ac:dyDescent="0.25">
      <c r="A23" s="101" t="s">
        <v>22</v>
      </c>
      <c r="B23" s="102">
        <v>17898882</v>
      </c>
      <c r="C23" s="102">
        <v>13943523</v>
      </c>
      <c r="D23" s="102">
        <v>13163471</v>
      </c>
      <c r="E23" s="103">
        <v>-5.5943680804341915E-2</v>
      </c>
      <c r="F23" s="104">
        <v>1</v>
      </c>
    </row>
    <row r="24" spans="1:9" s="46" customFormat="1" ht="31.5" customHeight="1" thickTop="1" x14ac:dyDescent="0.2">
      <c r="A24" s="343" t="s">
        <v>419</v>
      </c>
      <c r="B24" s="343"/>
      <c r="C24" s="343"/>
      <c r="D24" s="343"/>
      <c r="E24" s="343"/>
      <c r="F24" s="343"/>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 customHeight="1" x14ac:dyDescent="0.2">
      <c r="A49" s="341" t="s">
        <v>168</v>
      </c>
      <c r="B49" s="341"/>
      <c r="C49" s="341"/>
      <c r="D49" s="341"/>
      <c r="E49" s="341"/>
      <c r="F49" s="341"/>
    </row>
    <row r="50" spans="1:9" ht="15.9" customHeight="1" x14ac:dyDescent="0.2">
      <c r="A50" s="342" t="s">
        <v>163</v>
      </c>
      <c r="B50" s="342"/>
      <c r="C50" s="342"/>
      <c r="D50" s="342"/>
      <c r="E50" s="342"/>
      <c r="F50" s="342"/>
    </row>
    <row r="51" spans="1:9" ht="15.9" customHeight="1" thickBot="1" x14ac:dyDescent="0.25">
      <c r="A51" s="349" t="s">
        <v>239</v>
      </c>
      <c r="B51" s="349"/>
      <c r="C51" s="349"/>
      <c r="D51" s="349"/>
      <c r="E51" s="349"/>
      <c r="F51" s="349"/>
    </row>
    <row r="52" spans="1:9" ht="12.75" customHeight="1" thickTop="1" x14ac:dyDescent="0.2">
      <c r="A52" s="344" t="s">
        <v>23</v>
      </c>
      <c r="B52" s="347">
        <v>2018</v>
      </c>
      <c r="C52" s="346" t="s">
        <v>513</v>
      </c>
      <c r="D52" s="346"/>
      <c r="E52" s="99" t="s">
        <v>143</v>
      </c>
      <c r="F52" s="100" t="s">
        <v>134</v>
      </c>
    </row>
    <row r="53" spans="1:9" ht="13.5" customHeight="1" thickBot="1" x14ac:dyDescent="0.25">
      <c r="A53" s="345"/>
      <c r="B53" s="348"/>
      <c r="C53" s="312">
        <v>2018</v>
      </c>
      <c r="D53" s="312">
        <v>2019</v>
      </c>
      <c r="E53" s="48" t="s">
        <v>514</v>
      </c>
      <c r="F53" s="49">
        <v>2019</v>
      </c>
    </row>
    <row r="54" spans="1:9" ht="10.8" thickTop="1" x14ac:dyDescent="0.2">
      <c r="A54" s="46"/>
      <c r="B54" s="44"/>
      <c r="C54" s="44"/>
      <c r="D54" s="44"/>
      <c r="E54" s="44"/>
      <c r="F54" s="47"/>
    </row>
    <row r="55" spans="1:9" ht="12.75" customHeight="1" x14ac:dyDescent="0.2">
      <c r="A55" s="46" t="s">
        <v>26</v>
      </c>
      <c r="B55" s="44">
        <v>1534033.4519499994</v>
      </c>
      <c r="C55" s="44">
        <v>1132517.7378299991</v>
      </c>
      <c r="D55" s="44">
        <v>1131270.3704900008</v>
      </c>
      <c r="E55" s="3">
        <v>-1.1014108638936759E-3</v>
      </c>
      <c r="F55" s="45">
        <v>0.23548680527231169</v>
      </c>
      <c r="I55" s="44"/>
    </row>
    <row r="56" spans="1:9" x14ac:dyDescent="0.2">
      <c r="A56" s="46" t="s">
        <v>12</v>
      </c>
      <c r="B56" s="44">
        <v>912220.63588999968</v>
      </c>
      <c r="C56" s="44">
        <v>666629.56986999977</v>
      </c>
      <c r="D56" s="44">
        <v>769500.40165000001</v>
      </c>
      <c r="E56" s="3">
        <v>0.15431483454906028</v>
      </c>
      <c r="F56" s="45">
        <v>0.16018026810145369</v>
      </c>
      <c r="I56" s="44"/>
    </row>
    <row r="57" spans="1:9" x14ac:dyDescent="0.2">
      <c r="A57" s="46" t="s">
        <v>27</v>
      </c>
      <c r="B57" s="44">
        <v>1005411.9746400004</v>
      </c>
      <c r="C57" s="44">
        <v>741037.85340000002</v>
      </c>
      <c r="D57" s="44">
        <v>741360.60600999952</v>
      </c>
      <c r="E57" s="3">
        <v>4.3554132696280038E-4</v>
      </c>
      <c r="F57" s="45">
        <v>0.15432264931363979</v>
      </c>
      <c r="I57" s="44"/>
    </row>
    <row r="58" spans="1:9" x14ac:dyDescent="0.2">
      <c r="A58" s="46" t="s">
        <v>28</v>
      </c>
      <c r="B58" s="44">
        <v>619456.74172999978</v>
      </c>
      <c r="C58" s="44">
        <v>447471.06241999997</v>
      </c>
      <c r="D58" s="44">
        <v>500873.8384699999</v>
      </c>
      <c r="E58" s="3">
        <v>0.11934352974958556</v>
      </c>
      <c r="F58" s="45">
        <v>0.10426259110339062</v>
      </c>
      <c r="I58" s="44"/>
    </row>
    <row r="59" spans="1:9" x14ac:dyDescent="0.2">
      <c r="A59" s="46" t="s">
        <v>19</v>
      </c>
      <c r="B59" s="44">
        <v>266077.09305999993</v>
      </c>
      <c r="C59" s="44">
        <v>175414.32582999996</v>
      </c>
      <c r="D59" s="44">
        <v>144830.3633100001</v>
      </c>
      <c r="E59" s="3">
        <v>-0.17435270680024062</v>
      </c>
      <c r="F59" s="45">
        <v>3.0148088778748409E-2</v>
      </c>
      <c r="I59" s="44"/>
    </row>
    <row r="60" spans="1:9" x14ac:dyDescent="0.2">
      <c r="A60" s="46" t="s">
        <v>17</v>
      </c>
      <c r="B60" s="44">
        <v>218682.2482800002</v>
      </c>
      <c r="C60" s="44">
        <v>167139.82380000007</v>
      </c>
      <c r="D60" s="44">
        <v>129236.58063999999</v>
      </c>
      <c r="E60" s="3">
        <v>-0.22677565584462503</v>
      </c>
      <c r="F60" s="45">
        <v>2.6902065406388263E-2</v>
      </c>
      <c r="I60" s="44"/>
    </row>
    <row r="61" spans="1:9" x14ac:dyDescent="0.2">
      <c r="A61" s="46" t="s">
        <v>14</v>
      </c>
      <c r="B61" s="44">
        <v>118412.3811100001</v>
      </c>
      <c r="C61" s="44">
        <v>88534.149970000042</v>
      </c>
      <c r="D61" s="44">
        <v>121198.82599000003</v>
      </c>
      <c r="E61" s="3">
        <v>0.36895001568398711</v>
      </c>
      <c r="F61" s="45">
        <v>2.5228915279357784E-2</v>
      </c>
      <c r="I61" s="44"/>
    </row>
    <row r="62" spans="1:9" x14ac:dyDescent="0.2">
      <c r="A62" s="46" t="s">
        <v>166</v>
      </c>
      <c r="B62" s="44">
        <v>140031.49090000003</v>
      </c>
      <c r="C62" s="44">
        <v>113211.22662999996</v>
      </c>
      <c r="D62" s="44">
        <v>109355.80874000005</v>
      </c>
      <c r="E62" s="3">
        <v>-3.4055084506771506E-2</v>
      </c>
      <c r="F62" s="45">
        <v>2.2763656425473552E-2</v>
      </c>
      <c r="I62" s="44"/>
    </row>
    <row r="63" spans="1:9" x14ac:dyDescent="0.2">
      <c r="A63" s="46" t="s">
        <v>18</v>
      </c>
      <c r="B63" s="44">
        <v>171967.29776999989</v>
      </c>
      <c r="C63" s="44">
        <v>133285.80302000005</v>
      </c>
      <c r="D63" s="44">
        <v>108377.06742000001</v>
      </c>
      <c r="E63" s="3">
        <v>-0.18688213624869254</v>
      </c>
      <c r="F63" s="45">
        <v>2.2559920278353403E-2</v>
      </c>
      <c r="I63" s="44"/>
    </row>
    <row r="64" spans="1:9" x14ac:dyDescent="0.2">
      <c r="A64" s="46" t="s">
        <v>29</v>
      </c>
      <c r="B64" s="44">
        <v>140261.31128000002</v>
      </c>
      <c r="C64" s="44">
        <v>101658.55646000004</v>
      </c>
      <c r="D64" s="44">
        <v>99787.717609999978</v>
      </c>
      <c r="E64" s="3">
        <v>-1.8403161673225057E-2</v>
      </c>
      <c r="F64" s="45">
        <v>2.0771949339764128E-2</v>
      </c>
      <c r="I64" s="44"/>
    </row>
    <row r="65" spans="1:9" x14ac:dyDescent="0.2">
      <c r="A65" s="46" t="s">
        <v>350</v>
      </c>
      <c r="B65" s="44">
        <v>116818.88537999996</v>
      </c>
      <c r="C65" s="44">
        <v>82904.718270000041</v>
      </c>
      <c r="D65" s="44">
        <v>91499.229059999954</v>
      </c>
      <c r="E65" s="3">
        <v>0.10366733003071947</v>
      </c>
      <c r="F65" s="45">
        <v>1.9046606097255069E-2</v>
      </c>
      <c r="I65" s="44"/>
    </row>
    <row r="66" spans="1:9" x14ac:dyDescent="0.2">
      <c r="A66" s="46" t="s">
        <v>15</v>
      </c>
      <c r="B66" s="44">
        <v>145046.42988999997</v>
      </c>
      <c r="C66" s="44">
        <v>110682.40342000005</v>
      </c>
      <c r="D66" s="44">
        <v>89942.207609999939</v>
      </c>
      <c r="E66" s="3">
        <v>-0.18738476188756489</v>
      </c>
      <c r="F66" s="45">
        <v>1.8722494358306096E-2</v>
      </c>
      <c r="I66" s="44"/>
    </row>
    <row r="67" spans="1:9" x14ac:dyDescent="0.2">
      <c r="A67" s="46" t="s">
        <v>20</v>
      </c>
      <c r="B67" s="44">
        <v>114397.47374000002</v>
      </c>
      <c r="C67" s="44">
        <v>82042.733289999989</v>
      </c>
      <c r="D67" s="44">
        <v>83575.286850000019</v>
      </c>
      <c r="E67" s="3">
        <v>1.8679942738899814E-2</v>
      </c>
      <c r="F67" s="45">
        <v>1.7397147325178268E-2</v>
      </c>
      <c r="I67" s="44"/>
    </row>
    <row r="68" spans="1:9" x14ac:dyDescent="0.2">
      <c r="A68" s="46" t="s">
        <v>316</v>
      </c>
      <c r="B68" s="44">
        <v>108914.16580000008</v>
      </c>
      <c r="C68" s="44">
        <v>86230.463940000016</v>
      </c>
      <c r="D68" s="44">
        <v>70410.250509999925</v>
      </c>
      <c r="E68" s="3">
        <v>-0.18346431999957633</v>
      </c>
      <c r="F68" s="45">
        <v>1.4656695148694865E-2</v>
      </c>
      <c r="I68" s="44"/>
    </row>
    <row r="69" spans="1:9" x14ac:dyDescent="0.2">
      <c r="A69" s="46" t="s">
        <v>349</v>
      </c>
      <c r="B69" s="44">
        <v>90802.791010000015</v>
      </c>
      <c r="C69" s="44">
        <v>64709.137049999998</v>
      </c>
      <c r="D69" s="44">
        <v>69854.320359999983</v>
      </c>
      <c r="E69" s="3">
        <v>7.9512469869971569E-2</v>
      </c>
      <c r="F69" s="45">
        <v>1.4540971959620851E-2</v>
      </c>
      <c r="I69" s="44"/>
    </row>
    <row r="70" spans="1:9" x14ac:dyDescent="0.2">
      <c r="A70" s="46" t="s">
        <v>21</v>
      </c>
      <c r="B70" s="44">
        <v>856558.62756999955</v>
      </c>
      <c r="C70" s="44">
        <v>662515.43480000133</v>
      </c>
      <c r="D70" s="44">
        <v>542892.12528000027</v>
      </c>
      <c r="E70" s="3">
        <v>-0.18055927943190134</v>
      </c>
      <c r="F70" s="45">
        <v>0.11300917581206363</v>
      </c>
      <c r="I70" s="44"/>
    </row>
    <row r="71" spans="1:9" ht="12.75" customHeight="1" thickBot="1" x14ac:dyDescent="0.25">
      <c r="A71" s="101" t="s">
        <v>22</v>
      </c>
      <c r="B71" s="102">
        <v>6559093</v>
      </c>
      <c r="C71" s="102">
        <v>4855985</v>
      </c>
      <c r="D71" s="102">
        <v>4803965</v>
      </c>
      <c r="E71" s="103">
        <v>-1.0712553683753142E-2</v>
      </c>
      <c r="F71" s="104">
        <v>1</v>
      </c>
      <c r="I71" s="5"/>
    </row>
    <row r="72" spans="1:9" ht="22.5" customHeight="1" thickTop="1" x14ac:dyDescent="0.2">
      <c r="A72" s="343" t="s">
        <v>420</v>
      </c>
      <c r="B72" s="343"/>
      <c r="C72" s="343"/>
      <c r="D72" s="343"/>
      <c r="E72" s="343"/>
      <c r="F72" s="343"/>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4140625" defaultRowHeight="10.199999999999999" x14ac:dyDescent="0.2"/>
  <cols>
    <col min="1" max="1" width="48" style="215" bestFit="1" customWidth="1"/>
    <col min="2" max="4" width="10.44140625" style="215" bestFit="1" customWidth="1"/>
    <col min="5" max="5" width="10.88671875" style="215" bestFit="1" customWidth="1"/>
    <col min="6" max="6" width="11.6640625" style="215" bestFit="1" customWidth="1"/>
    <col min="7" max="7" width="11" style="215" bestFit="1" customWidth="1"/>
    <col min="8" max="11" width="11.44140625" style="4"/>
    <col min="12" max="12" width="54.5546875" style="4" bestFit="1" customWidth="1"/>
    <col min="13" max="14" width="11.44140625" style="4"/>
    <col min="15" max="15" width="15.5546875" style="4" bestFit="1" customWidth="1"/>
    <col min="16" max="17" width="14.6640625" style="4" bestFit="1" customWidth="1"/>
    <col min="18" max="18" width="15.5546875" style="4" bestFit="1" customWidth="1"/>
    <col min="19" max="20" width="15.44140625" style="4" bestFit="1" customWidth="1"/>
    <col min="21" max="16384" width="11.44140625" style="4"/>
  </cols>
  <sheetData>
    <row r="1" spans="1:20" s="10" customFormat="1" ht="15.9" customHeight="1" x14ac:dyDescent="0.2">
      <c r="A1" s="350" t="s">
        <v>152</v>
      </c>
      <c r="B1" s="350"/>
      <c r="C1" s="350"/>
      <c r="D1" s="350"/>
      <c r="E1" s="350"/>
      <c r="F1" s="350"/>
      <c r="G1" s="350"/>
      <c r="H1" s="4"/>
      <c r="I1" s="4"/>
      <c r="J1" s="4"/>
    </row>
    <row r="2" spans="1:20" s="10" customFormat="1" ht="15.9" customHeight="1" x14ac:dyDescent="0.2">
      <c r="A2" s="351" t="s">
        <v>149</v>
      </c>
      <c r="B2" s="351"/>
      <c r="C2" s="351"/>
      <c r="D2" s="351"/>
      <c r="E2" s="351"/>
      <c r="F2" s="351"/>
      <c r="G2" s="351"/>
      <c r="H2" s="4"/>
      <c r="I2" s="4"/>
      <c r="J2" s="4"/>
    </row>
    <row r="3" spans="1:20" s="10" customFormat="1" ht="15.9" customHeight="1" thickBot="1" x14ac:dyDescent="0.25">
      <c r="A3" s="351" t="s">
        <v>240</v>
      </c>
      <c r="B3" s="351"/>
      <c r="C3" s="351"/>
      <c r="D3" s="351"/>
      <c r="E3" s="351"/>
      <c r="F3" s="351"/>
      <c r="G3" s="351"/>
      <c r="H3" s="4"/>
      <c r="I3" s="4"/>
      <c r="J3" s="4"/>
    </row>
    <row r="4" spans="1:20" ht="12.75" customHeight="1" thickTop="1" x14ac:dyDescent="0.2">
      <c r="A4" s="353" t="s">
        <v>25</v>
      </c>
      <c r="B4" s="210" t="s">
        <v>91</v>
      </c>
      <c r="C4" s="211">
        <f>+'prin paises exp e imp'!B4</f>
        <v>2018</v>
      </c>
      <c r="D4" s="355" t="str">
        <f>+'prin paises exp e imp'!C4</f>
        <v>enero - septiembre</v>
      </c>
      <c r="E4" s="355"/>
      <c r="F4" s="210" t="s">
        <v>143</v>
      </c>
      <c r="G4" s="210" t="s">
        <v>134</v>
      </c>
    </row>
    <row r="5" spans="1:20" ht="12.75" customHeight="1" thickBot="1" x14ac:dyDescent="0.25">
      <c r="A5" s="354"/>
      <c r="B5" s="212" t="s">
        <v>31</v>
      </c>
      <c r="C5" s="213" t="s">
        <v>133</v>
      </c>
      <c r="D5" s="214">
        <f>+balanza_periodos!C6</f>
        <v>2018</v>
      </c>
      <c r="E5" s="214">
        <f>+balanza_periodos!D6</f>
        <v>2019</v>
      </c>
      <c r="F5" s="213" t="str">
        <f>+'prin paises exp e imp'!E5</f>
        <v>2019-2018</v>
      </c>
      <c r="G5" s="213">
        <f>+'prin paises exp e imp'!F5</f>
        <v>2019</v>
      </c>
      <c r="O5" s="5"/>
      <c r="P5" s="5"/>
      <c r="R5" s="5"/>
      <c r="S5" s="5"/>
    </row>
    <row r="6" spans="1:20" ht="10.8" thickTop="1" x14ac:dyDescent="0.2">
      <c r="C6" s="208"/>
      <c r="D6" s="208"/>
      <c r="E6" s="208"/>
      <c r="F6" s="208"/>
      <c r="G6" s="208"/>
      <c r="Q6" s="5"/>
      <c r="T6" s="5"/>
    </row>
    <row r="7" spans="1:20" ht="12.75" customHeight="1" x14ac:dyDescent="0.2">
      <c r="A7" s="204" t="e">
        <f>VLOOKUP(B7,#REF!,2,FALSE)</f>
        <v>#REF!</v>
      </c>
      <c r="B7" s="231" t="e">
        <f>#REF!</f>
        <v>#REF!</v>
      </c>
      <c r="C7" s="205" t="e">
        <f>#REF!/1000</f>
        <v>#REF!</v>
      </c>
      <c r="D7" s="209" t="e">
        <f>#REF!/1000</f>
        <v>#REF!</v>
      </c>
      <c r="E7" s="205" t="e">
        <f>#REF!/1000</f>
        <v>#REF!</v>
      </c>
      <c r="F7" s="206" t="str">
        <f>IFERROR(((E7-D7)/D7),"")</f>
        <v/>
      </c>
      <c r="G7" s="216" t="str">
        <f>IFERROR((E7/$E$23),"")</f>
        <v/>
      </c>
      <c r="N7" s="5"/>
      <c r="O7" s="5"/>
      <c r="Q7" s="5"/>
      <c r="R7" s="5"/>
      <c r="T7" s="5"/>
    </row>
    <row r="8" spans="1:20" ht="12.75" customHeight="1" x14ac:dyDescent="0.2">
      <c r="A8" s="204" t="e">
        <f>VLOOKUP(B8,#REF!,2,FALSE)</f>
        <v>#REF!</v>
      </c>
      <c r="B8" s="231" t="e">
        <f>#REF!</f>
        <v>#REF!</v>
      </c>
      <c r="C8" s="205" t="e">
        <f>#REF!/1000</f>
        <v>#REF!</v>
      </c>
      <c r="D8" s="209" t="e">
        <f>#REF!/1000</f>
        <v>#REF!</v>
      </c>
      <c r="E8" s="205" t="e">
        <f>#REF!/1000</f>
        <v>#REF!</v>
      </c>
      <c r="F8" s="206" t="str">
        <f t="shared" ref="F8:F23" si="0">IFERROR(((E8-D8)/D8),"")</f>
        <v/>
      </c>
      <c r="G8" s="216" t="str">
        <f t="shared" ref="G8:G23" si="1">IFERROR((E8/$E$23),"")</f>
        <v/>
      </c>
      <c r="O8" s="169"/>
      <c r="P8" s="169"/>
      <c r="Q8" s="169"/>
      <c r="R8" s="170"/>
      <c r="S8" s="170"/>
      <c r="T8" s="170"/>
    </row>
    <row r="9" spans="1:20" ht="12.75" customHeight="1" x14ac:dyDescent="0.2">
      <c r="A9" s="204" t="e">
        <f>VLOOKUP(B9,#REF!,2,FALSE)</f>
        <v>#REF!</v>
      </c>
      <c r="B9" s="231" t="e">
        <f>#REF!</f>
        <v>#REF!</v>
      </c>
      <c r="C9" s="205" t="e">
        <f>#REF!/1000</f>
        <v>#REF!</v>
      </c>
      <c r="D9" s="209" t="e">
        <f>#REF!/1000</f>
        <v>#REF!</v>
      </c>
      <c r="E9" s="205" t="e">
        <f>#REF!/1000</f>
        <v>#REF!</v>
      </c>
      <c r="F9" s="206" t="str">
        <f t="shared" si="0"/>
        <v/>
      </c>
      <c r="G9" s="216" t="str">
        <f t="shared" si="1"/>
        <v/>
      </c>
    </row>
    <row r="10" spans="1:20" x14ac:dyDescent="0.2">
      <c r="A10" s="204" t="e">
        <f>VLOOKUP(B10,#REF!,2,FALSE)</f>
        <v>#REF!</v>
      </c>
      <c r="B10" s="231" t="e">
        <f>#REF!</f>
        <v>#REF!</v>
      </c>
      <c r="C10" s="205" t="e">
        <f>#REF!/1000</f>
        <v>#REF!</v>
      </c>
      <c r="D10" s="209" t="e">
        <f>#REF!/1000</f>
        <v>#REF!</v>
      </c>
      <c r="E10" s="205" t="e">
        <f>#REF!/1000</f>
        <v>#REF!</v>
      </c>
      <c r="F10" s="206" t="str">
        <f t="shared" si="0"/>
        <v/>
      </c>
      <c r="G10" s="216" t="str">
        <f t="shared" si="1"/>
        <v/>
      </c>
    </row>
    <row r="11" spans="1:20" ht="12" customHeight="1" x14ac:dyDescent="0.2">
      <c r="A11" s="204" t="e">
        <f>VLOOKUP(B11,#REF!,2,FALSE)</f>
        <v>#REF!</v>
      </c>
      <c r="B11" s="231" t="e">
        <f>#REF!</f>
        <v>#REF!</v>
      </c>
      <c r="C11" s="205" t="e">
        <f>#REF!/1000</f>
        <v>#REF!</v>
      </c>
      <c r="D11" s="209" t="e">
        <f>#REF!/1000</f>
        <v>#REF!</v>
      </c>
      <c r="E11" s="205" t="e">
        <f>#REF!/1000</f>
        <v>#REF!</v>
      </c>
      <c r="F11" s="206" t="str">
        <f t="shared" si="0"/>
        <v/>
      </c>
      <c r="G11" s="216" t="str">
        <f t="shared" si="1"/>
        <v/>
      </c>
    </row>
    <row r="12" spans="1:20" x14ac:dyDescent="0.2">
      <c r="A12" s="204" t="e">
        <f>VLOOKUP(B12,#REF!,2,FALSE)</f>
        <v>#REF!</v>
      </c>
      <c r="B12" s="231" t="e">
        <f>#REF!</f>
        <v>#REF!</v>
      </c>
      <c r="C12" s="205" t="e">
        <f>#REF!/1000</f>
        <v>#REF!</v>
      </c>
      <c r="D12" s="209" t="e">
        <f>#REF!/1000</f>
        <v>#REF!</v>
      </c>
      <c r="E12" s="205" t="e">
        <f>#REF!/1000</f>
        <v>#REF!</v>
      </c>
      <c r="F12" s="206" t="str">
        <f t="shared" si="0"/>
        <v/>
      </c>
      <c r="G12" s="216" t="str">
        <f t="shared" si="1"/>
        <v/>
      </c>
    </row>
    <row r="13" spans="1:20" ht="12.75" customHeight="1" x14ac:dyDescent="0.2">
      <c r="A13" s="204" t="e">
        <f>VLOOKUP(B13,#REF!,2,FALSE)</f>
        <v>#REF!</v>
      </c>
      <c r="B13" s="231" t="e">
        <f>#REF!</f>
        <v>#REF!</v>
      </c>
      <c r="C13" s="205" t="e">
        <f>#REF!/1000</f>
        <v>#REF!</v>
      </c>
      <c r="D13" s="209" t="e">
        <f>#REF!/1000</f>
        <v>#REF!</v>
      </c>
      <c r="E13" s="205" t="e">
        <f>#REF!/1000</f>
        <v>#REF!</v>
      </c>
      <c r="F13" s="206" t="str">
        <f t="shared" si="0"/>
        <v/>
      </c>
      <c r="G13" s="216" t="str">
        <f t="shared" si="1"/>
        <v/>
      </c>
    </row>
    <row r="14" spans="1:20" ht="12.75" customHeight="1" x14ac:dyDescent="0.2">
      <c r="A14" s="204" t="e">
        <f>VLOOKUP(B14,#REF!,2,FALSE)</f>
        <v>#REF!</v>
      </c>
      <c r="B14" s="231" t="e">
        <f>#REF!</f>
        <v>#REF!</v>
      </c>
      <c r="C14" s="205" t="e">
        <f>#REF!/1000</f>
        <v>#REF!</v>
      </c>
      <c r="D14" s="209" t="e">
        <f>#REF!/1000</f>
        <v>#REF!</v>
      </c>
      <c r="E14" s="205" t="e">
        <f>#REF!/1000</f>
        <v>#REF!</v>
      </c>
      <c r="F14" s="206" t="str">
        <f t="shared" si="0"/>
        <v/>
      </c>
      <c r="G14" s="216" t="str">
        <f t="shared" si="1"/>
        <v/>
      </c>
      <c r="S14" s="10"/>
      <c r="T14" s="93"/>
    </row>
    <row r="15" spans="1:20" ht="12.75" customHeight="1" x14ac:dyDescent="0.2">
      <c r="A15" s="204" t="e">
        <f>VLOOKUP(B15,#REF!,2,FALSE)</f>
        <v>#REF!</v>
      </c>
      <c r="B15" s="231" t="e">
        <f>#REF!</f>
        <v>#REF!</v>
      </c>
      <c r="C15" s="205" t="e">
        <f>#REF!/1000</f>
        <v>#REF!</v>
      </c>
      <c r="D15" s="209" t="e">
        <f>#REF!/1000</f>
        <v>#REF!</v>
      </c>
      <c r="E15" s="205" t="e">
        <f>#REF!/1000</f>
        <v>#REF!</v>
      </c>
      <c r="F15" s="206" t="str">
        <f t="shared" si="0"/>
        <v/>
      </c>
      <c r="G15" s="216" t="str">
        <f t="shared" si="1"/>
        <v/>
      </c>
    </row>
    <row r="16" spans="1:20" x14ac:dyDescent="0.2">
      <c r="A16" s="204" t="e">
        <f>VLOOKUP(B16,#REF!,2,FALSE)</f>
        <v>#REF!</v>
      </c>
      <c r="B16" s="231" t="e">
        <f>#REF!</f>
        <v>#REF!</v>
      </c>
      <c r="C16" s="205" t="e">
        <f>#REF!/1000</f>
        <v>#REF!</v>
      </c>
      <c r="D16" s="209" t="e">
        <f>#REF!/1000</f>
        <v>#REF!</v>
      </c>
      <c r="E16" s="205" t="e">
        <f>#REF!/1000</f>
        <v>#REF!</v>
      </c>
      <c r="F16" s="206" t="str">
        <f t="shared" si="0"/>
        <v/>
      </c>
      <c r="G16" s="216" t="str">
        <f t="shared" si="1"/>
        <v/>
      </c>
      <c r="S16" s="5"/>
    </row>
    <row r="17" spans="1:20" ht="12.75" customHeight="1" x14ac:dyDescent="0.2">
      <c r="A17" s="204" t="e">
        <f>VLOOKUP(B17,#REF!,2,FALSE)</f>
        <v>#REF!</v>
      </c>
      <c r="B17" s="231" t="e">
        <f>#REF!</f>
        <v>#REF!</v>
      </c>
      <c r="C17" s="205" t="e">
        <f>#REF!/1000</f>
        <v>#REF!</v>
      </c>
      <c r="D17" s="209" t="e">
        <f>#REF!/1000</f>
        <v>#REF!</v>
      </c>
      <c r="E17" s="205" t="e">
        <f>#REF!/1000</f>
        <v>#REF!</v>
      </c>
      <c r="F17" s="206" t="str">
        <f t="shared" si="0"/>
        <v/>
      </c>
      <c r="G17" s="216" t="str">
        <f t="shared" si="1"/>
        <v/>
      </c>
      <c r="T17" s="5"/>
    </row>
    <row r="18" spans="1:20" ht="12.75" customHeight="1" x14ac:dyDescent="0.2">
      <c r="A18" s="204" t="e">
        <f>VLOOKUP(B18,#REF!,2,FALSE)</f>
        <v>#REF!</v>
      </c>
      <c r="B18" s="231" t="e">
        <f>#REF!</f>
        <v>#REF!</v>
      </c>
      <c r="C18" s="205" t="e">
        <f>#REF!/1000</f>
        <v>#REF!</v>
      </c>
      <c r="D18" s="209" t="e">
        <f>#REF!/1000</f>
        <v>#REF!</v>
      </c>
      <c r="E18" s="205" t="e">
        <f>#REF!/1000</f>
        <v>#REF!</v>
      </c>
      <c r="F18" s="206" t="str">
        <f t="shared" si="0"/>
        <v/>
      </c>
      <c r="G18" s="216" t="str">
        <f t="shared" si="1"/>
        <v/>
      </c>
      <c r="T18" s="5"/>
    </row>
    <row r="19" spans="1:20" ht="12.75" customHeight="1" x14ac:dyDescent="0.2">
      <c r="A19" s="204" t="e">
        <f>VLOOKUP(B19,#REF!,2,FALSE)</f>
        <v>#REF!</v>
      </c>
      <c r="B19" s="231" t="e">
        <f>#REF!</f>
        <v>#REF!</v>
      </c>
      <c r="C19" s="205" t="e">
        <f>#REF!/1000</f>
        <v>#REF!</v>
      </c>
      <c r="D19" s="209" t="e">
        <f>#REF!/1000</f>
        <v>#REF!</v>
      </c>
      <c r="E19" s="205" t="e">
        <f>#REF!/1000</f>
        <v>#REF!</v>
      </c>
      <c r="F19" s="206" t="str">
        <f t="shared" si="0"/>
        <v/>
      </c>
      <c r="G19" s="216" t="str">
        <f t="shared" si="1"/>
        <v/>
      </c>
      <c r="N19" s="5"/>
      <c r="O19" s="5"/>
      <c r="Q19" s="5"/>
      <c r="R19" s="5"/>
      <c r="T19" s="5"/>
    </row>
    <row r="20" spans="1:20" ht="12.75" customHeight="1" x14ac:dyDescent="0.2">
      <c r="A20" s="204" t="e">
        <f>VLOOKUP(B20,#REF!,2,FALSE)</f>
        <v>#REF!</v>
      </c>
      <c r="B20" s="231" t="e">
        <f>#REF!</f>
        <v>#REF!</v>
      </c>
      <c r="C20" s="205" t="e">
        <f>#REF!/1000</f>
        <v>#REF!</v>
      </c>
      <c r="D20" s="209" t="e">
        <f>#REF!/1000</f>
        <v>#REF!</v>
      </c>
      <c r="E20" s="205" t="e">
        <f>#REF!/1000</f>
        <v>#REF!</v>
      </c>
      <c r="F20" s="206" t="str">
        <f t="shared" si="0"/>
        <v/>
      </c>
      <c r="G20" s="216" t="str">
        <f t="shared" si="1"/>
        <v/>
      </c>
      <c r="Q20" s="5"/>
      <c r="T20" s="5"/>
    </row>
    <row r="21" spans="1:20" ht="12.75" customHeight="1" x14ac:dyDescent="0.2">
      <c r="A21" s="204" t="e">
        <f>VLOOKUP(B21,#REF!,2,FALSE)</f>
        <v>#REF!</v>
      </c>
      <c r="B21" s="231" t="e">
        <f>#REF!</f>
        <v>#REF!</v>
      </c>
      <c r="C21" s="205" t="e">
        <f>#REF!/1000</f>
        <v>#REF!</v>
      </c>
      <c r="D21" s="209" t="e">
        <f>#REF!/1000</f>
        <v>#REF!</v>
      </c>
      <c r="E21" s="205" t="e">
        <f>#REF!/1000</f>
        <v>#REF!</v>
      </c>
      <c r="F21" s="206" t="str">
        <f t="shared" si="0"/>
        <v/>
      </c>
      <c r="G21" s="216" t="str">
        <f t="shared" si="1"/>
        <v/>
      </c>
      <c r="I21" s="5"/>
      <c r="O21" s="169"/>
      <c r="P21" s="169"/>
      <c r="Q21" s="169"/>
      <c r="R21" s="170"/>
      <c r="S21" s="170"/>
      <c r="T21" s="170"/>
    </row>
    <row r="22" spans="1:20" ht="12.75" customHeight="1" x14ac:dyDescent="0.2">
      <c r="A22" s="204" t="s">
        <v>24</v>
      </c>
      <c r="B22" s="204"/>
      <c r="C22" s="208" t="e">
        <f>C23-SUM(C7:C21)</f>
        <v>#REF!</v>
      </c>
      <c r="D22" s="208" t="e">
        <f t="shared" ref="D22:E22" si="2">D23-SUM(D7:D21)</f>
        <v>#REF!</v>
      </c>
      <c r="E22" s="208" t="e">
        <f t="shared" si="2"/>
        <v>#REF!</v>
      </c>
      <c r="F22" s="206" t="str">
        <f t="shared" si="0"/>
        <v/>
      </c>
      <c r="G22" s="216" t="str">
        <f t="shared" si="1"/>
        <v/>
      </c>
      <c r="I22" s="5"/>
    </row>
    <row r="23" spans="1:20" ht="12.75" customHeight="1" x14ac:dyDescent="0.2">
      <c r="A23" s="204" t="s">
        <v>22</v>
      </c>
      <c r="B23" s="204"/>
      <c r="C23" s="208">
        <f>+balanza_periodos!B11</f>
        <v>17898882</v>
      </c>
      <c r="D23" s="208">
        <f>+balanza_periodos!C11</f>
        <v>13943523</v>
      </c>
      <c r="E23" s="208">
        <f>+balanza_periodos!D11</f>
        <v>13163471</v>
      </c>
      <c r="F23" s="206">
        <f t="shared" si="0"/>
        <v>-5.5943680804341915E-2</v>
      </c>
      <c r="G23" s="216">
        <f t="shared" si="1"/>
        <v>1</v>
      </c>
    </row>
    <row r="24" spans="1:20" ht="10.8" thickBot="1" x14ac:dyDescent="0.25">
      <c r="A24" s="217"/>
      <c r="B24" s="217"/>
      <c r="C24" s="218"/>
      <c r="D24" s="218"/>
      <c r="E24" s="218"/>
      <c r="F24" s="217"/>
      <c r="G24" s="217"/>
    </row>
    <row r="25" spans="1:20" ht="33.75" customHeight="1" thickTop="1" x14ac:dyDescent="0.2">
      <c r="A25" s="352" t="s">
        <v>419</v>
      </c>
      <c r="B25" s="352"/>
      <c r="C25" s="352"/>
      <c r="D25" s="352"/>
      <c r="E25" s="352"/>
      <c r="F25" s="352"/>
      <c r="G25" s="352"/>
    </row>
    <row r="50" spans="1:20" ht="15.9" customHeight="1" x14ac:dyDescent="0.2">
      <c r="A50" s="350" t="s">
        <v>252</v>
      </c>
      <c r="B50" s="350"/>
      <c r="C50" s="350"/>
      <c r="D50" s="350"/>
      <c r="E50" s="350"/>
      <c r="F50" s="350"/>
      <c r="G50" s="350"/>
    </row>
    <row r="51" spans="1:20" ht="15.9" customHeight="1" x14ac:dyDescent="0.2">
      <c r="A51" s="351" t="s">
        <v>150</v>
      </c>
      <c r="B51" s="351"/>
      <c r="C51" s="351"/>
      <c r="D51" s="351"/>
      <c r="E51" s="351"/>
      <c r="F51" s="351"/>
      <c r="G51" s="351"/>
    </row>
    <row r="52" spans="1:20" ht="15.9" customHeight="1" thickBot="1" x14ac:dyDescent="0.25">
      <c r="A52" s="351" t="s">
        <v>241</v>
      </c>
      <c r="B52" s="351"/>
      <c r="C52" s="351"/>
      <c r="D52" s="351"/>
      <c r="E52" s="351"/>
      <c r="F52" s="351"/>
      <c r="G52" s="351"/>
    </row>
    <row r="53" spans="1:20" ht="12.75" customHeight="1" thickTop="1" x14ac:dyDescent="0.2">
      <c r="A53" s="353" t="s">
        <v>25</v>
      </c>
      <c r="B53" s="210" t="s">
        <v>91</v>
      </c>
      <c r="C53" s="211">
        <f>+C4</f>
        <v>2018</v>
      </c>
      <c r="D53" s="355" t="str">
        <f>+D4</f>
        <v>enero - septiembre</v>
      </c>
      <c r="E53" s="355"/>
      <c r="F53" s="210" t="s">
        <v>143</v>
      </c>
      <c r="G53" s="210" t="s">
        <v>134</v>
      </c>
      <c r="Q53" s="5"/>
      <c r="T53" s="5"/>
    </row>
    <row r="54" spans="1:20" ht="12.75" customHeight="1" thickBot="1" x14ac:dyDescent="0.25">
      <c r="A54" s="354"/>
      <c r="B54" s="212" t="s">
        <v>31</v>
      </c>
      <c r="C54" s="213" t="s">
        <v>133</v>
      </c>
      <c r="D54" s="214">
        <f>+balanza_periodos!C6</f>
        <v>2018</v>
      </c>
      <c r="E54" s="214">
        <f>+E5</f>
        <v>2019</v>
      </c>
      <c r="F54" s="213" t="str">
        <f>+F5</f>
        <v>2019-2018</v>
      </c>
      <c r="G54" s="213">
        <f>+G5</f>
        <v>2019</v>
      </c>
      <c r="O54" s="5"/>
      <c r="P54" s="5"/>
      <c r="Q54" s="5"/>
      <c r="R54" s="5"/>
      <c r="S54" s="5"/>
      <c r="T54" s="5"/>
    </row>
    <row r="55" spans="1:20" ht="10.8" thickTop="1" x14ac:dyDescent="0.2">
      <c r="C55" s="208"/>
      <c r="D55" s="208"/>
      <c r="E55" s="208"/>
      <c r="F55" s="208"/>
      <c r="G55" s="208"/>
      <c r="Q55" s="5"/>
      <c r="R55" s="5"/>
      <c r="T55" s="5"/>
    </row>
    <row r="56" spans="1:20" ht="12.75" customHeight="1" x14ac:dyDescent="0.2">
      <c r="A56" s="204" t="e">
        <f>VLOOKUP(B56,#REF!,2,FALSE)</f>
        <v>#REF!</v>
      </c>
      <c r="B56" s="231" t="e">
        <f>#REF!</f>
        <v>#REF!</v>
      </c>
      <c r="C56" s="205" t="e">
        <f>#REF!/1000</f>
        <v>#REF!</v>
      </c>
      <c r="D56" s="205" t="e">
        <f>#REF!/1000</f>
        <v>#REF!</v>
      </c>
      <c r="E56" s="205" t="e">
        <f>#REF!/1000</f>
        <v>#REF!</v>
      </c>
      <c r="F56" s="206" t="str">
        <f>IFERROR((E56-D56)/D56,"")</f>
        <v/>
      </c>
      <c r="G56" s="207" t="e">
        <f t="shared" ref="G56:G72" si="3">+E56/$E$72</f>
        <v>#REF!</v>
      </c>
      <c r="Q56" s="5"/>
      <c r="T56" s="5"/>
    </row>
    <row r="57" spans="1:20" ht="12.75" customHeight="1" x14ac:dyDescent="0.2">
      <c r="A57" s="204" t="e">
        <f>VLOOKUP(B57,#REF!,2,FALSE)</f>
        <v>#REF!</v>
      </c>
      <c r="B57" s="231" t="e">
        <f>#REF!</f>
        <v>#REF!</v>
      </c>
      <c r="C57" s="205" t="e">
        <f>#REF!/1000</f>
        <v>#REF!</v>
      </c>
      <c r="D57" s="205" t="e">
        <f>#REF!/1000</f>
        <v>#REF!</v>
      </c>
      <c r="E57" s="205" t="e">
        <f>#REF!/1000</f>
        <v>#REF!</v>
      </c>
      <c r="F57" s="206" t="str">
        <f t="shared" ref="F57:F72" si="4">IFERROR((E57-D57)/D57,"")</f>
        <v/>
      </c>
      <c r="G57" s="207" t="e">
        <f t="shared" si="3"/>
        <v>#REF!</v>
      </c>
      <c r="O57" s="5"/>
      <c r="P57" s="5"/>
      <c r="Q57" s="5"/>
      <c r="R57" s="5"/>
      <c r="S57" s="5"/>
      <c r="T57" s="5"/>
    </row>
    <row r="58" spans="1:20" ht="12.75" customHeight="1" x14ac:dyDescent="0.2">
      <c r="A58" s="204" t="e">
        <f>VLOOKUP(B58,#REF!,2,FALSE)</f>
        <v>#REF!</v>
      </c>
      <c r="B58" s="231" t="e">
        <f>#REF!</f>
        <v>#REF!</v>
      </c>
      <c r="C58" s="205" t="e">
        <f>#REF!/1000</f>
        <v>#REF!</v>
      </c>
      <c r="D58" s="205" t="e">
        <f>#REF!/1000</f>
        <v>#REF!</v>
      </c>
      <c r="E58" s="205" t="e">
        <f>#REF!/1000</f>
        <v>#REF!</v>
      </c>
      <c r="F58" s="206" t="str">
        <f t="shared" si="4"/>
        <v/>
      </c>
      <c r="G58" s="207" t="e">
        <f t="shared" si="3"/>
        <v>#REF!</v>
      </c>
      <c r="Q58" s="5"/>
      <c r="R58" s="169"/>
      <c r="S58" s="169"/>
      <c r="T58" s="169"/>
    </row>
    <row r="59" spans="1:20" ht="12.75" customHeight="1" x14ac:dyDescent="0.2">
      <c r="A59" s="204" t="e">
        <f>VLOOKUP(B59,#REF!,2,FALSE)</f>
        <v>#REF!</v>
      </c>
      <c r="B59" s="231" t="e">
        <f>#REF!</f>
        <v>#REF!</v>
      </c>
      <c r="C59" s="205" t="e">
        <f>#REF!/1000</f>
        <v>#REF!</v>
      </c>
      <c r="D59" s="205" t="e">
        <f>#REF!/1000</f>
        <v>#REF!</v>
      </c>
      <c r="E59" s="205" t="e">
        <f>#REF!/1000</f>
        <v>#REF!</v>
      </c>
      <c r="F59" s="206" t="str">
        <f t="shared" si="4"/>
        <v/>
      </c>
      <c r="G59" s="207" t="e">
        <f t="shared" si="3"/>
        <v>#REF!</v>
      </c>
      <c r="O59" s="5"/>
      <c r="Q59" s="5"/>
      <c r="R59" s="5"/>
      <c r="T59" s="5"/>
    </row>
    <row r="60" spans="1:20" ht="12.75" customHeight="1" x14ac:dyDescent="0.2">
      <c r="A60" s="204" t="e">
        <f>VLOOKUP(B60,#REF!,2,FALSE)</f>
        <v>#REF!</v>
      </c>
      <c r="B60" s="231" t="e">
        <f>#REF!</f>
        <v>#REF!</v>
      </c>
      <c r="C60" s="205" t="e">
        <f>#REF!/1000</f>
        <v>#REF!</v>
      </c>
      <c r="D60" s="205" t="e">
        <f>#REF!/1000</f>
        <v>#REF!</v>
      </c>
      <c r="E60" s="205" t="e">
        <f>#REF!/1000</f>
        <v>#REF!</v>
      </c>
      <c r="F60" s="206" t="str">
        <f t="shared" si="4"/>
        <v/>
      </c>
      <c r="G60" s="207" t="e">
        <f t="shared" si="3"/>
        <v>#REF!</v>
      </c>
      <c r="O60" s="5"/>
      <c r="Q60" s="5"/>
      <c r="R60" s="5"/>
      <c r="T60" s="5"/>
    </row>
    <row r="61" spans="1:20" ht="12.75" customHeight="1" x14ac:dyDescent="0.2">
      <c r="A61" s="204" t="e">
        <f>VLOOKUP(B61,#REF!,2,FALSE)</f>
        <v>#REF!</v>
      </c>
      <c r="B61" s="231" t="e">
        <f>#REF!</f>
        <v>#REF!</v>
      </c>
      <c r="C61" s="205" t="e">
        <f>#REF!/1000</f>
        <v>#REF!</v>
      </c>
      <c r="D61" s="205" t="e">
        <f>#REF!/1000</f>
        <v>#REF!</v>
      </c>
      <c r="E61" s="205" t="e">
        <f>#REF!/1000</f>
        <v>#REF!</v>
      </c>
      <c r="F61" s="206" t="str">
        <f t="shared" si="4"/>
        <v/>
      </c>
      <c r="G61" s="207" t="e">
        <f t="shared" si="3"/>
        <v>#REF!</v>
      </c>
      <c r="Q61" s="5"/>
      <c r="R61" s="5"/>
      <c r="T61" s="5"/>
    </row>
    <row r="62" spans="1:20" ht="12.75" customHeight="1" x14ac:dyDescent="0.2">
      <c r="A62" s="204" t="e">
        <f>VLOOKUP(B62,#REF!,2,FALSE)</f>
        <v>#REF!</v>
      </c>
      <c r="B62" s="231" t="e">
        <f>#REF!</f>
        <v>#REF!</v>
      </c>
      <c r="C62" s="205" t="e">
        <f>#REF!/1000</f>
        <v>#REF!</v>
      </c>
      <c r="D62" s="205" t="e">
        <f>#REF!/1000</f>
        <v>#REF!</v>
      </c>
      <c r="E62" s="205" t="e">
        <f>#REF!/1000</f>
        <v>#REF!</v>
      </c>
      <c r="F62" s="206" t="str">
        <f t="shared" si="4"/>
        <v/>
      </c>
      <c r="G62" s="207" t="e">
        <f t="shared" si="3"/>
        <v>#REF!</v>
      </c>
      <c r="I62" s="5"/>
      <c r="M62" s="5"/>
      <c r="N62" s="5"/>
      <c r="P62" s="5"/>
      <c r="Q62" s="5"/>
      <c r="R62" s="5"/>
      <c r="T62" s="5"/>
    </row>
    <row r="63" spans="1:20" ht="12.75" customHeight="1" x14ac:dyDescent="0.2">
      <c r="A63" s="204" t="e">
        <f>VLOOKUP(B63,#REF!,2,FALSE)</f>
        <v>#REF!</v>
      </c>
      <c r="B63" s="231" t="e">
        <f>#REF!</f>
        <v>#REF!</v>
      </c>
      <c r="C63" s="205" t="e">
        <f>#REF!/1000</f>
        <v>#REF!</v>
      </c>
      <c r="D63" s="205" t="e">
        <f>#REF!/1000</f>
        <v>#REF!</v>
      </c>
      <c r="E63" s="205" t="e">
        <f>#REF!/1000</f>
        <v>#REF!</v>
      </c>
      <c r="F63" s="206" t="str">
        <f t="shared" si="4"/>
        <v/>
      </c>
      <c r="G63" s="207" t="e">
        <f t="shared" si="3"/>
        <v>#REF!</v>
      </c>
      <c r="P63" s="169"/>
      <c r="Q63" s="169"/>
      <c r="R63" s="169"/>
      <c r="T63" s="5"/>
    </row>
    <row r="64" spans="1:20" ht="12.75" customHeight="1" x14ac:dyDescent="0.2">
      <c r="A64" s="204" t="e">
        <f>VLOOKUP(B64,#REF!,2,FALSE)</f>
        <v>#REF!</v>
      </c>
      <c r="B64" s="231" t="e">
        <f>#REF!</f>
        <v>#REF!</v>
      </c>
      <c r="C64" s="205" t="e">
        <f>#REF!/1000</f>
        <v>#REF!</v>
      </c>
      <c r="D64" s="205" t="e">
        <f>#REF!/1000</f>
        <v>#REF!</v>
      </c>
      <c r="E64" s="205" t="e">
        <f>#REF!/1000</f>
        <v>#REF!</v>
      </c>
      <c r="F64" s="206" t="str">
        <f t="shared" si="4"/>
        <v/>
      </c>
      <c r="G64" s="207" t="e">
        <f t="shared" si="3"/>
        <v>#REF!</v>
      </c>
      <c r="Q64" s="5"/>
      <c r="T64" s="5"/>
    </row>
    <row r="65" spans="1:20" ht="12.75" customHeight="1" x14ac:dyDescent="0.2">
      <c r="A65" s="204" t="e">
        <f>VLOOKUP(B65,#REF!,2,FALSE)</f>
        <v>#REF!</v>
      </c>
      <c r="B65" s="231" t="e">
        <f>#REF!</f>
        <v>#REF!</v>
      </c>
      <c r="C65" s="205" t="e">
        <f>#REF!/1000</f>
        <v>#REF!</v>
      </c>
      <c r="D65" s="205" t="e">
        <f>#REF!/1000</f>
        <v>#REF!</v>
      </c>
      <c r="E65" s="205" t="e">
        <f>#REF!/1000</f>
        <v>#REF!</v>
      </c>
      <c r="F65" s="206" t="str">
        <f t="shared" si="4"/>
        <v/>
      </c>
      <c r="G65" s="207" t="e">
        <f t="shared" si="3"/>
        <v>#REF!</v>
      </c>
      <c r="Q65" s="5"/>
      <c r="T65" s="5"/>
    </row>
    <row r="66" spans="1:20" ht="12.75" customHeight="1" x14ac:dyDescent="0.2">
      <c r="A66" s="204" t="e">
        <f>VLOOKUP(B66,#REF!,2,FALSE)</f>
        <v>#REF!</v>
      </c>
      <c r="B66" s="231" t="e">
        <f>#REF!</f>
        <v>#REF!</v>
      </c>
      <c r="C66" s="205" t="e">
        <f>#REF!/1000</f>
        <v>#REF!</v>
      </c>
      <c r="D66" s="205" t="e">
        <f>#REF!/1000</f>
        <v>#REF!</v>
      </c>
      <c r="E66" s="205" t="e">
        <f>#REF!/1000</f>
        <v>#REF!</v>
      </c>
      <c r="F66" s="206" t="str">
        <f t="shared" si="4"/>
        <v/>
      </c>
      <c r="G66" s="207" t="e">
        <f t="shared" si="3"/>
        <v>#REF!</v>
      </c>
      <c r="Q66" s="5"/>
      <c r="T66" s="5"/>
    </row>
    <row r="67" spans="1:20" ht="12.75" customHeight="1" x14ac:dyDescent="0.2">
      <c r="A67" s="204" t="e">
        <f>VLOOKUP(B67,#REF!,2,FALSE)</f>
        <v>#REF!</v>
      </c>
      <c r="B67" s="231" t="e">
        <f>#REF!</f>
        <v>#REF!</v>
      </c>
      <c r="C67" s="205" t="e">
        <f>#REF!/1000</f>
        <v>#REF!</v>
      </c>
      <c r="D67" s="205" t="e">
        <f>#REF!/1000</f>
        <v>#REF!</v>
      </c>
      <c r="E67" s="205" t="e">
        <f>#REF!/1000</f>
        <v>#REF!</v>
      </c>
      <c r="F67" s="206" t="str">
        <f t="shared" si="4"/>
        <v/>
      </c>
      <c r="G67" s="207" t="e">
        <f t="shared" si="3"/>
        <v>#REF!</v>
      </c>
    </row>
    <row r="68" spans="1:20" ht="12.75" customHeight="1" x14ac:dyDescent="0.2">
      <c r="A68" s="204" t="e">
        <f>VLOOKUP(B68,#REF!,2,FALSE)</f>
        <v>#REF!</v>
      </c>
      <c r="B68" s="231" t="e">
        <f>#REF!</f>
        <v>#REF!</v>
      </c>
      <c r="C68" s="205" t="e">
        <f>#REF!/1000</f>
        <v>#REF!</v>
      </c>
      <c r="D68" s="205" t="e">
        <f>#REF!/1000</f>
        <v>#REF!</v>
      </c>
      <c r="E68" s="205" t="e">
        <f>#REF!/1000</f>
        <v>#REF!</v>
      </c>
      <c r="F68" s="206" t="str">
        <f t="shared" si="4"/>
        <v/>
      </c>
      <c r="G68" s="207" t="e">
        <f t="shared" si="3"/>
        <v>#REF!</v>
      </c>
      <c r="O68" s="5"/>
      <c r="P68" s="5"/>
      <c r="R68" s="5"/>
      <c r="S68" s="5"/>
    </row>
    <row r="69" spans="1:20" ht="12.75" customHeight="1" x14ac:dyDescent="0.2">
      <c r="A69" s="204" t="e">
        <f>VLOOKUP(B69,#REF!,2,FALSE)</f>
        <v>#REF!</v>
      </c>
      <c r="B69" s="231" t="e">
        <f>#REF!</f>
        <v>#REF!</v>
      </c>
      <c r="C69" s="205" t="e">
        <f>#REF!/1000</f>
        <v>#REF!</v>
      </c>
      <c r="D69" s="205" t="e">
        <f>#REF!/1000</f>
        <v>#REF!</v>
      </c>
      <c r="E69" s="205" t="e">
        <f>#REF!/1000</f>
        <v>#REF!</v>
      </c>
      <c r="F69" s="206" t="str">
        <f t="shared" si="4"/>
        <v/>
      </c>
      <c r="G69" s="207" t="e">
        <f t="shared" si="3"/>
        <v>#REF!</v>
      </c>
      <c r="Q69" s="5"/>
      <c r="T69" s="5"/>
    </row>
    <row r="70" spans="1:20" ht="12.75" customHeight="1" x14ac:dyDescent="0.2">
      <c r="A70" s="204" t="e">
        <f>VLOOKUP(B70,#REF!,2,FALSE)</f>
        <v>#REF!</v>
      </c>
      <c r="B70" s="231" t="e">
        <f>#REF!</f>
        <v>#REF!</v>
      </c>
      <c r="C70" s="205" t="e">
        <f>#REF!/1000</f>
        <v>#REF!</v>
      </c>
      <c r="D70" s="205" t="e">
        <f>#REF!/1000</f>
        <v>#REF!</v>
      </c>
      <c r="E70" s="205" t="e">
        <f>#REF!/1000</f>
        <v>#REF!</v>
      </c>
      <c r="F70" s="206" t="str">
        <f t="shared" si="4"/>
        <v/>
      </c>
      <c r="G70" s="207" t="e">
        <f t="shared" si="3"/>
        <v>#REF!</v>
      </c>
      <c r="Q70" s="5"/>
      <c r="T70" s="5"/>
    </row>
    <row r="71" spans="1:20" ht="12.75" customHeight="1" x14ac:dyDescent="0.2">
      <c r="A71" s="204" t="s">
        <v>24</v>
      </c>
      <c r="B71" s="204"/>
      <c r="C71" s="208" t="e">
        <f>C72-SUM(C56:C70)</f>
        <v>#REF!</v>
      </c>
      <c r="D71" s="208" t="e">
        <f t="shared" ref="D71:E71" si="5">D72-SUM(D56:D70)</f>
        <v>#REF!</v>
      </c>
      <c r="E71" s="208" t="e">
        <f t="shared" si="5"/>
        <v>#REF!</v>
      </c>
      <c r="F71" s="206" t="str">
        <f t="shared" si="4"/>
        <v/>
      </c>
      <c r="G71" s="207" t="e">
        <f t="shared" si="3"/>
        <v>#REF!</v>
      </c>
      <c r="Q71" s="5"/>
      <c r="T71" s="5"/>
    </row>
    <row r="72" spans="1:20" ht="12.75" customHeight="1" x14ac:dyDescent="0.2">
      <c r="A72" s="204" t="s">
        <v>22</v>
      </c>
      <c r="B72" s="204"/>
      <c r="C72" s="208">
        <f>+balanza_periodos!B16</f>
        <v>6559093</v>
      </c>
      <c r="D72" s="208">
        <f>+balanza_periodos!C16</f>
        <v>4855985</v>
      </c>
      <c r="E72" s="208">
        <f>+balanza_periodos!D16</f>
        <v>4803965</v>
      </c>
      <c r="F72" s="206">
        <f t="shared" si="4"/>
        <v>-1.0712553683753142E-2</v>
      </c>
      <c r="G72" s="207">
        <f t="shared" si="3"/>
        <v>1</v>
      </c>
    </row>
    <row r="73" spans="1:20" ht="10.8" thickBot="1" x14ac:dyDescent="0.25">
      <c r="A73" s="219"/>
      <c r="B73" s="219"/>
      <c r="C73" s="220"/>
      <c r="D73" s="220"/>
      <c r="E73" s="220"/>
      <c r="F73" s="219"/>
      <c r="G73" s="219"/>
    </row>
    <row r="74" spans="1:20" ht="12.75" customHeight="1" thickTop="1" x14ac:dyDescent="0.2">
      <c r="A74" s="352" t="s">
        <v>420</v>
      </c>
      <c r="B74" s="352"/>
      <c r="C74" s="352"/>
      <c r="D74" s="352"/>
      <c r="E74" s="352"/>
      <c r="F74" s="352"/>
      <c r="G74" s="352"/>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2019-10-08T12:29:02Z</cp:lastPrinted>
  <dcterms:created xsi:type="dcterms:W3CDTF">2004-11-22T15:10:56Z</dcterms:created>
  <dcterms:modified xsi:type="dcterms:W3CDTF">2019-10-09T13:48:01Z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