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r\excel\Balanza Comercio exterior\Balanza_comercio_2019\Octubre\"/>
    </mc:Choice>
  </mc:AlternateContent>
  <xr:revisionPtr revIDLastSave="0" documentId="8_{809D14C0-66BA-48D1-90B9-6B55ABAFBFFA}" xr6:coauthVersionLast="41" xr6:coauthVersionMax="41" xr10:uidLastSave="{00000000-0000-0000-0000-000000000000}"/>
  <bookViews>
    <workbookView xWindow="-108" yWindow="-108" windowWidth="23256" windowHeight="12576" xr2:uid="{F87B76BB-7A11-4E1C-871F-FAB7CE5CA6C6}"/>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balanza_anuales!$A$1:$H$43</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productos!$A$1:$J$493</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86" l="1"/>
  <c r="K4" i="86"/>
  <c r="C2" i="86"/>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F12" i="5" s="1"/>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65" i="5" l="1"/>
  <c r="F57" i="5"/>
  <c r="F61" i="5"/>
  <c r="F59" i="5"/>
  <c r="F8" i="5"/>
  <c r="F70" i="5"/>
  <c r="F68" i="5"/>
  <c r="F66" i="5"/>
  <c r="F56" i="5"/>
  <c r="F60" i="5"/>
  <c r="F58" i="5"/>
  <c r="F62" i="5"/>
  <c r="F67" i="5"/>
  <c r="F15" i="5"/>
  <c r="F13" i="5"/>
  <c r="F11" i="5"/>
  <c r="F9" i="5"/>
  <c r="F17" i="5"/>
  <c r="F69" i="5"/>
  <c r="F7" i="5"/>
  <c r="F20" i="5"/>
  <c r="F18" i="5"/>
  <c r="F16" i="5"/>
  <c r="F14" i="5"/>
  <c r="F10" i="5"/>
  <c r="F63" i="5"/>
  <c r="F64" i="5"/>
  <c r="F21" i="5"/>
  <c r="F19" i="5"/>
  <c r="E5" i="5"/>
  <c r="E54" i="5" s="1"/>
  <c r="K5" i="86"/>
  <c r="C23" i="5" l="1"/>
  <c r="C22" i="5" s="1"/>
  <c r="E23" i="5"/>
  <c r="G9" i="5" s="1"/>
  <c r="E72" i="5"/>
  <c r="G58" i="5" s="1"/>
  <c r="D23" i="5"/>
  <c r="D22" i="5" s="1"/>
  <c r="C72" i="5"/>
  <c r="C71" i="5" s="1"/>
  <c r="D72" i="5"/>
  <c r="D5" i="5"/>
  <c r="C4" i="5"/>
  <c r="C53" i="5" s="1"/>
  <c r="D54" i="5"/>
  <c r="G17" i="5" l="1"/>
  <c r="G69" i="5"/>
  <c r="G60" i="5"/>
  <c r="G72" i="5"/>
  <c r="E22" i="5"/>
  <c r="G22" i="5" s="1"/>
  <c r="G13" i="5"/>
  <c r="G18" i="5"/>
  <c r="G8" i="5"/>
  <c r="G7" i="5"/>
  <c r="G23" i="5"/>
  <c r="G19" i="5"/>
  <c r="G11" i="5"/>
  <c r="G21" i="5"/>
  <c r="G15" i="5"/>
  <c r="G20" i="5"/>
  <c r="G66" i="5"/>
  <c r="G56" i="5"/>
  <c r="G14" i="5"/>
  <c r="G65" i="5"/>
  <c r="G10" i="5"/>
  <c r="G59" i="5"/>
  <c r="G62" i="5"/>
  <c r="G16" i="5"/>
  <c r="G64" i="5"/>
  <c r="G61" i="5"/>
  <c r="G12" i="5"/>
  <c r="E71" i="5"/>
  <c r="G71" i="5" s="1"/>
  <c r="G57" i="5"/>
  <c r="G63" i="5"/>
  <c r="G67" i="5"/>
  <c r="G70" i="5"/>
  <c r="G68" i="5"/>
  <c r="F23" i="5"/>
  <c r="D71" i="5"/>
  <c r="F72" i="5"/>
  <c r="G5" i="5"/>
  <c r="G54" i="5" s="1"/>
  <c r="D4" i="5"/>
  <c r="D53" i="5" s="1"/>
  <c r="F22" i="5" l="1"/>
  <c r="F71" i="5"/>
  <c r="F5" i="5"/>
  <c r="F54" i="5" s="1"/>
</calcChain>
</file>

<file path=xl/sharedStrings.xml><?xml version="1.0" encoding="utf-8"?>
<sst xmlns="http://schemas.openxmlformats.org/spreadsheetml/2006/main" count="958" uniqueCount="528">
  <si>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</si>
  <si>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</si>
  <si>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</si>
  <si>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</si>
  <si>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</si>
  <si>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</si>
  <si>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</si>
  <si>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</si>
  <si>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</si>
  <si>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</si>
  <si>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</si>
  <si>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</si>
  <si>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</si>
  <si>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</si>
  <si>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</si>
  <si>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</si>
  <si>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</si>
  <si>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</si>
  <si>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</si>
  <si>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</si>
  <si>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</si>
  <si>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</si>
  <si>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</si>
  <si>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</si>
  <si>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</si>
  <si>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</si>
  <si>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</si>
  <si>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</si>
  <si>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</si>
  <si>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</si>
  <si>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</si>
  <si>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</si>
  <si>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</si>
  <si>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</si>
  <si>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</si>
  <si>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</si>
  <si>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</si>
  <si>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</si>
  <si>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</si>
  <si>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</si>
  <si>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</si>
  <si>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</si>
  <si>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</si>
  <si>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</si>
  <si>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</si>
  <si>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</si>
  <si>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</si>
  <si>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</si>
  <si>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</si>
  <si>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</si>
  <si>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</si>
  <si>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</si>
  <si>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</si>
  <si>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</si>
  <si>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</si>
  <si>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</si>
  <si>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</si>
  <si>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</si>
  <si>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</si>
  <si>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</si>
  <si>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</si>
  <si>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</si>
  <si>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</si>
  <si>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</si>
  <si>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</si>
  <si>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</si>
  <si>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</si>
  <si>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</si>
  <si>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</si>
  <si>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</si>
  <si>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</si>
  <si>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</si>
  <si>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</si>
  <si>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</si>
  <si>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</si>
  <si>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</si>
  <si>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</si>
  <si>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</si>
  <si>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</si>
  <si>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</si>
  <si>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</si>
  <si>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</si>
  <si>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</si>
  <si>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</si>
  <si>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</si>
  <si>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</si>
  <si>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</si>
  <si>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</si>
  <si>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</si>
  <si>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</si>
  <si>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</si>
  <si>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</si>
  <si>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</si>
  <si>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</si>
  <si>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</si>
  <si>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</si>
  <si>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</si>
  <si>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</si>
  <si>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</si>
  <si>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</si>
  <si>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</si>
  <si>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</si>
  <si>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</si>
  <si>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</si>
  <si>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</si>
  <si>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</si>
  <si>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</si>
  <si>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</si>
  <si>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</si>
  <si>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</si>
  <si>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</si>
  <si>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</si>
  <si>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</si>
  <si>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</si>
  <si>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</si>
  <si>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</si>
  <si>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</si>
  <si>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</si>
  <si>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</si>
  <si>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</si>
  <si>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</si>
  <si>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</si>
  <si>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</si>
  <si>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</si>
  <si>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</si>
  <si>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</si>
  <si>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</si>
  <si>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</si>
  <si>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</si>
  <si>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</si>
  <si>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</si>
  <si>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</si>
  <si>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</si>
  <si>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</si>
  <si>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</si>
  <si>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</si>
  <si>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</si>
  <si>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</si>
  <si>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</si>
  <si>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</si>
  <si>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</si>
  <si>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</si>
  <si>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</si>
  <si>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</si>
  <si>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</si>
  <si>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</si>
  <si>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</si>
  <si>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</si>
  <si>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</si>
  <si>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</si>
  <si>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</si>
  <si>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</si>
  <si>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</si>
  <si>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</si>
  <si>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</si>
  <si>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</si>
  <si>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</si>
  <si>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</si>
  <si>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</si>
  <si>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</si>
  <si>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</si>
  <si>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</si>
  <si>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</si>
  <si>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</si>
  <si>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</si>
  <si>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</si>
  <si>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</si>
  <si>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</si>
  <si>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</si>
  <si>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</si>
  <si>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</si>
  <si>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</si>
  <si>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</si>
  <si>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</si>
  <si>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</si>
  <si>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</si>
  <si>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</si>
  <si>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</si>
  <si>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</si>
  <si>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</si>
  <si>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</si>
  <si>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</si>
  <si>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</si>
  <si>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</si>
  <si>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</si>
  <si>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</si>
  <si>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</si>
  <si>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</si>
  <si>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</si>
  <si>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</si>
  <si>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</si>
  <si>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</si>
  <si>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</si>
  <si>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</si>
  <si>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</si>
  <si>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</si>
  <si>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</si>
  <si>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</si>
  <si>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</si>
  <si>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</si>
  <si>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</si>
  <si>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</si>
  <si>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</si>
  <si>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</si>
  <si>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</si>
  <si>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</si>
  <si>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</si>
  <si>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</si>
  <si>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</si>
  <si>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</si>
  <si>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</si>
  <si>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</si>
  <si>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</si>
  <si>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</si>
  <si>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</si>
  <si>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</si>
  <si>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</si>
  <si>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</si>
  <si>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</si>
  <si>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</si>
  <si>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</si>
  <si>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</si>
  <si>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</si>
  <si>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</si>
  <si>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</si>
  <si>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</si>
  <si>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</si>
  <si>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</si>
  <si>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</si>
  <si>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</si>
  <si>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</si>
  <si>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</si>
  <si>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</si>
  <si>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</si>
  <si>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</si>
  <si>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</si>
  <si>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</si>
  <si>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</si>
  <si>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</si>
  <si>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</si>
  <si>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</si>
  <si>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</si>
  <si>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</si>
  <si>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</si>
  <si>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</si>
  <si>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</si>
  <si>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</si>
  <si>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</si>
  <si>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</si>
  <si>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</si>
  <si>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</si>
  <si>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</si>
  <si>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</si>
  <si>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</si>
  <si>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</si>
  <si>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</si>
  <si>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</si>
  <si>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</si>
  <si>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</si>
  <si>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</si>
  <si>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</si>
  <si>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</si>
  <si>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</si>
  <si>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</si>
  <si>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</si>
  <si>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</si>
  <si>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</si>
  <si>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</si>
  <si>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</si>
  <si>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</si>
  <si>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</si>
  <si>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</si>
  <si>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</si>
  <si>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</si>
  <si>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</si>
  <si>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</si>
  <si>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</si>
  <si>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</si>
  <si>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</si>
  <si>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</si>
  <si>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</si>
  <si>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</si>
  <si>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</si>
  <si>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</si>
  <si>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</si>
  <si>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</si>
  <si>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</si>
  <si>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</si>
  <si>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</si>
  <si>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</si>
  <si>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</si>
  <si>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</si>
  <si>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</si>
  <si>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</si>
  <si>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</si>
  <si>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</si>
  <si>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</si>
  <si>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</si>
  <si>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</si>
  <si>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</si>
  <si>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</si>
  <si>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</si>
  <si>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</si>
  <si>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</si>
  <si>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</si>
  <si>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</si>
  <si>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</si>
  <si>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</si>
  <si>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</si>
  <si>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</si>
  <si>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</si>
  <si>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</si>
  <si>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</si>
  <si>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</si>
  <si>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</si>
  <si>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</si>
  <si>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</si>
  <si>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Italia</t>
  </si>
  <si>
    <t>Rusia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</si>
  <si>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</si>
  <si>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</si>
  <si>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</si>
  <si>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</si>
  <si>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</si>
  <si>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</si>
  <si>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</si>
  <si>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</si>
  <si>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</si>
  <si>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</si>
  <si>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</si>
  <si>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</si>
  <si>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</si>
  <si>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</si>
  <si>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</si>
  <si>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</si>
  <si>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</si>
  <si>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</si>
  <si>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</si>
  <si>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</si>
  <si>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</si>
  <si>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</si>
  <si>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</si>
  <si>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</si>
  <si>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</si>
  <si>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</si>
  <si>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</si>
  <si>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</si>
  <si>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</si>
  <si>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</si>
  <si>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Bélgica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</si>
  <si>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</si>
  <si>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</si>
  <si>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</si>
  <si>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</si>
  <si>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</si>
  <si>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</si>
  <si>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</si>
  <si>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</si>
  <si>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</si>
  <si>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</si>
  <si>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</si>
  <si>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</si>
  <si>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</si>
  <si>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</si>
  <si>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</si>
  <si>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</si>
  <si>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</si>
  <si>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</si>
  <si>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</si>
  <si>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</si>
  <si>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</si>
  <si>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</si>
  <si>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</si>
  <si>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</si>
  <si>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</si>
  <si>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UE ( 28 )</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</si>
  <si>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</si>
  <si>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</si>
  <si>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</si>
  <si>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</si>
  <si>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</si>
  <si>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</si>
  <si>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</si>
  <si>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</si>
  <si>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</si>
  <si>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</si>
  <si>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</si>
  <si>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</si>
  <si>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</si>
  <si>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</si>
  <si>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</si>
  <si>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</si>
  <si>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</si>
  <si>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</si>
  <si>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</si>
  <si>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</si>
  <si>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</si>
  <si>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</si>
  <si>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</si>
  <si>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</si>
  <si>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</si>
  <si>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</si>
  <si>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</si>
  <si>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</si>
  <si>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</si>
  <si>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</si>
  <si>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</si>
  <si>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</si>
  <si>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</si>
  <si>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</si>
  <si>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</si>
  <si>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</si>
  <si>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</si>
  <si>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</si>
  <si>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</si>
  <si>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</si>
  <si>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</si>
  <si>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</si>
  <si>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</si>
  <si>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</si>
  <si>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</si>
  <si>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</si>
  <si>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</si>
  <si>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</si>
  <si>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</si>
  <si>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</si>
  <si>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</si>
  <si>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</si>
  <si>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</si>
  <si>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</si>
  <si>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</si>
  <si>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</si>
  <si>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</si>
  <si>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</si>
  <si>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</si>
  <si>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</si>
  <si>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</si>
  <si>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</si>
  <si>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</si>
  <si>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</si>
  <si>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</si>
  <si>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</si>
  <si>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</si>
  <si>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</si>
  <si>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</si>
  <si>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</si>
  <si>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</si>
  <si>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</si>
  <si>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</si>
  <si>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</si>
  <si>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</si>
  <si>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</si>
  <si>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</si>
  <si>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</si>
  <si>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</si>
  <si>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</si>
  <si>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</si>
  <si>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 xml:space="preserve"> * Valores 2019 con ajuste parcial de informes de variación de valor (IVV). Estos valores se irán ajustando en los próximos meses y en algunos casos difieren del Banco Central  por proyecciones de IVV</t>
  </si>
  <si>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</si>
  <si>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</si>
  <si>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</si>
  <si>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</si>
  <si>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</si>
  <si>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</si>
  <si>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</si>
  <si>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</si>
  <si>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</si>
  <si>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</si>
  <si>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</si>
  <si>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</si>
  <si>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</si>
  <si>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</si>
  <si>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</si>
  <si>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</si>
  <si>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</si>
  <si>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</si>
  <si>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</si>
  <si>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</si>
  <si>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</si>
  <si>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</si>
  <si>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</si>
  <si>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</si>
  <si>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</si>
  <si>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</si>
  <si>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</si>
  <si>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</si>
  <si>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</si>
  <si>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</si>
  <si>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</si>
  <si>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</si>
  <si>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</si>
  <si>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</si>
  <si>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</si>
  <si>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</si>
  <si>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</si>
  <si>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</si>
  <si>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</si>
  <si>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</si>
  <si>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</si>
  <si>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</si>
  <si>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</si>
  <si>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</si>
  <si>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</si>
  <si>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</si>
  <si>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</si>
  <si>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</si>
  <si>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</si>
  <si>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</si>
  <si>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</si>
  <si>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Var % 19/18</t>
  </si>
  <si>
    <t>Avance mensual  enero a  octubre  de  2019</t>
  </si>
  <si>
    <t xml:space="preserve">          Noviembre 2019</t>
  </si>
  <si>
    <t>Avance mensual enero - octubre 2019</t>
  </si>
  <si>
    <t>enero - octubre</t>
  </si>
  <si>
    <t>2019-2018</t>
  </si>
  <si>
    <t>ene-oct</t>
  </si>
  <si>
    <t>ene-oct 15</t>
  </si>
  <si>
    <t>ene-oct 16</t>
  </si>
  <si>
    <t>ene-oct 17</t>
  </si>
  <si>
    <t>ene-oct 18</t>
  </si>
  <si>
    <t>ene-oct 19</t>
  </si>
  <si>
    <t>2018-17</t>
  </si>
  <si>
    <t>ene-oct 2018</t>
  </si>
  <si>
    <t>ene-oct 2019</t>
  </si>
  <si>
    <t>Var. (%)   2019/2018</t>
  </si>
  <si>
    <t>Part. 2019</t>
  </si>
  <si>
    <t>enero - octubre*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</si>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</sst>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06">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168" fontId="3" fillId="0" borderId="0" xfId="0" applyNumberFormat="1" applyFont="1" applyFill="1" applyAlignment="1">
      <alignment horizontal="left" vertical="center"/>
    </xf>
    <xf numFmtId="9" fontId="2" fillId="0" borderId="0" xfId="58" applyFont="1" applyFill="1" applyBorder="1"/>
    <xf numFmtId="0" fontId="4" fillId="38" borderId="20" xfId="0" quotePrefix="1" applyFont="1" applyFill="1" applyBorder="1" applyAlignment="1">
      <alignment horizontal="center"/>
    </xf>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167" fontId="2" fillId="0" borderId="0" xfId="58" applyNumberFormat="1" applyFont="1" applyFill="1" applyAlignment="1">
      <alignment vertical="center"/>
    </xf>
    <xf numFmtId="4" fontId="2" fillId="0" borderId="0" xfId="0" applyNumberFormat="1" applyFont="1" applyFill="1" applyAlignment="1">
      <alignment vertical="center"/>
    </xf>
    <xf numFmtId="171" fontId="58" fillId="0" borderId="0" xfId="0" applyNumberFormat="1" applyFont="1" applyFill="1" applyBorder="1" applyAlignment="1">
      <alignment wrapText="1"/>
    </xf>
    <xf numFmtId="0" fontId="52" fillId="0" borderId="0" xfId="0" applyFont="1" applyFill="1" applyBorder="1"/>
    <xf numFmtId="41" fontId="3" fillId="0" borderId="0" xfId="70" applyFont="1"/>
    <xf numFmtId="9" fontId="3" fillId="0" borderId="0" xfId="58" applyFont="1" applyFill="1" applyBorder="1"/>
    <xf numFmtId="0" fontId="51" fillId="0" borderId="0" xfId="0" applyFont="1" applyFill="1" applyBorder="1" applyAlignment="1">
      <alignment horizontal="left" wrapText="1"/>
    </xf>
    <xf numFmtId="0" fontId="2" fillId="0" borderId="0" xfId="0" applyFont="1" applyFill="1" applyBorder="1" applyAlignment="1">
      <alignment horizontal="left"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30" xfId="0" applyFont="1" applyFill="1" applyBorder="1" applyAlignment="1">
      <alignment horizontal="center" vertical="center" wrapText="1"/>
    </xf>
    <xf numFmtId="0" fontId="4" fillId="38"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5"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6" xfId="0" applyFont="1" applyFill="1" applyBorder="1" applyAlignment="1">
      <alignment horizontal="center"/>
    </xf>
    <xf numFmtId="0" fontId="1" fillId="0" borderId="4" xfId="0" applyFont="1" applyBorder="1" applyAlignment="1">
      <alignment horizontal="center" vertical="center"/>
    </xf>
    <xf numFmtId="0" fontId="2" fillId="0" borderId="28" xfId="0" applyFont="1" applyFill="1" applyBorder="1" applyAlignment="1">
      <alignment horizontal="left" wrapText="1"/>
    </xf>
    <xf numFmtId="0" fontId="51" fillId="0" borderId="3" xfId="0" applyFont="1" applyFill="1" applyBorder="1" applyAlignment="1">
      <alignment horizontal="left" wrapText="1"/>
    </xf>
    <xf numFmtId="0" fontId="4" fillId="0" borderId="0" xfId="0" applyFont="1" applyFill="1" applyBorder="1" applyAlignment="1">
      <alignment horizontal="center"/>
    </xf>
    <xf numFmtId="0" fontId="4" fillId="0" borderId="20" xfId="0" applyFont="1" applyFill="1" applyBorder="1" applyAlignment="1">
      <alignment horizontal="center"/>
    </xf>
    <xf numFmtId="0" fontId="3" fillId="2" borderId="20" xfId="0" applyFont="1" applyFill="1" applyBorder="1" applyAlignment="1">
      <alignment horizontal="center"/>
    </xf>
    <xf numFmtId="0" fontId="3" fillId="2" borderId="19" xfId="0" applyFont="1" applyFill="1" applyBorder="1" applyAlignment="1">
      <alignment horizontal="center"/>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balanza_periodos!$O$27</c:f>
              <c:strCache>
                <c:ptCount val="1"/>
                <c:pt idx="0">
                  <c:v>Agrícola</c:v>
                </c:pt>
              </c:strCache>
            </c:strRef>
          </c:tx>
          <c:cat>
            <c:strRef>
              <c:f>balanza_periodos!$N$28:$N$32</c:f>
              <c:strCache>
                <c:ptCount val="5"/>
                <c:pt idx="0">
                  <c:v>ene-oct 15</c:v>
                </c:pt>
                <c:pt idx="1">
                  <c:v>ene-oct 16</c:v>
                </c:pt>
                <c:pt idx="2">
                  <c:v>ene-oct 17</c:v>
                </c:pt>
                <c:pt idx="3">
                  <c:v>ene-oct 18</c:v>
                </c:pt>
                <c:pt idx="4">
                  <c:v>ene-oct 19</c:v>
                </c:pt>
              </c:strCache>
            </c:strRef>
          </c:cat>
          <c:val>
            <c:numRef>
              <c:f>balanza_periodos!$O$28:$O$32</c:f>
              <c:numCache>
                <c:formatCode>_-* #,##0\ _p_t_a_-;\-* #,##0\ _p_t_a_-;_-* "-"??\ _p_t_a_-;_-@_-</c:formatCode>
                <c:ptCount val="5"/>
                <c:pt idx="0">
                  <c:v>4574773</c:v>
                </c:pt>
                <c:pt idx="1">
                  <c:v>5001157</c:v>
                </c:pt>
                <c:pt idx="2">
                  <c:v>4925796</c:v>
                </c:pt>
                <c:pt idx="3">
                  <c:v>5426321</c:v>
                </c:pt>
                <c:pt idx="4">
                  <c:v>5467136</c:v>
                </c:pt>
              </c:numCache>
            </c:numRef>
          </c:val>
          <c:smooth val="0"/>
          <c:extLst>
            <c:ext xmlns:c16="http://schemas.microsoft.com/office/drawing/2014/chart" uri="{C3380CC4-5D6E-409C-BE32-E72D297353CC}">
              <c16:uniqueId val="{00000000-B6F2-43D3-A326-C07583E4992F}"/>
            </c:ext>
          </c:extLst>
        </c:ser>
        <c:ser>
          <c:idx val="1"/>
          <c:order val="1"/>
          <c:tx>
            <c:strRef>
              <c:f>balanza_periodos!$P$27</c:f>
              <c:strCache>
                <c:ptCount val="1"/>
                <c:pt idx="0">
                  <c:v>Pecuario</c:v>
                </c:pt>
              </c:strCache>
            </c:strRef>
          </c:tx>
          <c:cat>
            <c:strRef>
              <c:f>balanza_periodos!$N$28:$N$32</c:f>
              <c:strCache>
                <c:ptCount val="5"/>
                <c:pt idx="0">
                  <c:v>ene-oct 15</c:v>
                </c:pt>
                <c:pt idx="1">
                  <c:v>ene-oct 16</c:v>
                </c:pt>
                <c:pt idx="2">
                  <c:v>ene-oct 17</c:v>
                </c:pt>
                <c:pt idx="3">
                  <c:v>ene-oct 18</c:v>
                </c:pt>
                <c:pt idx="4">
                  <c:v>ene-oct 19</c:v>
                </c:pt>
              </c:strCache>
            </c:strRef>
          </c:cat>
          <c:val>
            <c:numRef>
              <c:f>balanza_periodos!$P$28:$P$32</c:f>
              <c:numCache>
                <c:formatCode>_-* #,##0\ _p_t_a_-;\-* #,##0\ _p_t_a_-;_-* "-"??\ _p_t_a_-;_-@_-</c:formatCode>
                <c:ptCount val="5"/>
                <c:pt idx="0">
                  <c:v>-109858</c:v>
                </c:pt>
                <c:pt idx="1">
                  <c:v>-212897</c:v>
                </c:pt>
                <c:pt idx="2">
                  <c:v>-633252</c:v>
                </c:pt>
                <c:pt idx="3">
                  <c:v>-607584</c:v>
                </c:pt>
                <c:pt idx="4">
                  <c:v>-610685</c:v>
                </c:pt>
              </c:numCache>
            </c:numRef>
          </c:val>
          <c:smooth val="0"/>
          <c:extLst>
            <c:ext xmlns:c16="http://schemas.microsoft.com/office/drawing/2014/chart" uri="{C3380CC4-5D6E-409C-BE32-E72D297353CC}">
              <c16:uniqueId val="{00000001-B6F2-43D3-A326-C07583E4992F}"/>
            </c:ext>
          </c:extLst>
        </c:ser>
        <c:ser>
          <c:idx val="2"/>
          <c:order val="2"/>
          <c:tx>
            <c:strRef>
              <c:f>balanza_periodos!$Q$27</c:f>
              <c:strCache>
                <c:ptCount val="1"/>
                <c:pt idx="0">
                  <c:v>Forestal</c:v>
                </c:pt>
              </c:strCache>
            </c:strRef>
          </c:tx>
          <c:cat>
            <c:strRef>
              <c:f>balanza_periodos!$N$28:$N$32</c:f>
              <c:strCache>
                <c:ptCount val="5"/>
                <c:pt idx="0">
                  <c:v>ene-oct 15</c:v>
                </c:pt>
                <c:pt idx="1">
                  <c:v>ene-oct 16</c:v>
                </c:pt>
                <c:pt idx="2">
                  <c:v>ene-oct 17</c:v>
                </c:pt>
                <c:pt idx="3">
                  <c:v>ene-oct 18</c:v>
                </c:pt>
                <c:pt idx="4">
                  <c:v>ene-oct 19</c:v>
                </c:pt>
              </c:strCache>
            </c:strRef>
          </c:cat>
          <c:val>
            <c:numRef>
              <c:f>balanza_periodos!$Q$28:$Q$32</c:f>
              <c:numCache>
                <c:formatCode>_-* #,##0\ _p_t_a_-;\-* #,##0\ _p_t_a_-;_-* "-"??\ _p_t_a_-;_-@_-</c:formatCode>
                <c:ptCount val="5"/>
                <c:pt idx="0">
                  <c:v>3926197</c:v>
                </c:pt>
                <c:pt idx="1">
                  <c:v>3662865</c:v>
                </c:pt>
                <c:pt idx="2">
                  <c:v>3905440</c:v>
                </c:pt>
                <c:pt idx="3">
                  <c:v>5034391</c:v>
                </c:pt>
                <c:pt idx="4">
                  <c:v>4168755</c:v>
                </c:pt>
              </c:numCache>
            </c:numRef>
          </c:val>
          <c:smooth val="0"/>
          <c:extLst>
            <c:ext xmlns:c16="http://schemas.microsoft.com/office/drawing/2014/chart" uri="{C3380CC4-5D6E-409C-BE32-E72D297353CC}">
              <c16:uniqueId val="{00000002-B6F2-43D3-A326-C07583E4992F}"/>
            </c:ext>
          </c:extLst>
        </c:ser>
        <c:ser>
          <c:idx val="3"/>
          <c:order val="3"/>
          <c:tx>
            <c:strRef>
              <c:f>balanza_periodos!$R$27</c:f>
              <c:strCache>
                <c:ptCount val="1"/>
                <c:pt idx="0">
                  <c:v>Total</c:v>
                </c:pt>
              </c:strCache>
            </c:strRef>
          </c:tx>
          <c:cat>
            <c:strRef>
              <c:f>balanza_periodos!$N$28:$N$32</c:f>
              <c:strCache>
                <c:ptCount val="5"/>
                <c:pt idx="0">
                  <c:v>ene-oct 15</c:v>
                </c:pt>
                <c:pt idx="1">
                  <c:v>ene-oct 16</c:v>
                </c:pt>
                <c:pt idx="2">
                  <c:v>ene-oct 17</c:v>
                </c:pt>
                <c:pt idx="3">
                  <c:v>ene-oct 18</c:v>
                </c:pt>
                <c:pt idx="4">
                  <c:v>ene-oct 19</c:v>
                </c:pt>
              </c:strCache>
            </c:strRef>
          </c:cat>
          <c:val>
            <c:numRef>
              <c:f>balanza_periodos!$R$28:$R$32</c:f>
              <c:numCache>
                <c:formatCode>_-* #,##0\ _p_t_a_-;\-* #,##0\ _p_t_a_-;_-* "-"??\ _p_t_a_-;_-@_-</c:formatCode>
                <c:ptCount val="5"/>
                <c:pt idx="0">
                  <c:v>8391112</c:v>
                </c:pt>
                <c:pt idx="1">
                  <c:v>8451125</c:v>
                </c:pt>
                <c:pt idx="2">
                  <c:v>8197984</c:v>
                </c:pt>
                <c:pt idx="3">
                  <c:v>9853128</c:v>
                </c:pt>
                <c:pt idx="4">
                  <c:v>9025206</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octubre 2019</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México</c:v>
                </c:pt>
                <c:pt idx="7">
                  <c:v>Perú</c:v>
                </c:pt>
                <c:pt idx="8">
                  <c:v>Alemania</c:v>
                </c:pt>
                <c:pt idx="9">
                  <c:v>Ecuador</c:v>
                </c:pt>
                <c:pt idx="10">
                  <c:v>España</c:v>
                </c:pt>
                <c:pt idx="11">
                  <c:v>Holanda</c:v>
                </c:pt>
                <c:pt idx="12">
                  <c:v>Colombia</c:v>
                </c:pt>
                <c:pt idx="13">
                  <c:v>Bélgica</c:v>
                </c:pt>
                <c:pt idx="14">
                  <c:v>Francia</c:v>
                </c:pt>
              </c:strCache>
            </c:strRef>
          </c:cat>
          <c:val>
            <c:numRef>
              <c:f>'prin paises exp e imp'!$D$55:$D$69</c:f>
              <c:numCache>
                <c:formatCode>#,##0</c:formatCode>
                <c:ptCount val="15"/>
                <c:pt idx="0">
                  <c:v>1257406.5743200008</c:v>
                </c:pt>
                <c:pt idx="1">
                  <c:v>846603.8402400004</c:v>
                </c:pt>
                <c:pt idx="2">
                  <c:v>808690.24866999954</c:v>
                </c:pt>
                <c:pt idx="3">
                  <c:v>542477.29180000012</c:v>
                </c:pt>
                <c:pt idx="4">
                  <c:v>180167.84002</c:v>
                </c:pt>
                <c:pt idx="5">
                  <c:v>143689.80802000005</c:v>
                </c:pt>
                <c:pt idx="6">
                  <c:v>128057.21452000002</c:v>
                </c:pt>
                <c:pt idx="7">
                  <c:v>118674.54729999998</c:v>
                </c:pt>
                <c:pt idx="8">
                  <c:v>116653.13921999995</c:v>
                </c:pt>
                <c:pt idx="9">
                  <c:v>112694.33707000001</c:v>
                </c:pt>
                <c:pt idx="10">
                  <c:v>102195.45263999993</c:v>
                </c:pt>
                <c:pt idx="11">
                  <c:v>99761.811980000013</c:v>
                </c:pt>
                <c:pt idx="12">
                  <c:v>93293.529209999993</c:v>
                </c:pt>
                <c:pt idx="13">
                  <c:v>80011.58266</c:v>
                </c:pt>
                <c:pt idx="14">
                  <c:v>77043.298749999944</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octubre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México</c:v>
                </c:pt>
                <c:pt idx="6">
                  <c:v>Reino Unido</c:v>
                </c:pt>
                <c:pt idx="7">
                  <c:v>Brasil</c:v>
                </c:pt>
                <c:pt idx="8">
                  <c:v>Alemania</c:v>
                </c:pt>
                <c:pt idx="9">
                  <c:v>Perú</c:v>
                </c:pt>
                <c:pt idx="10">
                  <c:v>Canadá</c:v>
                </c:pt>
                <c:pt idx="11">
                  <c:v>Italia</c:v>
                </c:pt>
                <c:pt idx="12">
                  <c:v>Colombia</c:v>
                </c:pt>
                <c:pt idx="13">
                  <c:v>Taiwán</c:v>
                </c:pt>
                <c:pt idx="14">
                  <c:v>Rusia</c:v>
                </c:pt>
              </c:strCache>
            </c:strRef>
          </c:cat>
          <c:val>
            <c:numRef>
              <c:f>'prin paises exp e imp'!$D$7:$D$21</c:f>
              <c:numCache>
                <c:formatCode>#,##0</c:formatCode>
                <c:ptCount val="15"/>
                <c:pt idx="0">
                  <c:v>3724394.1337800021</c:v>
                </c:pt>
                <c:pt idx="1">
                  <c:v>2890292.6731199981</c:v>
                </c:pt>
                <c:pt idx="2">
                  <c:v>800050.55491999991</c:v>
                </c:pt>
                <c:pt idx="3">
                  <c:v>679302.37975999922</c:v>
                </c:pt>
                <c:pt idx="4">
                  <c:v>574867.61403000029</c:v>
                </c:pt>
                <c:pt idx="5">
                  <c:v>472086.74513</c:v>
                </c:pt>
                <c:pt idx="6">
                  <c:v>455387.46361999994</c:v>
                </c:pt>
                <c:pt idx="7">
                  <c:v>331874.40713000001</c:v>
                </c:pt>
                <c:pt idx="8">
                  <c:v>325826.18356999999</c:v>
                </c:pt>
                <c:pt idx="9">
                  <c:v>304742.85307000001</c:v>
                </c:pt>
                <c:pt idx="10">
                  <c:v>284545.98766999989</c:v>
                </c:pt>
                <c:pt idx="11">
                  <c:v>276848.59980999999</c:v>
                </c:pt>
                <c:pt idx="12">
                  <c:v>271540.26932000002</c:v>
                </c:pt>
                <c:pt idx="13">
                  <c:v>235359.97133000003</c:v>
                </c:pt>
                <c:pt idx="14">
                  <c:v>226410.47825999995</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octubre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octubre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octubre 2019</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solidFill>
              <a:schemeClr val="accent1">
                <a:tint val="46000"/>
              </a:schemeClr>
            </a:solidFill>
            <a:ln>
              <a:noFill/>
            </a:ln>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5075592.4749600021</c:v>
                </c:pt>
                <c:pt idx="1">
                  <c:v>2374718.5926399999</c:v>
                </c:pt>
                <c:pt idx="2">
                  <c:v>1634126.9826900004</c:v>
                </c:pt>
                <c:pt idx="3">
                  <c:v>1043877.10229</c:v>
                </c:pt>
                <c:pt idx="4">
                  <c:v>930473.40676000004</c:v>
                </c:pt>
                <c:pt idx="5">
                  <c:v>952294.6958300001</c:v>
                </c:pt>
                <c:pt idx="6">
                  <c:v>690286.09082000004</c:v>
                </c:pt>
                <c:pt idx="7">
                  <c:v>331937.21581999992</c:v>
                </c:pt>
                <c:pt idx="8">
                  <c:v>363346.5221399999</c:v>
                </c:pt>
                <c:pt idx="9">
                  <c:v>131195.75844999999</c:v>
                </c:pt>
                <c:pt idx="10">
                  <c:v>170337.48505000002</c:v>
                </c:pt>
                <c:pt idx="11">
                  <c:v>36003.619029999994</c:v>
                </c:pt>
                <c:pt idx="12">
                  <c:v>22493.666409999998</c:v>
                </c:pt>
                <c:pt idx="13">
                  <c:v>11540.924100000002</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82"/>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octubre 2019</c:v>
            </c:pt>
          </c:strCache>
        </c:strRef>
      </c:tx>
      <c:layout>
        <c:manualLayout>
          <c:xMode val="edge"/>
          <c:yMode val="edge"/>
          <c:x val="0.30296184819900923"/>
          <c:y val="1.746735523396233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tint val="50000"/>
                    <a:satMod val="300000"/>
                  </a:schemeClr>
                </a:gs>
                <a:gs pos="35000">
                  <a:schemeClr val="accent1">
                    <a:shade val="45000"/>
                    <a:tint val="37000"/>
                    <a:satMod val="300000"/>
                  </a:schemeClr>
                </a:gs>
                <a:gs pos="100000">
                  <a:schemeClr val="accent1">
                    <a:shade val="45000"/>
                    <a:tint val="15000"/>
                    <a:satMod val="350000"/>
                  </a:schemeClr>
                </a:gs>
              </a:gsLst>
              <a:lin ang="16200000" scaled="1"/>
            </a:gradFill>
            <a:ln w="9525" cap="flat" cmpd="sng" algn="ctr">
              <a:solidFill>
                <a:schemeClr val="accent1">
                  <a:shade val="45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1312252.6181899998</c:v>
                </c:pt>
                <c:pt idx="1">
                  <c:v>769833.07853000029</c:v>
                </c:pt>
                <c:pt idx="2" formatCode="_(* #,##0_);_(* \(#,##0\);_(* &quot;-&quot;_);_(@_)">
                  <c:v>804576.36930000072</c:v>
                </c:pt>
                <c:pt idx="3">
                  <c:v>316153.82801999967</c:v>
                </c:pt>
                <c:pt idx="4">
                  <c:v>259434.2869199999</c:v>
                </c:pt>
                <c:pt idx="5">
                  <c:v>222098</c:v>
                </c:pt>
                <c:pt idx="6" formatCode="_(* #,##0_);_(* \(#,##0\);_(* &quot;-&quot;_);_(@_)">
                  <c:v>302810.01667999988</c:v>
                </c:pt>
                <c:pt idx="7">
                  <c:v>204661.03820999988</c:v>
                </c:pt>
                <c:pt idx="8">
                  <c:v>119488.85997000002</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0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tint val="50000"/>
                          <a:satMod val="300000"/>
                        </a:schemeClr>
                      </a:gs>
                      <a:gs pos="35000">
                        <a:schemeClr val="accent1">
                          <a:shade val="61000"/>
                          <a:tint val="37000"/>
                          <a:satMod val="300000"/>
                        </a:schemeClr>
                      </a:gs>
                      <a:gs pos="100000">
                        <a:schemeClr val="accent1">
                          <a:shade val="61000"/>
                          <a:tint val="15000"/>
                          <a:satMod val="350000"/>
                        </a:schemeClr>
                      </a:gs>
                    </a:gsLst>
                    <a:lin ang="16200000" scaled="1"/>
                  </a:gradFill>
                  <a:ln w="9525" cap="flat" cmpd="sng" algn="ctr">
                    <a:solidFill>
                      <a:schemeClr val="accent1">
                        <a:shade val="61000"/>
                        <a:shade val="95000"/>
                      </a:schemeClr>
                    </a:solidFill>
                    <a:round/>
                  </a:ln>
                  <a:effectLst>
                    <a:outerShdw blurRad="40000" dist="20000" dir="5400000" rotWithShape="0">
                      <a:srgbClr val="000000">
                        <a:alpha val="38000"/>
                      </a:srgbClr>
                    </a:outerShdw>
                  </a:effectLst>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tint val="50000"/>
                          <a:satMod val="300000"/>
                        </a:schemeClr>
                      </a:gs>
                      <a:gs pos="35000">
                        <a:schemeClr val="accent1">
                          <a:shade val="76000"/>
                          <a:tint val="37000"/>
                          <a:satMod val="300000"/>
                        </a:schemeClr>
                      </a:gs>
                      <a:gs pos="100000">
                        <a:schemeClr val="accent1">
                          <a:shade val="76000"/>
                          <a:tint val="15000"/>
                          <a:satMod val="350000"/>
                        </a:schemeClr>
                      </a:gs>
                    </a:gsLst>
                    <a:lin ang="16200000" scaled="1"/>
                  </a:gradFill>
                  <a:ln w="9525" cap="flat" cmpd="sng" algn="ctr">
                    <a:solidFill>
                      <a:schemeClr val="accent1">
                        <a:shade val="7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tint val="50000"/>
                          <a:satMod val="300000"/>
                        </a:schemeClr>
                      </a:gs>
                      <a:gs pos="35000">
                        <a:schemeClr val="accent1">
                          <a:tint val="46000"/>
                          <a:tint val="37000"/>
                          <a:satMod val="300000"/>
                        </a:schemeClr>
                      </a:gs>
                      <a:gs pos="100000">
                        <a:schemeClr val="accent1">
                          <a:tint val="46000"/>
                          <a:tint val="15000"/>
                          <a:satMod val="350000"/>
                        </a:schemeClr>
                      </a:gs>
                    </a:gsLst>
                    <a:lin ang="16200000" scaled="1"/>
                  </a:gradFill>
                  <a:ln w="9525" cap="flat" cmpd="sng" algn="ctr">
                    <a:solidFill>
                      <a:schemeClr val="accent1">
                        <a:tint val="4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5075592.4749600021</c:v>
                      </c:pt>
                      <c:pt idx="1">
                        <c:v>930473.40676000004</c:v>
                      </c:pt>
                      <c:pt idx="2">
                        <c:v>331937.21581999992</c:v>
                      </c:pt>
                      <c:pt idx="3">
                        <c:v>36003.619029999994</c:v>
                      </c:pt>
                      <c:pt idx="4">
                        <c:v>22493.666409999998</c:v>
                      </c:pt>
                      <c:pt idx="5">
                        <c:v>11540.924100000002</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balanza_anuales!$O$26</c:f>
              <c:strCache>
                <c:ptCount val="1"/>
                <c:pt idx="0">
                  <c:v>Agrícola</c:v>
                </c:pt>
              </c:strCache>
            </c:strRef>
          </c:tx>
          <c:cat>
            <c:numRef>
              <c:f>balanza_anuales!$N$27:$N$31</c:f>
              <c:numCache>
                <c:formatCode>0</c:formatCode>
                <c:ptCount val="5"/>
                <c:pt idx="0">
                  <c:v>2014</c:v>
                </c:pt>
                <c:pt idx="1">
                  <c:v>2015</c:v>
                </c:pt>
                <c:pt idx="2">
                  <c:v>2016</c:v>
                </c:pt>
                <c:pt idx="3">
                  <c:v>2017</c:v>
                </c:pt>
                <c:pt idx="4">
                  <c:v>2018</c:v>
                </c:pt>
              </c:numCache>
            </c:numRef>
          </c:cat>
          <c:val>
            <c:numRef>
              <c:f>balanza_anuales!$O$27:$O$31</c:f>
              <c:numCache>
                <c:formatCode>_-* #,##0\ _p_t_a_-;\-* #,##0\ _p_t_a_-;_-* "-"??\ _p_t_a_-;_-@_-</c:formatCode>
                <c:ptCount val="5"/>
                <c:pt idx="0">
                  <c:v>5424524</c:v>
                </c:pt>
                <c:pt idx="1">
                  <c:v>5149872</c:v>
                </c:pt>
                <c:pt idx="2">
                  <c:v>5924661</c:v>
                </c:pt>
                <c:pt idx="3">
                  <c:v>5619304</c:v>
                </c:pt>
                <c:pt idx="4">
                  <c:v>6124551</c:v>
                </c:pt>
              </c:numCache>
            </c:numRef>
          </c:val>
          <c:smooth val="0"/>
          <c:extLst>
            <c:ext xmlns:c16="http://schemas.microsoft.com/office/drawing/2014/chart" uri="{C3380CC4-5D6E-409C-BE32-E72D297353CC}">
              <c16:uniqueId val="{00000000-3E2D-40E0-8240-5AF26ED72D9A}"/>
            </c:ext>
          </c:extLst>
        </c:ser>
        <c:ser>
          <c:idx val="1"/>
          <c:order val="1"/>
          <c:tx>
            <c:strRef>
              <c:f>balanza_anuales!$P$26</c:f>
              <c:strCache>
                <c:ptCount val="1"/>
                <c:pt idx="0">
                  <c:v>Pecuario</c:v>
                </c:pt>
              </c:strCache>
            </c:strRef>
          </c:tx>
          <c:cat>
            <c:numRef>
              <c:f>balanza_anuales!$N$27:$N$31</c:f>
              <c:numCache>
                <c:formatCode>0</c:formatCode>
                <c:ptCount val="5"/>
                <c:pt idx="0">
                  <c:v>2014</c:v>
                </c:pt>
                <c:pt idx="1">
                  <c:v>2015</c:v>
                </c:pt>
                <c:pt idx="2">
                  <c:v>2016</c:v>
                </c:pt>
                <c:pt idx="3">
                  <c:v>2017</c:v>
                </c:pt>
                <c:pt idx="4">
                  <c:v>2018</c:v>
                </c:pt>
              </c:numCache>
            </c:numRef>
          </c:cat>
          <c:val>
            <c:numRef>
              <c:f>balanza_anuales!$P$27:$P$31</c:f>
              <c:numCache>
                <c:formatCode>_-* #,##0\ _p_t_a_-;\-* #,##0\ _p_t_a_-;_-* "-"??\ _p_t_a_-;_-@_-</c:formatCode>
                <c:ptCount val="5"/>
                <c:pt idx="0">
                  <c:v>-195643</c:v>
                </c:pt>
                <c:pt idx="1">
                  <c:v>-127785</c:v>
                </c:pt>
                <c:pt idx="2">
                  <c:v>-325380</c:v>
                </c:pt>
                <c:pt idx="3">
                  <c:v>-782588</c:v>
                </c:pt>
                <c:pt idx="4">
                  <c:v>-761791</c:v>
                </c:pt>
              </c:numCache>
            </c:numRef>
          </c:val>
          <c:smooth val="0"/>
          <c:extLst>
            <c:ext xmlns:c16="http://schemas.microsoft.com/office/drawing/2014/chart" uri="{C3380CC4-5D6E-409C-BE32-E72D297353CC}">
              <c16:uniqueId val="{00000001-3E2D-40E0-8240-5AF26ED72D9A}"/>
            </c:ext>
          </c:extLst>
        </c:ser>
        <c:ser>
          <c:idx val="2"/>
          <c:order val="2"/>
          <c:tx>
            <c:strRef>
              <c:f>balanza_anuales!$Q$26</c:f>
              <c:strCache>
                <c:ptCount val="1"/>
                <c:pt idx="0">
                  <c:v>Forestal</c:v>
                </c:pt>
              </c:strCache>
            </c:strRef>
          </c:tx>
          <c:cat>
            <c:numRef>
              <c:f>balanza_anuales!$N$27:$N$31</c:f>
              <c:numCache>
                <c:formatCode>0</c:formatCode>
                <c:ptCount val="5"/>
                <c:pt idx="0">
                  <c:v>2014</c:v>
                </c:pt>
                <c:pt idx="1">
                  <c:v>2015</c:v>
                </c:pt>
                <c:pt idx="2">
                  <c:v>2016</c:v>
                </c:pt>
                <c:pt idx="3">
                  <c:v>2017</c:v>
                </c:pt>
                <c:pt idx="4">
                  <c:v>2018</c:v>
                </c:pt>
              </c:numCache>
            </c:numRef>
          </c:cat>
          <c:val>
            <c:numRef>
              <c:f>balanza_anuales!$Q$27:$Q$31</c:f>
              <c:numCache>
                <c:formatCode>_-* #,##0\ _p_t_a_-;\-* #,##0\ _p_t_a_-;_-* "-"??\ _p_t_a_-;_-@_-</c:formatCode>
                <c:ptCount val="5"/>
                <c:pt idx="0">
                  <c:v>5149868</c:v>
                </c:pt>
                <c:pt idx="1">
                  <c:v>4591408</c:v>
                </c:pt>
                <c:pt idx="2">
                  <c:v>4468104</c:v>
                </c:pt>
                <c:pt idx="3">
                  <c:v>4700192</c:v>
                </c:pt>
                <c:pt idx="4">
                  <c:v>5976134</c:v>
                </c:pt>
              </c:numCache>
            </c:numRef>
          </c:val>
          <c:smooth val="0"/>
          <c:extLst>
            <c:ext xmlns:c16="http://schemas.microsoft.com/office/drawing/2014/chart" uri="{C3380CC4-5D6E-409C-BE32-E72D297353CC}">
              <c16:uniqueId val="{00000002-3E2D-40E0-8240-5AF26ED72D9A}"/>
            </c:ext>
          </c:extLst>
        </c:ser>
        <c:ser>
          <c:idx val="3"/>
          <c:order val="3"/>
          <c:tx>
            <c:strRef>
              <c:f>balanza_anuales!$R$26</c:f>
              <c:strCache>
                <c:ptCount val="1"/>
                <c:pt idx="0">
                  <c:v>Total</c:v>
                </c:pt>
              </c:strCache>
            </c:strRef>
          </c:tx>
          <c:cat>
            <c:numRef>
              <c:f>balanza_anuales!$N$27:$N$31</c:f>
              <c:numCache>
                <c:formatCode>0</c:formatCode>
                <c:ptCount val="5"/>
                <c:pt idx="0">
                  <c:v>2014</c:v>
                </c:pt>
                <c:pt idx="1">
                  <c:v>2015</c:v>
                </c:pt>
                <c:pt idx="2">
                  <c:v>2016</c:v>
                </c:pt>
                <c:pt idx="3">
                  <c:v>2017</c:v>
                </c:pt>
                <c:pt idx="4">
                  <c:v>2018</c:v>
                </c:pt>
              </c:numCache>
            </c:numRef>
          </c:cat>
          <c:val>
            <c:numRef>
              <c:f>balanza_anuales!$R$27:$R$31</c:f>
              <c:numCache>
                <c:formatCode>_-* #,##0\ _p_t_a_-;\-* #,##0\ _p_t_a_-;_-* "-"??\ _p_t_a_-;_-@_-</c:formatCode>
                <c:ptCount val="5"/>
                <c:pt idx="0">
                  <c:v>10378749</c:v>
                </c:pt>
                <c:pt idx="1">
                  <c:v>9613495</c:v>
                </c:pt>
                <c:pt idx="2">
                  <c:v>10067385</c:v>
                </c:pt>
                <c:pt idx="3">
                  <c:v>9536908</c:v>
                </c:pt>
                <c:pt idx="4">
                  <c:v>11338894</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ene-oct 15</c:v>
                </c:pt>
                <c:pt idx="1">
                  <c:v>ene-oct 16</c:v>
                </c:pt>
                <c:pt idx="2">
                  <c:v>ene-oct 17</c:v>
                </c:pt>
                <c:pt idx="3">
                  <c:v>ene-oct 18</c:v>
                </c:pt>
                <c:pt idx="4">
                  <c:v>ene-oct 19</c:v>
                </c:pt>
              </c:strCache>
            </c:strRef>
          </c:cat>
          <c:val>
            <c:numRef>
              <c:f>evolución_comercio!$R$3:$R$7</c:f>
              <c:numCache>
                <c:formatCode>_-* #,##0\ _p_t_a_-;\-* #,##0\ _p_t_a_-;_-* "-"??\ _p_t_a_-;_-@_-</c:formatCode>
                <c:ptCount val="5"/>
                <c:pt idx="0">
                  <c:v>7444783</c:v>
                </c:pt>
                <c:pt idx="1">
                  <c:v>7755137</c:v>
                </c:pt>
                <c:pt idx="2">
                  <c:v>7887220</c:v>
                </c:pt>
                <c:pt idx="3">
                  <c:v>8860476</c:v>
                </c:pt>
                <c:pt idx="4">
                  <c:v>8741379</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ene-oct 15</c:v>
                </c:pt>
                <c:pt idx="1">
                  <c:v>ene-oct 16</c:v>
                </c:pt>
                <c:pt idx="2">
                  <c:v>ene-oct 17</c:v>
                </c:pt>
                <c:pt idx="3">
                  <c:v>ene-oct 18</c:v>
                </c:pt>
                <c:pt idx="4">
                  <c:v>ene-oct 19</c:v>
                </c:pt>
              </c:strCache>
            </c:strRef>
          </c:cat>
          <c:val>
            <c:numRef>
              <c:f>evolución_comercio!$S$3:$S$7</c:f>
              <c:numCache>
                <c:formatCode>_-* #,##0\ _p_t_a_-;\-* #,##0\ _p_t_a_-;_-* "-"??\ _p_t_a_-;_-@_-</c:formatCode>
                <c:ptCount val="5"/>
                <c:pt idx="0">
                  <c:v>1123350</c:v>
                </c:pt>
                <c:pt idx="1">
                  <c:v>1032246</c:v>
                </c:pt>
                <c:pt idx="2">
                  <c:v>981856</c:v>
                </c:pt>
                <c:pt idx="3">
                  <c:v>1168402</c:v>
                </c:pt>
                <c:pt idx="4">
                  <c:v>1192547</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ene-oct 15</c:v>
                </c:pt>
                <c:pt idx="1">
                  <c:v>ene-oct 16</c:v>
                </c:pt>
                <c:pt idx="2">
                  <c:v>ene-oct 17</c:v>
                </c:pt>
                <c:pt idx="3">
                  <c:v>ene-oct 18</c:v>
                </c:pt>
                <c:pt idx="4">
                  <c:v>ene-oct 19</c:v>
                </c:pt>
              </c:strCache>
            </c:strRef>
          </c:cat>
          <c:val>
            <c:numRef>
              <c:f>evolución_comercio!$T$3:$T$7</c:f>
              <c:numCache>
                <c:formatCode>_-* #,##0\ _p_t_a_-;\-* #,##0\ _p_t_a_-;_-* "-"??\ _p_t_a_-;_-@_-</c:formatCode>
                <c:ptCount val="5"/>
                <c:pt idx="0">
                  <c:v>4151614</c:v>
                </c:pt>
                <c:pt idx="1">
                  <c:v>3879871</c:v>
                </c:pt>
                <c:pt idx="2">
                  <c:v>4130154</c:v>
                </c:pt>
                <c:pt idx="3">
                  <c:v>5323915</c:v>
                </c:pt>
                <c:pt idx="4">
                  <c:v>4390853</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ene-oct 15</c:v>
                </c:pt>
                <c:pt idx="1">
                  <c:v>ene-oct 16</c:v>
                </c:pt>
                <c:pt idx="2">
                  <c:v>ene-oct 17</c:v>
                </c:pt>
                <c:pt idx="3">
                  <c:v>ene-oct 18</c:v>
                </c:pt>
                <c:pt idx="4">
                  <c:v>ene-oct 19</c:v>
                </c:pt>
              </c:strCache>
            </c:strRef>
          </c:cat>
          <c:val>
            <c:numRef>
              <c:f>evolución_comercio!$U$3:$U$7</c:f>
              <c:numCache>
                <c:formatCode>_-* #,##0\ _p_t_a_-;\-* #,##0\ _p_t_a_-;_-* "-"??\ _p_t_a_-;_-@_-</c:formatCode>
                <c:ptCount val="5"/>
                <c:pt idx="0">
                  <c:v>12719747</c:v>
                </c:pt>
                <c:pt idx="1">
                  <c:v>12667254</c:v>
                </c:pt>
                <c:pt idx="2">
                  <c:v>12999230</c:v>
                </c:pt>
                <c:pt idx="3">
                  <c:v>15352793</c:v>
                </c:pt>
                <c:pt idx="4">
                  <c:v>14324779</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ene-oct 15</c:v>
                </c:pt>
                <c:pt idx="1">
                  <c:v>ene-oct 16</c:v>
                </c:pt>
                <c:pt idx="2">
                  <c:v>ene-oct 17</c:v>
                </c:pt>
                <c:pt idx="3">
                  <c:v>ene-oct 18</c:v>
                </c:pt>
                <c:pt idx="4">
                  <c:v>ene-oct 19</c:v>
                </c:pt>
              </c:strCache>
            </c:strRef>
          </c:cat>
          <c:val>
            <c:numRef>
              <c:f>evolución_comercio!$R$12:$R$16</c:f>
              <c:numCache>
                <c:formatCode>_-* #,##0\ _p_t_a_-;\-* #,##0\ _p_t_a_-;_-* "-"??\ _p_t_a_-;_-@_-</c:formatCode>
                <c:ptCount val="5"/>
                <c:pt idx="0">
                  <c:v>2870010</c:v>
                </c:pt>
                <c:pt idx="1">
                  <c:v>2753980</c:v>
                </c:pt>
                <c:pt idx="2">
                  <c:v>2961424</c:v>
                </c:pt>
                <c:pt idx="3">
                  <c:v>3434155</c:v>
                </c:pt>
                <c:pt idx="4">
                  <c:v>3274243</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ene-oct 15</c:v>
                </c:pt>
                <c:pt idx="1">
                  <c:v>ene-oct 16</c:v>
                </c:pt>
                <c:pt idx="2">
                  <c:v>ene-oct 17</c:v>
                </c:pt>
                <c:pt idx="3">
                  <c:v>ene-oct 18</c:v>
                </c:pt>
                <c:pt idx="4">
                  <c:v>ene-oct 19</c:v>
                </c:pt>
              </c:strCache>
            </c:strRef>
          </c:cat>
          <c:val>
            <c:numRef>
              <c:f>evolución_comercio!$S$12:$S$16</c:f>
              <c:numCache>
                <c:formatCode>_-* #,##0\ _p_t_a_-;\-* #,##0\ _p_t_a_-;_-* "-"??\ _p_t_a_-;_-@_-</c:formatCode>
                <c:ptCount val="5"/>
                <c:pt idx="0">
                  <c:v>1233208</c:v>
                </c:pt>
                <c:pt idx="1">
                  <c:v>1245143</c:v>
                </c:pt>
                <c:pt idx="2">
                  <c:v>1615108</c:v>
                </c:pt>
                <c:pt idx="3">
                  <c:v>1775986</c:v>
                </c:pt>
                <c:pt idx="4">
                  <c:v>1803232</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ene-oct 15</c:v>
                </c:pt>
                <c:pt idx="1">
                  <c:v>ene-oct 16</c:v>
                </c:pt>
                <c:pt idx="2">
                  <c:v>ene-oct 17</c:v>
                </c:pt>
                <c:pt idx="3">
                  <c:v>ene-oct 18</c:v>
                </c:pt>
                <c:pt idx="4">
                  <c:v>ene-oct 19</c:v>
                </c:pt>
              </c:strCache>
            </c:strRef>
          </c:cat>
          <c:val>
            <c:numRef>
              <c:f>evolución_comercio!$T$12:$T$16</c:f>
              <c:numCache>
                <c:formatCode>_-* #,##0\ _p_t_a_-;\-* #,##0\ _p_t_a_-;_-* "-"??\ _p_t_a_-;_-@_-</c:formatCode>
                <c:ptCount val="5"/>
                <c:pt idx="0">
                  <c:v>225417</c:v>
                </c:pt>
                <c:pt idx="1">
                  <c:v>217006</c:v>
                </c:pt>
                <c:pt idx="2">
                  <c:v>224714</c:v>
                </c:pt>
                <c:pt idx="3">
                  <c:v>289524</c:v>
                </c:pt>
                <c:pt idx="4">
                  <c:v>222098</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ene-oct 15</c:v>
                </c:pt>
                <c:pt idx="1">
                  <c:v>ene-oct 16</c:v>
                </c:pt>
                <c:pt idx="2">
                  <c:v>ene-oct 17</c:v>
                </c:pt>
                <c:pt idx="3">
                  <c:v>ene-oct 18</c:v>
                </c:pt>
                <c:pt idx="4">
                  <c:v>ene-oct 19</c:v>
                </c:pt>
              </c:strCache>
            </c:strRef>
          </c:cat>
          <c:val>
            <c:numRef>
              <c:f>evolución_comercio!$U$12:$U$16</c:f>
              <c:numCache>
                <c:formatCode>_-* #,##0\ _p_t_a_-;\-* #,##0\ _p_t_a_-;_-* "-"??\ _p_t_a_-;_-@_-</c:formatCode>
                <c:ptCount val="5"/>
                <c:pt idx="0">
                  <c:v>4328635</c:v>
                </c:pt>
                <c:pt idx="1">
                  <c:v>4216129</c:v>
                </c:pt>
                <c:pt idx="2">
                  <c:v>4801246</c:v>
                </c:pt>
                <c:pt idx="3">
                  <c:v>5499665</c:v>
                </c:pt>
                <c:pt idx="4">
                  <c:v>5299573</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octubre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6013469</c:v>
                </c:pt>
                <c:pt idx="1">
                  <c:v>8311311</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octubre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8741379</c:v>
                </c:pt>
                <c:pt idx="1">
                  <c:v>1192547</c:v>
                </c:pt>
                <c:pt idx="2">
                  <c:v>4390854</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octubre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6313512.8424200043</c:v>
                </c:pt>
                <c:pt idx="1">
                  <c:v>479209.96636000008</c:v>
                </c:pt>
                <c:pt idx="2">
                  <c:v>3646925.405919998</c:v>
                </c:pt>
                <c:pt idx="3">
                  <c:v>2416805.7551899995</c:v>
                </c:pt>
                <c:pt idx="4">
                  <c:v>1468325.0301099978</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octubre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381526.47726000025</c:v>
                </c:pt>
                <c:pt idx="1">
                  <c:v>2655491.14928</c:v>
                </c:pt>
                <c:pt idx="2">
                  <c:v>1154828.8947800004</c:v>
                </c:pt>
                <c:pt idx="3">
                  <c:v>667689.3661499999</c:v>
                </c:pt>
                <c:pt idx="4">
                  <c:v>440037.11252999958</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0</xdr:colOff>
      <xdr:row>0</xdr:row>
      <xdr:rowOff>0</xdr:rowOff>
    </xdr:from>
    <xdr:to>
      <xdr:col>1</xdr:col>
      <xdr:colOff>510540</xdr:colOff>
      <xdr:row>5</xdr:row>
      <xdr:rowOff>198120</xdr:rowOff>
    </xdr:to>
    <xdr:pic>
      <xdr:nvPicPr>
        <xdr:cNvPr id="7" name="Imagen 6">
          <a:extLst>
            <a:ext uri="{FF2B5EF4-FFF2-40B4-BE49-F238E27FC236}">
              <a16:creationId xmlns:a16="http://schemas.microsoft.com/office/drawing/2014/main" id="{6B1BD3ED-D4F5-44D5-BBDC-0A4C49D1B518}"/>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6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6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6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7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7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8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8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9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876300</xdr:colOff>
      <xdr:row>82</xdr:row>
      <xdr:rowOff>129540</xdr:rowOff>
    </xdr:from>
    <xdr:to>
      <xdr:col>10</xdr:col>
      <xdr:colOff>579120</xdr:colOff>
      <xdr:row>109</xdr:row>
      <xdr:rowOff>38100</xdr:rowOff>
    </xdr:to>
    <xdr:graphicFrame macro="">
      <xdr:nvGraphicFramePr>
        <xdr:cNvPr id="4" name="7 Gráfico">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4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4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5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5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5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5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workbookViewId="0"/>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40"/>
      <c r="B1" s="141"/>
      <c r="C1" s="141"/>
      <c r="D1" s="141"/>
      <c r="E1" s="141"/>
      <c r="F1" s="141"/>
      <c r="G1" s="141"/>
      <c r="H1" s="142"/>
      <c r="I1" s="142"/>
    </row>
    <row r="2" spans="1:9" ht="14.4" x14ac:dyDescent="0.3">
      <c r="A2" s="141"/>
      <c r="B2" s="141"/>
      <c r="C2" s="141"/>
      <c r="D2" s="141"/>
      <c r="E2" s="141"/>
      <c r="F2" s="141"/>
      <c r="G2" s="141"/>
      <c r="H2" s="142"/>
      <c r="I2" s="142"/>
    </row>
    <row r="3" spans="1:9" ht="16.2" x14ac:dyDescent="0.3">
      <c r="A3" s="140"/>
      <c r="B3" s="141"/>
      <c r="C3" s="141"/>
      <c r="D3" s="141"/>
      <c r="E3" s="141"/>
      <c r="F3" s="141"/>
      <c r="G3" s="141"/>
      <c r="H3" s="142"/>
      <c r="I3" s="142"/>
    </row>
    <row r="4" spans="1:9" ht="14.4" x14ac:dyDescent="0.3">
      <c r="A4" s="141"/>
      <c r="B4" s="141"/>
      <c r="C4" s="141"/>
      <c r="D4" s="143"/>
      <c r="E4" s="141"/>
      <c r="F4" s="141"/>
      <c r="G4" s="141"/>
      <c r="H4" s="142"/>
      <c r="I4" s="142"/>
    </row>
    <row r="5" spans="1:9" ht="16.2" x14ac:dyDescent="0.3">
      <c r="A5" s="140"/>
      <c r="B5" s="141"/>
      <c r="C5" s="141"/>
      <c r="D5" s="144"/>
      <c r="E5" s="141"/>
      <c r="F5" s="141"/>
      <c r="G5" s="141"/>
      <c r="H5" s="142"/>
      <c r="I5" s="142"/>
    </row>
    <row r="6" spans="1:9" ht="16.2" x14ac:dyDescent="0.3">
      <c r="A6" s="140"/>
      <c r="B6" s="141"/>
      <c r="C6" s="141"/>
      <c r="D6" s="141"/>
      <c r="E6" s="141"/>
      <c r="F6" s="141"/>
      <c r="G6" s="141"/>
      <c r="H6" s="142"/>
      <c r="I6" s="142"/>
    </row>
    <row r="7" spans="1:9" ht="16.2" x14ac:dyDescent="0.3">
      <c r="A7" s="140"/>
      <c r="B7" s="141"/>
      <c r="C7" s="141"/>
      <c r="D7" s="141"/>
      <c r="E7" s="141"/>
      <c r="F7" s="141"/>
      <c r="G7" s="141"/>
      <c r="H7" s="142"/>
      <c r="I7" s="142"/>
    </row>
    <row r="8" spans="1:9" ht="14.4" x14ac:dyDescent="0.3">
      <c r="A8" s="141"/>
      <c r="B8" s="141"/>
      <c r="C8" s="141"/>
      <c r="D8" s="143"/>
      <c r="E8" s="141"/>
      <c r="F8" s="141"/>
      <c r="G8" s="141"/>
      <c r="H8" s="142"/>
      <c r="I8" s="142"/>
    </row>
    <row r="9" spans="1:9" ht="16.2" x14ac:dyDescent="0.3">
      <c r="A9" s="145"/>
      <c r="B9" s="141"/>
      <c r="C9" s="141"/>
      <c r="D9" s="141"/>
      <c r="E9" s="141"/>
      <c r="F9" s="141"/>
      <c r="G9" s="141"/>
      <c r="H9" s="142"/>
      <c r="I9" s="142"/>
    </row>
    <row r="10" spans="1:9" ht="16.2" x14ac:dyDescent="0.3">
      <c r="A10" s="140"/>
      <c r="B10" s="141"/>
      <c r="C10" s="141"/>
      <c r="D10" s="141"/>
      <c r="E10" s="141"/>
      <c r="F10" s="141"/>
      <c r="G10" s="141"/>
      <c r="H10" s="142"/>
      <c r="I10" s="142"/>
    </row>
    <row r="11" spans="1:9" ht="16.2" x14ac:dyDescent="0.3">
      <c r="A11" s="140"/>
      <c r="B11" s="141"/>
      <c r="C11" s="141"/>
      <c r="D11" s="141"/>
      <c r="E11" s="141"/>
      <c r="F11" s="141"/>
      <c r="G11" s="141"/>
      <c r="H11" s="142"/>
      <c r="I11" s="142"/>
    </row>
    <row r="12" spans="1:9" ht="16.2" x14ac:dyDescent="0.3">
      <c r="A12" s="140"/>
      <c r="B12" s="141"/>
      <c r="C12" s="141"/>
      <c r="D12" s="141"/>
      <c r="E12" s="141"/>
      <c r="F12" s="141"/>
      <c r="G12" s="141"/>
      <c r="H12" s="142"/>
      <c r="I12" s="142"/>
    </row>
    <row r="13" spans="1:9" ht="19.8" x14ac:dyDescent="0.3">
      <c r="A13" s="141"/>
      <c r="B13" s="141"/>
      <c r="C13" s="351" t="s">
        <v>271</v>
      </c>
      <c r="D13" s="351"/>
      <c r="E13" s="351"/>
      <c r="F13" s="351"/>
      <c r="G13" s="351"/>
      <c r="H13" s="351"/>
      <c r="I13" s="142"/>
    </row>
    <row r="14" spans="1:9" ht="19.8" x14ac:dyDescent="0.3">
      <c r="A14" s="141"/>
      <c r="B14" s="141"/>
      <c r="C14" s="351" t="s">
        <v>272</v>
      </c>
      <c r="D14" s="351"/>
      <c r="E14" s="351"/>
      <c r="F14" s="351"/>
      <c r="G14" s="351"/>
      <c r="H14" s="351"/>
      <c r="I14" s="142"/>
    </row>
    <row r="15" spans="1:9" ht="14.4" x14ac:dyDescent="0.3">
      <c r="A15" s="141"/>
      <c r="B15" s="141"/>
      <c r="C15" s="141"/>
      <c r="D15" s="141"/>
      <c r="E15" s="141"/>
      <c r="F15" s="141"/>
      <c r="G15" s="141"/>
      <c r="H15" s="142"/>
      <c r="I15" s="142"/>
    </row>
    <row r="16" spans="1:9" ht="14.4" x14ac:dyDescent="0.3">
      <c r="A16" s="141"/>
      <c r="B16" s="141"/>
      <c r="C16" s="141"/>
      <c r="D16" s="344"/>
      <c r="E16" s="141"/>
      <c r="F16" s="141"/>
      <c r="G16" s="141"/>
      <c r="H16" s="142"/>
      <c r="I16" s="142"/>
    </row>
    <row r="17" spans="1:9" ht="16.2" x14ac:dyDescent="0.3">
      <c r="A17" s="141"/>
      <c r="B17" s="141"/>
      <c r="C17" s="146" t="s">
        <v>510</v>
      </c>
      <c r="D17" s="146"/>
      <c r="E17" s="146"/>
      <c r="F17" s="146"/>
      <c r="G17" s="146"/>
      <c r="H17" s="142"/>
      <c r="I17" s="142"/>
    </row>
    <row r="18" spans="1:9" ht="14.4" x14ac:dyDescent="0.3">
      <c r="A18" s="141"/>
      <c r="B18" s="141"/>
      <c r="C18" s="142"/>
      <c r="D18" s="141"/>
      <c r="E18" s="141"/>
      <c r="F18" s="141"/>
      <c r="G18" s="141"/>
      <c r="H18" s="142"/>
      <c r="I18" s="142"/>
    </row>
    <row r="19" spans="1:9" ht="14.4" x14ac:dyDescent="0.3">
      <c r="A19" s="141"/>
      <c r="B19" s="141"/>
      <c r="C19" s="141"/>
      <c r="D19" s="141"/>
      <c r="E19" s="141"/>
      <c r="F19" s="141"/>
      <c r="G19" s="141"/>
      <c r="H19" s="142"/>
      <c r="I19" s="142"/>
    </row>
    <row r="20" spans="1:9" ht="14.4" x14ac:dyDescent="0.3">
      <c r="A20" s="141"/>
      <c r="B20" s="141"/>
      <c r="C20" s="141"/>
      <c r="D20" s="141"/>
      <c r="E20" s="141"/>
      <c r="F20" s="141"/>
      <c r="G20" s="141"/>
      <c r="H20" s="142"/>
      <c r="I20" s="142"/>
    </row>
    <row r="21" spans="1:9" ht="16.2" x14ac:dyDescent="0.3">
      <c r="A21" s="140"/>
      <c r="B21" s="141"/>
      <c r="C21" s="141"/>
      <c r="D21" s="141"/>
      <c r="E21" s="141"/>
      <c r="F21" s="141"/>
      <c r="G21" s="141"/>
      <c r="H21" s="142"/>
      <c r="I21" s="142"/>
    </row>
    <row r="22" spans="1:9" ht="16.2" x14ac:dyDescent="0.3">
      <c r="A22" s="140"/>
      <c r="B22" s="141"/>
      <c r="C22" s="141"/>
      <c r="D22" s="143"/>
      <c r="E22" s="141"/>
      <c r="F22" s="141"/>
      <c r="G22" s="141"/>
      <c r="H22" s="142"/>
      <c r="I22" s="142"/>
    </row>
    <row r="23" spans="1:9" ht="16.2" x14ac:dyDescent="0.3">
      <c r="A23" s="140"/>
      <c r="B23" s="141"/>
      <c r="C23" s="141"/>
      <c r="D23" s="344"/>
      <c r="E23" s="141"/>
      <c r="F23" s="141"/>
      <c r="G23" s="141"/>
      <c r="H23" s="142"/>
      <c r="I23" s="142"/>
    </row>
    <row r="24" spans="1:9" ht="16.2" x14ac:dyDescent="0.3">
      <c r="A24" s="140"/>
      <c r="B24" s="141"/>
      <c r="C24" s="141"/>
      <c r="D24" s="141"/>
      <c r="E24" s="141"/>
      <c r="F24" s="141"/>
      <c r="G24" s="141"/>
      <c r="H24" s="142"/>
      <c r="I24" s="142"/>
    </row>
    <row r="25" spans="1:9" ht="16.2" x14ac:dyDescent="0.3">
      <c r="A25" s="140"/>
      <c r="B25" s="141"/>
      <c r="C25" s="141"/>
      <c r="D25" s="141"/>
      <c r="E25" s="141"/>
      <c r="F25" s="141"/>
      <c r="G25" s="141"/>
      <c r="H25" s="142"/>
      <c r="I25" s="142"/>
    </row>
    <row r="26" spans="1:9" ht="16.2" x14ac:dyDescent="0.3">
      <c r="A26" s="140"/>
      <c r="B26" s="141"/>
      <c r="C26" s="141"/>
      <c r="D26" s="141"/>
      <c r="E26" s="141"/>
      <c r="F26" s="141"/>
      <c r="G26" s="141"/>
      <c r="H26" s="142"/>
      <c r="I26" s="142"/>
    </row>
    <row r="27" spans="1:9" ht="16.2" x14ac:dyDescent="0.3">
      <c r="A27" s="140"/>
      <c r="B27" s="141"/>
      <c r="C27" s="141"/>
      <c r="D27" s="143"/>
      <c r="E27" s="141"/>
      <c r="F27" s="141"/>
      <c r="G27" s="141"/>
      <c r="H27" s="142"/>
      <c r="I27" s="142"/>
    </row>
    <row r="28" spans="1:9" ht="16.2" x14ac:dyDescent="0.3">
      <c r="A28" s="140"/>
      <c r="B28" s="141"/>
      <c r="C28" s="141"/>
      <c r="D28" s="141"/>
      <c r="E28" s="141"/>
      <c r="F28" s="141"/>
      <c r="G28" s="141"/>
      <c r="H28" s="142"/>
      <c r="I28" s="142"/>
    </row>
    <row r="29" spans="1:9" ht="16.2" x14ac:dyDescent="0.3">
      <c r="A29" s="140"/>
      <c r="B29" s="141"/>
      <c r="C29" s="141"/>
      <c r="D29" s="141"/>
      <c r="E29" s="141"/>
      <c r="F29" s="141"/>
      <c r="G29" s="141"/>
      <c r="H29" s="142"/>
      <c r="I29" s="142"/>
    </row>
    <row r="30" spans="1:9" ht="16.2" x14ac:dyDescent="0.3">
      <c r="A30" s="140"/>
      <c r="B30" s="141"/>
      <c r="C30" s="141"/>
      <c r="D30" s="141"/>
      <c r="E30" s="141"/>
      <c r="F30" s="141"/>
      <c r="G30" s="141"/>
      <c r="H30" s="142"/>
      <c r="I30" s="142"/>
    </row>
    <row r="31" spans="1:9" ht="16.2" x14ac:dyDescent="0.3">
      <c r="A31" s="140"/>
      <c r="B31" s="141"/>
      <c r="C31" s="141"/>
      <c r="D31" s="141"/>
      <c r="E31" s="141"/>
      <c r="F31" s="141"/>
      <c r="G31" s="141"/>
      <c r="H31" s="142"/>
      <c r="I31" s="142"/>
    </row>
    <row r="32" spans="1:9" ht="14.4" x14ac:dyDescent="0.3">
      <c r="A32" s="142"/>
      <c r="B32" s="142"/>
      <c r="C32" s="142"/>
      <c r="D32" s="142"/>
      <c r="E32" s="142"/>
      <c r="F32" s="141"/>
      <c r="G32" s="141"/>
      <c r="H32" s="142"/>
      <c r="I32" s="142"/>
    </row>
    <row r="33" spans="1:9" ht="14.4" x14ac:dyDescent="0.3">
      <c r="A33" s="142"/>
      <c r="B33" s="142"/>
      <c r="C33" s="142"/>
      <c r="D33" s="142"/>
      <c r="E33" s="142"/>
      <c r="F33" s="141"/>
      <c r="G33" s="141"/>
      <c r="H33" s="142"/>
      <c r="I33" s="142"/>
    </row>
    <row r="34" spans="1:9" ht="16.2" x14ac:dyDescent="0.3">
      <c r="A34" s="140"/>
      <c r="B34" s="141"/>
      <c r="C34" s="141"/>
      <c r="D34" s="141"/>
      <c r="E34" s="141"/>
      <c r="F34" s="141"/>
      <c r="G34" s="141"/>
      <c r="H34" s="142"/>
      <c r="I34" s="142"/>
    </row>
    <row r="35" spans="1:9" ht="16.2" x14ac:dyDescent="0.3">
      <c r="A35" s="140"/>
      <c r="B35" s="141"/>
      <c r="C35" s="141"/>
      <c r="D35" s="141"/>
      <c r="E35" s="141"/>
      <c r="F35" s="141"/>
      <c r="G35" s="141"/>
      <c r="H35" s="142"/>
      <c r="I35" s="142"/>
    </row>
    <row r="36" spans="1:9" ht="16.2" x14ac:dyDescent="0.3">
      <c r="A36" s="140"/>
      <c r="B36" s="141"/>
      <c r="C36" s="141"/>
      <c r="D36" s="141"/>
      <c r="E36" s="141"/>
      <c r="F36" s="141"/>
      <c r="G36" s="141"/>
      <c r="H36" s="142"/>
      <c r="I36" s="142"/>
    </row>
    <row r="37" spans="1:9" ht="16.2" x14ac:dyDescent="0.3">
      <c r="A37" s="147"/>
      <c r="B37" s="141"/>
      <c r="C37" s="147"/>
      <c r="D37" s="148"/>
      <c r="E37" s="141"/>
      <c r="F37" s="141"/>
      <c r="G37" s="141"/>
      <c r="H37" s="142"/>
      <c r="I37" s="142"/>
    </row>
    <row r="38" spans="1:9" ht="16.2" x14ac:dyDescent="0.3">
      <c r="A38" s="140"/>
      <c r="B38" s="142"/>
      <c r="C38" s="142"/>
      <c r="D38" s="142"/>
      <c r="E38" s="141"/>
      <c r="F38" s="141"/>
      <c r="G38" s="141"/>
      <c r="H38" s="142"/>
      <c r="I38" s="142"/>
    </row>
    <row r="39" spans="1:9" ht="16.2" x14ac:dyDescent="0.3">
      <c r="A39" s="142"/>
      <c r="B39" s="142"/>
      <c r="C39" s="140" t="s">
        <v>511</v>
      </c>
      <c r="D39" s="148"/>
      <c r="E39" s="141"/>
      <c r="F39" s="141"/>
      <c r="G39" s="141"/>
      <c r="H39" s="142"/>
      <c r="I39" s="142"/>
    </row>
    <row r="40" spans="1:9" ht="14.4" x14ac:dyDescent="0.3">
      <c r="A40" s="142"/>
      <c r="B40" s="142"/>
      <c r="C40" s="142"/>
      <c r="D40" s="142"/>
      <c r="E40" s="142"/>
      <c r="F40" s="142"/>
      <c r="G40" s="142"/>
      <c r="H40" s="142"/>
      <c r="I40" s="142"/>
    </row>
    <row r="41" spans="1:9" ht="14.4" x14ac:dyDescent="0.3">
      <c r="A41" s="142"/>
      <c r="B41" s="142"/>
      <c r="C41" s="142"/>
      <c r="D41" s="142"/>
      <c r="E41" s="142"/>
      <c r="F41" s="142"/>
      <c r="G41" s="142"/>
      <c r="H41" s="142"/>
      <c r="I41" s="142"/>
    </row>
    <row r="42" spans="1:9" ht="14.4" x14ac:dyDescent="0.3">
      <c r="A42" s="142"/>
      <c r="B42" s="142"/>
      <c r="C42" s="142"/>
      <c r="D42" s="142"/>
      <c r="E42" s="142"/>
      <c r="F42" s="142"/>
      <c r="G42" s="142"/>
      <c r="H42" s="142"/>
      <c r="I42" s="142"/>
    </row>
    <row r="43" spans="1:9" ht="14.4" x14ac:dyDescent="0.3">
      <c r="A43" s="142"/>
      <c r="B43" s="142"/>
      <c r="C43" s="142"/>
      <c r="D43" s="142"/>
      <c r="E43" s="142"/>
      <c r="F43" s="142"/>
      <c r="G43" s="142"/>
      <c r="H43" s="142"/>
      <c r="I43" s="142"/>
    </row>
    <row r="44" spans="1:9" ht="14.4" x14ac:dyDescent="0.3">
      <c r="A44" s="142"/>
      <c r="B44" s="142"/>
      <c r="C44" s="142"/>
      <c r="D44" s="142"/>
      <c r="E44" s="142"/>
      <c r="F44" s="142"/>
      <c r="G44" s="142"/>
      <c r="H44" s="142"/>
      <c r="I44" s="142"/>
    </row>
    <row r="45" spans="1:9" ht="14.4" x14ac:dyDescent="0.3">
      <c r="A45" s="141"/>
      <c r="B45" s="141"/>
      <c r="C45" s="141"/>
      <c r="D45" s="143" t="s">
        <v>216</v>
      </c>
      <c r="E45" s="141"/>
      <c r="F45" s="141"/>
      <c r="G45" s="141"/>
      <c r="H45" s="142"/>
      <c r="I45" s="142"/>
    </row>
    <row r="46" spans="1:9" ht="16.2" x14ac:dyDescent="0.3">
      <c r="A46" s="140"/>
      <c r="B46" s="141"/>
      <c r="C46" s="141"/>
      <c r="D46" s="149" t="s">
        <v>512</v>
      </c>
      <c r="E46" s="141"/>
      <c r="F46" s="141"/>
      <c r="G46" s="141"/>
      <c r="H46" s="142"/>
      <c r="I46" s="142"/>
    </row>
    <row r="47" spans="1:9" ht="16.2" x14ac:dyDescent="0.3">
      <c r="A47" s="140"/>
      <c r="B47" s="141"/>
      <c r="C47" s="141"/>
      <c r="D47" s="149"/>
      <c r="E47" s="141"/>
      <c r="F47" s="141"/>
      <c r="G47" s="141"/>
      <c r="H47" s="142"/>
      <c r="I47" s="142"/>
    </row>
    <row r="48" spans="1:9" ht="16.2" x14ac:dyDescent="0.3">
      <c r="A48" s="140"/>
      <c r="B48" s="141"/>
      <c r="C48" s="141"/>
      <c r="D48" s="141"/>
      <c r="E48" s="141"/>
      <c r="F48" s="141"/>
      <c r="G48" s="141"/>
      <c r="H48" s="142"/>
      <c r="I48" s="142"/>
    </row>
    <row r="49" spans="1:9" ht="14.4" x14ac:dyDescent="0.3">
      <c r="A49" s="141"/>
      <c r="B49" s="141"/>
      <c r="C49" s="141"/>
      <c r="D49" s="143" t="s">
        <v>167</v>
      </c>
      <c r="E49" s="141"/>
      <c r="F49" s="141"/>
      <c r="G49" s="141"/>
      <c r="H49" s="142"/>
      <c r="I49" s="142"/>
    </row>
    <row r="50" spans="1:9" ht="16.2" x14ac:dyDescent="0.3">
      <c r="A50" s="145"/>
      <c r="B50" s="141"/>
      <c r="C50" s="141"/>
      <c r="D50" s="143" t="s">
        <v>362</v>
      </c>
      <c r="E50" s="141"/>
      <c r="F50" s="141"/>
      <c r="G50" s="141"/>
      <c r="H50" s="142"/>
      <c r="I50" s="142"/>
    </row>
    <row r="51" spans="1:9" ht="16.2" x14ac:dyDescent="0.3">
      <c r="A51" s="140"/>
      <c r="B51" s="141"/>
      <c r="C51" s="141"/>
      <c r="D51" s="141"/>
      <c r="E51" s="141"/>
      <c r="F51" s="141"/>
      <c r="G51" s="141"/>
      <c r="H51" s="142"/>
      <c r="I51" s="142"/>
    </row>
    <row r="52" spans="1:9" ht="16.2" x14ac:dyDescent="0.3">
      <c r="A52" s="140"/>
      <c r="B52" s="141"/>
      <c r="C52" s="141"/>
      <c r="D52" s="141"/>
      <c r="E52" s="141"/>
      <c r="F52" s="141"/>
      <c r="G52" s="141"/>
      <c r="H52" s="142"/>
      <c r="I52" s="142"/>
    </row>
    <row r="53" spans="1:9" ht="16.2" x14ac:dyDescent="0.3">
      <c r="A53" s="140"/>
      <c r="B53" s="141"/>
      <c r="C53" s="141"/>
      <c r="D53" s="141"/>
      <c r="E53" s="141"/>
      <c r="F53" s="141"/>
      <c r="G53" s="141"/>
      <c r="H53" s="142"/>
      <c r="I53" s="142"/>
    </row>
    <row r="54" spans="1:9" ht="14.4" x14ac:dyDescent="0.3">
      <c r="A54" s="141"/>
      <c r="B54" s="141"/>
      <c r="C54" s="141"/>
      <c r="D54" s="141"/>
      <c r="E54" s="141"/>
      <c r="F54" s="141"/>
      <c r="G54" s="141"/>
      <c r="H54" s="142"/>
      <c r="I54" s="142"/>
    </row>
    <row r="55" spans="1:9" ht="14.4" x14ac:dyDescent="0.3">
      <c r="A55" s="141"/>
      <c r="B55" s="141"/>
      <c r="C55" s="141"/>
      <c r="D55" s="141"/>
      <c r="E55" s="141"/>
      <c r="F55" s="141"/>
      <c r="G55" s="141"/>
      <c r="H55" s="142"/>
      <c r="I55" s="142"/>
    </row>
    <row r="56" spans="1:9" ht="14.4" x14ac:dyDescent="0.3">
      <c r="A56" s="141"/>
      <c r="B56" s="141"/>
      <c r="C56" s="141"/>
      <c r="D56" s="344" t="s">
        <v>273</v>
      </c>
      <c r="E56" s="141"/>
      <c r="F56" s="141"/>
      <c r="G56" s="141"/>
      <c r="H56" s="142"/>
      <c r="I56" s="142"/>
    </row>
    <row r="57" spans="1:9" ht="14.4" x14ac:dyDescent="0.3">
      <c r="A57" s="141"/>
      <c r="B57" s="141"/>
      <c r="C57" s="141"/>
      <c r="D57" s="344" t="s">
        <v>274</v>
      </c>
      <c r="E57" s="141"/>
      <c r="F57" s="141"/>
      <c r="G57" s="141"/>
      <c r="H57" s="142"/>
      <c r="I57" s="142"/>
    </row>
    <row r="58" spans="1:9" ht="14.4" x14ac:dyDescent="0.3">
      <c r="A58" s="141"/>
      <c r="B58" s="141"/>
      <c r="C58" s="141"/>
      <c r="D58" s="141"/>
      <c r="E58" s="141"/>
      <c r="F58" s="141"/>
      <c r="G58" s="141"/>
      <c r="H58" s="142"/>
      <c r="I58" s="142"/>
    </row>
    <row r="59" spans="1:9" ht="14.4" x14ac:dyDescent="0.3">
      <c r="A59" s="141"/>
      <c r="B59" s="141"/>
      <c r="C59" s="141"/>
      <c r="D59" s="141"/>
      <c r="E59" s="141"/>
      <c r="F59" s="141"/>
      <c r="G59" s="141"/>
      <c r="H59" s="142"/>
      <c r="I59" s="142"/>
    </row>
    <row r="60" spans="1:9" ht="14.4" x14ac:dyDescent="0.3">
      <c r="A60" s="141"/>
      <c r="B60" s="141"/>
      <c r="C60" s="141"/>
      <c r="D60" s="141"/>
      <c r="E60" s="141"/>
      <c r="F60" s="141"/>
      <c r="G60" s="141"/>
      <c r="H60" s="142"/>
      <c r="I60" s="142"/>
    </row>
    <row r="61" spans="1:9" ht="14.4" x14ac:dyDescent="0.3">
      <c r="A61" s="141"/>
      <c r="B61" s="141"/>
      <c r="C61" s="141"/>
      <c r="D61" s="141"/>
      <c r="E61" s="141"/>
      <c r="F61" s="141"/>
      <c r="G61" s="141"/>
      <c r="H61" s="142"/>
      <c r="I61" s="142"/>
    </row>
    <row r="62" spans="1:9" ht="16.2" x14ac:dyDescent="0.3">
      <c r="A62" s="140"/>
      <c r="B62" s="141"/>
      <c r="C62" s="141"/>
      <c r="D62" s="141"/>
      <c r="E62" s="141"/>
      <c r="F62" s="141"/>
      <c r="G62" s="141"/>
      <c r="H62" s="142"/>
      <c r="I62" s="142"/>
    </row>
    <row r="63" spans="1:9" ht="16.2" x14ac:dyDescent="0.3">
      <c r="A63" s="140"/>
      <c r="B63" s="141"/>
      <c r="C63" s="141"/>
      <c r="D63" s="143" t="s">
        <v>444</v>
      </c>
      <c r="E63" s="141"/>
      <c r="F63" s="141"/>
      <c r="G63" s="141"/>
      <c r="H63" s="142"/>
      <c r="I63" s="142"/>
    </row>
    <row r="64" spans="1:9" ht="14.4" x14ac:dyDescent="0.3">
      <c r="A64" s="354" t="s">
        <v>445</v>
      </c>
      <c r="B64" s="354"/>
      <c r="C64" s="354"/>
      <c r="D64" s="354"/>
      <c r="E64" s="354"/>
      <c r="F64" s="354"/>
      <c r="G64" s="354"/>
      <c r="H64" s="354"/>
      <c r="I64" s="142"/>
    </row>
    <row r="65" spans="1:9" ht="16.2" x14ac:dyDescent="0.3">
      <c r="A65" s="140"/>
      <c r="B65" s="141"/>
      <c r="C65" s="141"/>
      <c r="D65" s="141"/>
      <c r="E65" s="141"/>
      <c r="F65" s="141"/>
      <c r="G65" s="141"/>
      <c r="H65" s="142"/>
      <c r="I65" s="142"/>
    </row>
    <row r="66" spans="1:9" ht="16.2" x14ac:dyDescent="0.3">
      <c r="A66" s="140"/>
      <c r="B66" s="141"/>
      <c r="C66" s="141"/>
      <c r="D66" s="141"/>
      <c r="E66" s="141"/>
      <c r="F66" s="141"/>
      <c r="G66" s="141"/>
      <c r="H66" s="142"/>
      <c r="I66" s="142"/>
    </row>
    <row r="67" spans="1:9" ht="16.2" x14ac:dyDescent="0.3">
      <c r="A67" s="140"/>
      <c r="B67" s="141"/>
      <c r="C67" s="141"/>
      <c r="D67" s="141"/>
      <c r="E67" s="141"/>
      <c r="F67" s="141"/>
      <c r="G67" s="141"/>
      <c r="H67" s="142"/>
      <c r="I67" s="142"/>
    </row>
    <row r="68" spans="1:9" ht="16.2" x14ac:dyDescent="0.3">
      <c r="A68" s="140"/>
      <c r="B68" s="141"/>
      <c r="C68" s="141"/>
      <c r="D68" s="143" t="s">
        <v>234</v>
      </c>
      <c r="E68" s="141"/>
      <c r="F68" s="141"/>
      <c r="G68" s="141"/>
      <c r="H68" s="142"/>
      <c r="I68" s="142"/>
    </row>
    <row r="69" spans="1:9" ht="16.2" x14ac:dyDescent="0.3">
      <c r="A69" s="140"/>
      <c r="B69" s="141"/>
      <c r="C69" s="141"/>
      <c r="D69" s="141"/>
      <c r="E69" s="141"/>
      <c r="F69" s="141"/>
      <c r="G69" s="141"/>
      <c r="H69" s="142"/>
      <c r="I69" s="142"/>
    </row>
    <row r="70" spans="1:9" ht="16.2" x14ac:dyDescent="0.3">
      <c r="A70" s="140"/>
      <c r="B70" s="141"/>
      <c r="C70" s="141"/>
      <c r="D70" s="141"/>
      <c r="E70" s="141"/>
      <c r="F70" s="141"/>
      <c r="G70" s="141"/>
      <c r="H70" s="142"/>
      <c r="I70" s="142"/>
    </row>
    <row r="71" spans="1:9" ht="16.2" x14ac:dyDescent="0.3">
      <c r="A71" s="140"/>
      <c r="B71" s="141"/>
      <c r="C71" s="141"/>
      <c r="D71" s="141"/>
      <c r="E71" s="141"/>
      <c r="F71" s="141"/>
      <c r="G71" s="141"/>
      <c r="H71" s="142"/>
      <c r="I71" s="142"/>
    </row>
    <row r="72" spans="1:9" ht="16.2" x14ac:dyDescent="0.3">
      <c r="A72" s="140"/>
      <c r="B72" s="141"/>
      <c r="C72" s="141"/>
      <c r="D72" s="141"/>
      <c r="E72" s="141"/>
      <c r="F72" s="141"/>
      <c r="G72" s="141"/>
      <c r="H72" s="142"/>
      <c r="I72" s="142"/>
    </row>
    <row r="73" spans="1:9" ht="16.2" x14ac:dyDescent="0.3">
      <c r="A73" s="140"/>
      <c r="B73" s="141"/>
      <c r="C73" s="141"/>
      <c r="D73" s="141"/>
      <c r="E73" s="141"/>
      <c r="F73" s="141"/>
      <c r="G73" s="141"/>
      <c r="H73" s="142"/>
      <c r="I73" s="142"/>
    </row>
    <row r="74" spans="1:9" ht="16.2" x14ac:dyDescent="0.3">
      <c r="A74" s="140"/>
      <c r="B74" s="141"/>
      <c r="C74" s="141"/>
      <c r="D74" s="141"/>
      <c r="E74" s="141"/>
      <c r="F74" s="141"/>
      <c r="G74" s="141"/>
      <c r="H74" s="142"/>
      <c r="I74" s="142"/>
    </row>
    <row r="75" spans="1:9" ht="16.2" x14ac:dyDescent="0.3">
      <c r="A75" s="140"/>
      <c r="B75" s="141"/>
      <c r="C75" s="141"/>
      <c r="D75" s="141"/>
      <c r="E75" s="141"/>
      <c r="F75" s="141"/>
      <c r="G75" s="141"/>
      <c r="H75" s="142"/>
      <c r="I75" s="142"/>
    </row>
    <row r="76" spans="1:9" ht="16.2" x14ac:dyDescent="0.3">
      <c r="A76" s="140"/>
      <c r="B76" s="141"/>
      <c r="C76" s="141"/>
      <c r="D76" s="141"/>
      <c r="E76" s="141"/>
      <c r="F76" s="141"/>
      <c r="G76" s="141"/>
      <c r="H76" s="142"/>
      <c r="I76" s="142"/>
    </row>
    <row r="77" spans="1:9" ht="16.2" x14ac:dyDescent="0.3">
      <c r="A77" s="140"/>
      <c r="B77" s="141"/>
      <c r="C77" s="141"/>
      <c r="D77" s="141"/>
      <c r="E77" s="141"/>
      <c r="F77" s="141"/>
      <c r="G77" s="141"/>
      <c r="H77" s="142"/>
      <c r="I77" s="142"/>
    </row>
    <row r="78" spans="1:9" ht="16.2" x14ac:dyDescent="0.3">
      <c r="A78" s="140"/>
      <c r="B78" s="141"/>
      <c r="C78" s="141"/>
      <c r="D78" s="141"/>
      <c r="E78" s="141"/>
      <c r="F78" s="141"/>
      <c r="G78" s="141"/>
      <c r="H78" s="142"/>
      <c r="I78" s="142"/>
    </row>
    <row r="79" spans="1:9" ht="16.2" x14ac:dyDescent="0.3">
      <c r="A79" s="140"/>
      <c r="B79" s="141"/>
      <c r="C79" s="141"/>
      <c r="D79" s="141"/>
      <c r="E79" s="141"/>
      <c r="F79" s="141"/>
      <c r="G79" s="141"/>
      <c r="H79" s="142"/>
      <c r="I79" s="142"/>
    </row>
    <row r="80" spans="1:9" ht="11.1" customHeight="1" x14ac:dyDescent="0.3">
      <c r="A80" s="147" t="s">
        <v>372</v>
      </c>
      <c r="B80" s="141"/>
      <c r="C80" s="141"/>
      <c r="D80" s="141"/>
      <c r="E80" s="141"/>
      <c r="F80" s="141"/>
      <c r="G80" s="141"/>
      <c r="H80" s="142"/>
      <c r="I80" s="142"/>
    </row>
    <row r="81" spans="1:9" ht="11.1" customHeight="1" x14ac:dyDescent="0.3">
      <c r="A81" s="147" t="s">
        <v>370</v>
      </c>
      <c r="B81" s="141"/>
      <c r="C81" s="141"/>
      <c r="D81" s="141"/>
      <c r="E81" s="141"/>
      <c r="F81" s="141"/>
      <c r="G81" s="141"/>
      <c r="H81" s="142"/>
      <c r="I81" s="142"/>
    </row>
    <row r="82" spans="1:9" ht="11.1" customHeight="1" x14ac:dyDescent="0.3">
      <c r="A82" s="147" t="s">
        <v>371</v>
      </c>
      <c r="B82" s="141"/>
      <c r="C82" s="147"/>
      <c r="D82" s="148"/>
      <c r="E82" s="141"/>
      <c r="F82" s="141"/>
      <c r="G82" s="141"/>
      <c r="H82" s="142"/>
      <c r="I82" s="142"/>
    </row>
    <row r="83" spans="1:9" ht="11.1" customHeight="1" x14ac:dyDescent="0.3">
      <c r="A83" s="150" t="s">
        <v>275</v>
      </c>
      <c r="B83" s="141"/>
      <c r="C83" s="141"/>
      <c r="D83" s="141"/>
      <c r="E83" s="141"/>
      <c r="F83" s="141"/>
      <c r="G83" s="141"/>
      <c r="H83" s="142"/>
      <c r="I83" s="142"/>
    </row>
    <row r="84" spans="1:9" ht="14.4" x14ac:dyDescent="0.3">
      <c r="A84" s="141"/>
      <c r="B84" s="141"/>
      <c r="C84" s="141"/>
      <c r="D84" s="141"/>
      <c r="E84" s="141"/>
      <c r="F84" s="141"/>
      <c r="G84" s="141"/>
      <c r="H84" s="142"/>
      <c r="I84" s="142"/>
    </row>
    <row r="85" spans="1:9" ht="14.4" x14ac:dyDescent="0.3">
      <c r="A85" s="352" t="s">
        <v>276</v>
      </c>
      <c r="B85" s="352"/>
      <c r="C85" s="352"/>
      <c r="D85" s="352"/>
      <c r="E85" s="352"/>
      <c r="F85" s="352"/>
      <c r="G85" s="352"/>
      <c r="H85" s="142"/>
      <c r="I85" s="142"/>
    </row>
    <row r="86" spans="1:9" ht="6.9" customHeight="1" x14ac:dyDescent="0.3">
      <c r="A86" s="151"/>
      <c r="B86" s="151"/>
      <c r="C86" s="151"/>
      <c r="D86" s="151"/>
      <c r="E86" s="151"/>
      <c r="F86" s="151"/>
      <c r="G86" s="151"/>
      <c r="H86" s="142"/>
      <c r="I86" s="142"/>
    </row>
    <row r="87" spans="1:9" ht="14.4" x14ac:dyDescent="0.3">
      <c r="A87" s="152" t="s">
        <v>41</v>
      </c>
      <c r="B87" s="153" t="s">
        <v>42</v>
      </c>
      <c r="C87" s="153"/>
      <c r="D87" s="153"/>
      <c r="E87" s="153"/>
      <c r="F87" s="153"/>
      <c r="G87" s="154" t="s">
        <v>43</v>
      </c>
      <c r="H87" s="142"/>
      <c r="I87" s="142"/>
    </row>
    <row r="88" spans="1:9" ht="6.9" customHeight="1" x14ac:dyDescent="0.3">
      <c r="A88" s="155"/>
      <c r="B88" s="155"/>
      <c r="C88" s="155"/>
      <c r="D88" s="155"/>
      <c r="E88" s="155"/>
      <c r="F88" s="155"/>
      <c r="G88" s="156"/>
      <c r="H88" s="142"/>
      <c r="I88" s="142"/>
    </row>
    <row r="89" spans="1:9" ht="12.9" customHeight="1" x14ac:dyDescent="0.3">
      <c r="A89" s="157" t="s">
        <v>44</v>
      </c>
      <c r="B89" s="158" t="s">
        <v>433</v>
      </c>
      <c r="C89" s="151"/>
      <c r="D89" s="151"/>
      <c r="E89" s="151"/>
      <c r="F89" s="151"/>
      <c r="G89" s="225">
        <v>4</v>
      </c>
      <c r="H89" s="142"/>
      <c r="I89" s="142"/>
    </row>
    <row r="90" spans="1:9" ht="12.9" customHeight="1" x14ac:dyDescent="0.3">
      <c r="A90" s="157" t="s">
        <v>45</v>
      </c>
      <c r="B90" s="158" t="s">
        <v>443</v>
      </c>
      <c r="C90" s="151"/>
      <c r="D90" s="151"/>
      <c r="E90" s="151"/>
      <c r="F90" s="151"/>
      <c r="G90" s="225">
        <v>5</v>
      </c>
      <c r="H90" s="142"/>
      <c r="I90" s="142"/>
    </row>
    <row r="91" spans="1:9" ht="12.9" customHeight="1" x14ac:dyDescent="0.3">
      <c r="A91" s="157" t="s">
        <v>46</v>
      </c>
      <c r="B91" s="158" t="s">
        <v>429</v>
      </c>
      <c r="C91" s="151"/>
      <c r="D91" s="151"/>
      <c r="E91" s="151"/>
      <c r="F91" s="151"/>
      <c r="G91" s="268">
        <v>6</v>
      </c>
      <c r="H91" s="142"/>
      <c r="I91" s="142"/>
    </row>
    <row r="92" spans="1:9" ht="12.9" customHeight="1" x14ac:dyDescent="0.3">
      <c r="A92" s="157" t="s">
        <v>47</v>
      </c>
      <c r="B92" s="158" t="s">
        <v>244</v>
      </c>
      <c r="C92" s="151"/>
      <c r="D92" s="151"/>
      <c r="E92" s="151"/>
      <c r="F92" s="151"/>
      <c r="G92" s="268">
        <v>7</v>
      </c>
      <c r="H92" s="142"/>
      <c r="I92" s="142"/>
    </row>
    <row r="93" spans="1:9" ht="12.9" customHeight="1" x14ac:dyDescent="0.3">
      <c r="A93" s="157" t="s">
        <v>48</v>
      </c>
      <c r="B93" s="158" t="s">
        <v>217</v>
      </c>
      <c r="C93" s="151"/>
      <c r="D93" s="151"/>
      <c r="E93" s="151"/>
      <c r="F93" s="151"/>
      <c r="G93" s="268">
        <v>8</v>
      </c>
      <c r="H93" s="142"/>
      <c r="I93" s="142"/>
    </row>
    <row r="94" spans="1:9" ht="12.9" customHeight="1" x14ac:dyDescent="0.3">
      <c r="A94" s="157" t="s">
        <v>49</v>
      </c>
      <c r="B94" s="158" t="s">
        <v>230</v>
      </c>
      <c r="C94" s="151"/>
      <c r="D94" s="151"/>
      <c r="E94" s="151"/>
      <c r="F94" s="151"/>
      <c r="G94" s="268">
        <v>10</v>
      </c>
      <c r="H94" s="142"/>
      <c r="I94" s="142"/>
    </row>
    <row r="95" spans="1:9" ht="12.9" customHeight="1" x14ac:dyDescent="0.3">
      <c r="A95" s="157" t="s">
        <v>50</v>
      </c>
      <c r="B95" s="158" t="s">
        <v>228</v>
      </c>
      <c r="C95" s="151"/>
      <c r="D95" s="151"/>
      <c r="E95" s="151"/>
      <c r="F95" s="151"/>
      <c r="G95" s="268">
        <v>12</v>
      </c>
      <c r="H95" s="142"/>
      <c r="I95" s="142"/>
    </row>
    <row r="96" spans="1:9" ht="12.9" customHeight="1" x14ac:dyDescent="0.3">
      <c r="A96" s="157" t="s">
        <v>51</v>
      </c>
      <c r="B96" s="158" t="s">
        <v>229</v>
      </c>
      <c r="C96" s="151"/>
      <c r="D96" s="151"/>
      <c r="E96" s="151"/>
      <c r="F96" s="151"/>
      <c r="G96" s="268">
        <v>13</v>
      </c>
      <c r="H96" s="142"/>
      <c r="I96" s="142"/>
    </row>
    <row r="97" spans="1:9" ht="12.9" hidden="1" customHeight="1" x14ac:dyDescent="0.3">
      <c r="A97" s="157" t="s">
        <v>52</v>
      </c>
      <c r="B97" s="158" t="s">
        <v>218</v>
      </c>
      <c r="C97" s="151"/>
      <c r="D97" s="151"/>
      <c r="E97" s="151"/>
      <c r="F97" s="151"/>
      <c r="G97" s="268">
        <v>14</v>
      </c>
      <c r="H97" s="142"/>
      <c r="I97" s="142"/>
    </row>
    <row r="98" spans="1:9" ht="12.9" hidden="1" customHeight="1" x14ac:dyDescent="0.3">
      <c r="A98" s="157" t="s">
        <v>73</v>
      </c>
      <c r="B98" s="158" t="s">
        <v>150</v>
      </c>
      <c r="C98" s="151"/>
      <c r="D98" s="151"/>
      <c r="E98" s="151"/>
      <c r="F98" s="151"/>
      <c r="G98" s="268">
        <v>15</v>
      </c>
      <c r="H98" s="142"/>
      <c r="I98" s="142"/>
    </row>
    <row r="99" spans="1:9" ht="12.9" customHeight="1" x14ac:dyDescent="0.3">
      <c r="A99" s="157" t="s">
        <v>52</v>
      </c>
      <c r="B99" s="158" t="s">
        <v>250</v>
      </c>
      <c r="C99" s="158"/>
      <c r="D99" s="158"/>
      <c r="E99" s="151"/>
      <c r="F99" s="151"/>
      <c r="G99" s="268">
        <v>14</v>
      </c>
      <c r="H99" s="142"/>
      <c r="I99" s="142"/>
    </row>
    <row r="100" spans="1:9" ht="12.9" customHeight="1" x14ac:dyDescent="0.3">
      <c r="A100" s="157" t="s">
        <v>73</v>
      </c>
      <c r="B100" s="158" t="s">
        <v>463</v>
      </c>
      <c r="C100" s="158"/>
      <c r="D100" s="158"/>
      <c r="E100" s="151"/>
      <c r="F100" s="151"/>
      <c r="G100" s="268">
        <v>15</v>
      </c>
      <c r="H100" s="142"/>
      <c r="I100" s="142"/>
    </row>
    <row r="101" spans="1:9" ht="12.9" customHeight="1" x14ac:dyDescent="0.3">
      <c r="A101" s="157" t="s">
        <v>87</v>
      </c>
      <c r="B101" s="158" t="s">
        <v>219</v>
      </c>
      <c r="C101" s="151"/>
      <c r="D101" s="151"/>
      <c r="E101" s="151"/>
      <c r="F101" s="151"/>
      <c r="G101" s="268">
        <v>16</v>
      </c>
      <c r="H101" s="142"/>
      <c r="I101" s="142"/>
    </row>
    <row r="102" spans="1:9" ht="12.9" customHeight="1" x14ac:dyDescent="0.3">
      <c r="A102" s="157" t="s">
        <v>88</v>
      </c>
      <c r="B102" s="158" t="s">
        <v>277</v>
      </c>
      <c r="C102" s="151"/>
      <c r="D102" s="151"/>
      <c r="E102" s="151"/>
      <c r="F102" s="151"/>
      <c r="G102" s="268">
        <v>18</v>
      </c>
      <c r="H102" s="142"/>
      <c r="I102" s="142"/>
    </row>
    <row r="103" spans="1:9" ht="12.9" customHeight="1" x14ac:dyDescent="0.3">
      <c r="A103" s="157" t="s">
        <v>102</v>
      </c>
      <c r="B103" s="158" t="s">
        <v>220</v>
      </c>
      <c r="C103" s="151"/>
      <c r="D103" s="151"/>
      <c r="E103" s="151"/>
      <c r="F103" s="151"/>
      <c r="G103" s="268">
        <v>19</v>
      </c>
      <c r="H103" s="142"/>
      <c r="I103" s="142"/>
    </row>
    <row r="104" spans="1:9" ht="12.9" customHeight="1" x14ac:dyDescent="0.3">
      <c r="A104" s="157" t="s">
        <v>103</v>
      </c>
      <c r="B104" s="158" t="s">
        <v>231</v>
      </c>
      <c r="C104" s="151"/>
      <c r="D104" s="151"/>
      <c r="E104" s="151"/>
      <c r="F104" s="151"/>
      <c r="G104" s="268">
        <v>20</v>
      </c>
      <c r="H104" s="142"/>
      <c r="I104" s="142"/>
    </row>
    <row r="105" spans="1:9" ht="12.9" customHeight="1" x14ac:dyDescent="0.3">
      <c r="A105" s="157" t="s">
        <v>105</v>
      </c>
      <c r="B105" s="158" t="s">
        <v>221</v>
      </c>
      <c r="C105" s="151"/>
      <c r="D105" s="151"/>
      <c r="E105" s="151"/>
      <c r="F105" s="151"/>
      <c r="G105" s="268">
        <v>21</v>
      </c>
      <c r="H105" s="142"/>
      <c r="I105" s="142"/>
    </row>
    <row r="106" spans="1:9" ht="12.9" customHeight="1" x14ac:dyDescent="0.3">
      <c r="A106" s="157" t="s">
        <v>191</v>
      </c>
      <c r="B106" s="158" t="s">
        <v>222</v>
      </c>
      <c r="C106" s="151"/>
      <c r="D106" s="151"/>
      <c r="E106" s="151"/>
      <c r="F106" s="151"/>
      <c r="G106" s="268">
        <v>22</v>
      </c>
      <c r="H106" s="142"/>
      <c r="I106" s="142"/>
    </row>
    <row r="107" spans="1:9" ht="12.9" customHeight="1" x14ac:dyDescent="0.3">
      <c r="A107" s="157" t="s">
        <v>201</v>
      </c>
      <c r="B107" s="158" t="s">
        <v>223</v>
      </c>
      <c r="C107" s="151"/>
      <c r="D107" s="151"/>
      <c r="E107" s="151"/>
      <c r="F107" s="151"/>
      <c r="G107" s="268">
        <v>23</v>
      </c>
      <c r="H107" s="142"/>
      <c r="I107" s="142"/>
    </row>
    <row r="108" spans="1:9" ht="12.9" customHeight="1" x14ac:dyDescent="0.3">
      <c r="A108" s="157" t="s">
        <v>202</v>
      </c>
      <c r="B108" s="158" t="s">
        <v>280</v>
      </c>
      <c r="C108" s="151"/>
      <c r="D108" s="151"/>
      <c r="E108" s="151"/>
      <c r="F108" s="151"/>
      <c r="G108" s="268">
        <v>24</v>
      </c>
      <c r="H108" s="142"/>
      <c r="I108" s="142"/>
    </row>
    <row r="109" spans="1:9" ht="12.9" customHeight="1" x14ac:dyDescent="0.3">
      <c r="A109" s="157" t="s">
        <v>258</v>
      </c>
      <c r="B109" s="158" t="s">
        <v>224</v>
      </c>
      <c r="C109" s="151"/>
      <c r="D109" s="151"/>
      <c r="E109" s="151"/>
      <c r="F109" s="151"/>
      <c r="G109" s="268">
        <v>25</v>
      </c>
      <c r="H109" s="142"/>
      <c r="I109" s="142"/>
    </row>
    <row r="110" spans="1:9" ht="12.9" customHeight="1" x14ac:dyDescent="0.3">
      <c r="A110" s="157" t="s">
        <v>281</v>
      </c>
      <c r="B110" s="158" t="s">
        <v>225</v>
      </c>
      <c r="C110" s="151"/>
      <c r="D110" s="151"/>
      <c r="E110" s="151"/>
      <c r="F110" s="151"/>
      <c r="G110" s="269">
        <v>27</v>
      </c>
      <c r="H110" s="142"/>
      <c r="I110" s="142"/>
    </row>
    <row r="111" spans="1:9" ht="6.9" customHeight="1" x14ac:dyDescent="0.3">
      <c r="A111" s="157"/>
      <c r="B111" s="151"/>
      <c r="C111" s="151"/>
      <c r="D111" s="151"/>
      <c r="E111" s="151"/>
      <c r="F111" s="151"/>
      <c r="G111" s="159"/>
      <c r="H111" s="142"/>
      <c r="I111" s="142"/>
    </row>
    <row r="112" spans="1:9" ht="14.4" x14ac:dyDescent="0.3">
      <c r="A112" s="152" t="s">
        <v>53</v>
      </c>
      <c r="B112" s="153" t="s">
        <v>42</v>
      </c>
      <c r="C112" s="153"/>
      <c r="D112" s="153"/>
      <c r="E112" s="153"/>
      <c r="F112" s="153"/>
      <c r="G112" s="154" t="s">
        <v>43</v>
      </c>
      <c r="H112" s="142"/>
      <c r="I112" s="142"/>
    </row>
    <row r="113" spans="1:9" ht="6.9" customHeight="1" x14ac:dyDescent="0.3">
      <c r="A113" s="160"/>
      <c r="B113" s="155"/>
      <c r="C113" s="155"/>
      <c r="D113" s="155"/>
      <c r="E113" s="155"/>
      <c r="F113" s="155"/>
      <c r="G113" s="161"/>
      <c r="H113" s="142"/>
      <c r="I113" s="142"/>
    </row>
    <row r="114" spans="1:9" ht="12.9" customHeight="1" x14ac:dyDescent="0.3">
      <c r="A114" s="157" t="s">
        <v>44</v>
      </c>
      <c r="B114" s="158" t="s">
        <v>433</v>
      </c>
      <c r="C114" s="151"/>
      <c r="D114" s="151"/>
      <c r="E114" s="151"/>
      <c r="F114" s="151"/>
      <c r="G114" s="225">
        <v>4</v>
      </c>
      <c r="H114" s="142"/>
      <c r="I114" s="142"/>
    </row>
    <row r="115" spans="1:9" ht="12.9" customHeight="1" x14ac:dyDescent="0.3">
      <c r="A115" s="157" t="s">
        <v>45</v>
      </c>
      <c r="B115" s="158" t="s">
        <v>432</v>
      </c>
      <c r="C115" s="151"/>
      <c r="D115" s="151"/>
      <c r="E115" s="151"/>
      <c r="F115" s="151"/>
      <c r="G115" s="225">
        <v>5</v>
      </c>
      <c r="H115" s="142"/>
      <c r="I115" s="142"/>
    </row>
    <row r="116" spans="1:9" ht="12.9" customHeight="1" x14ac:dyDescent="0.3">
      <c r="A116" s="157" t="s">
        <v>46</v>
      </c>
      <c r="B116" s="158" t="s">
        <v>430</v>
      </c>
      <c r="C116" s="151"/>
      <c r="D116" s="151"/>
      <c r="E116" s="151"/>
      <c r="F116" s="151"/>
      <c r="G116" s="225">
        <v>6</v>
      </c>
      <c r="H116" s="142"/>
      <c r="I116" s="142"/>
    </row>
    <row r="117" spans="1:9" ht="12.9" customHeight="1" x14ac:dyDescent="0.3">
      <c r="A117" s="157" t="s">
        <v>47</v>
      </c>
      <c r="B117" s="158" t="s">
        <v>431</v>
      </c>
      <c r="C117" s="151"/>
      <c r="D117" s="151"/>
      <c r="E117" s="151"/>
      <c r="F117" s="151"/>
      <c r="G117" s="225">
        <v>7</v>
      </c>
      <c r="H117" s="142"/>
      <c r="I117" s="142"/>
    </row>
    <row r="118" spans="1:9" ht="12.9" customHeight="1" x14ac:dyDescent="0.3">
      <c r="A118" s="157" t="s">
        <v>48</v>
      </c>
      <c r="B118" s="158" t="s">
        <v>226</v>
      </c>
      <c r="C118" s="151"/>
      <c r="D118" s="151"/>
      <c r="E118" s="151"/>
      <c r="F118" s="151"/>
      <c r="G118" s="225">
        <v>9</v>
      </c>
      <c r="H118" s="142"/>
      <c r="I118" s="142"/>
    </row>
    <row r="119" spans="1:9" ht="12.9" customHeight="1" x14ac:dyDescent="0.3">
      <c r="A119" s="157" t="s">
        <v>49</v>
      </c>
      <c r="B119" s="158" t="s">
        <v>227</v>
      </c>
      <c r="C119" s="151"/>
      <c r="D119" s="151"/>
      <c r="E119" s="151"/>
      <c r="F119" s="151"/>
      <c r="G119" s="225">
        <v>9</v>
      </c>
      <c r="H119" s="142"/>
      <c r="I119" s="142"/>
    </row>
    <row r="120" spans="1:9" ht="12.9" customHeight="1" x14ac:dyDescent="0.3">
      <c r="A120" s="157" t="s">
        <v>50</v>
      </c>
      <c r="B120" s="158" t="s">
        <v>232</v>
      </c>
      <c r="C120" s="151"/>
      <c r="D120" s="151"/>
      <c r="E120" s="151"/>
      <c r="F120" s="151"/>
      <c r="G120" s="225">
        <v>11</v>
      </c>
      <c r="H120" s="142"/>
      <c r="I120" s="142"/>
    </row>
    <row r="121" spans="1:9" ht="12.9" customHeight="1" x14ac:dyDescent="0.3">
      <c r="A121" s="157" t="s">
        <v>51</v>
      </c>
      <c r="B121" s="158" t="s">
        <v>233</v>
      </c>
      <c r="C121" s="151"/>
      <c r="D121" s="151"/>
      <c r="E121" s="151"/>
      <c r="F121" s="151"/>
      <c r="G121" s="225">
        <v>11</v>
      </c>
      <c r="H121" s="142"/>
      <c r="I121" s="142"/>
    </row>
    <row r="122" spans="1:9" ht="12.9" customHeight="1" x14ac:dyDescent="0.3">
      <c r="A122" s="157" t="s">
        <v>52</v>
      </c>
      <c r="B122" s="158" t="s">
        <v>228</v>
      </c>
      <c r="C122" s="151"/>
      <c r="D122" s="151"/>
      <c r="E122" s="151"/>
      <c r="F122" s="151"/>
      <c r="G122" s="225">
        <v>12</v>
      </c>
      <c r="H122" s="142"/>
      <c r="I122" s="142"/>
    </row>
    <row r="123" spans="1:9" ht="12.9" customHeight="1" x14ac:dyDescent="0.3">
      <c r="A123" s="157" t="s">
        <v>73</v>
      </c>
      <c r="B123" s="158" t="s">
        <v>229</v>
      </c>
      <c r="C123" s="151"/>
      <c r="D123" s="151"/>
      <c r="E123" s="151"/>
      <c r="F123" s="151"/>
      <c r="G123" s="225">
        <v>13</v>
      </c>
      <c r="H123" s="142"/>
      <c r="I123" s="142"/>
    </row>
    <row r="124" spans="1:9" ht="12.9" customHeight="1" x14ac:dyDescent="0.3">
      <c r="A124" s="157" t="s">
        <v>87</v>
      </c>
      <c r="B124" s="158" t="s">
        <v>218</v>
      </c>
      <c r="C124" s="151"/>
      <c r="D124" s="151"/>
      <c r="E124" s="151"/>
      <c r="F124" s="151"/>
      <c r="G124" s="225">
        <v>14</v>
      </c>
      <c r="H124" s="142"/>
      <c r="I124" s="142"/>
    </row>
    <row r="125" spans="1:9" ht="12.9" customHeight="1" x14ac:dyDescent="0.3">
      <c r="A125" s="157" t="s">
        <v>88</v>
      </c>
      <c r="B125" s="158" t="s">
        <v>150</v>
      </c>
      <c r="C125" s="151"/>
      <c r="D125" s="151"/>
      <c r="E125" s="151"/>
      <c r="F125" s="151"/>
      <c r="G125" s="225">
        <v>15</v>
      </c>
      <c r="H125" s="142"/>
      <c r="I125" s="142"/>
    </row>
    <row r="126" spans="1:9" ht="12.9" customHeight="1" x14ac:dyDescent="0.3">
      <c r="A126" s="157" t="s">
        <v>102</v>
      </c>
      <c r="B126" s="158" t="s">
        <v>250</v>
      </c>
      <c r="C126" s="151"/>
      <c r="D126" s="151"/>
      <c r="E126" s="151"/>
      <c r="F126" s="151"/>
      <c r="G126" s="225">
        <v>16</v>
      </c>
      <c r="H126" s="142"/>
      <c r="I126" s="142"/>
    </row>
    <row r="127" spans="1:9" ht="12.9" customHeight="1" x14ac:dyDescent="0.3">
      <c r="A127" s="157" t="s">
        <v>103</v>
      </c>
      <c r="B127" s="158" t="s">
        <v>463</v>
      </c>
      <c r="C127" s="151"/>
      <c r="D127" s="151"/>
      <c r="E127" s="151"/>
      <c r="F127" s="151"/>
      <c r="G127" s="225">
        <v>16</v>
      </c>
      <c r="H127" s="142"/>
      <c r="I127" s="142"/>
    </row>
    <row r="128" spans="1:9" ht="54.75" customHeight="1" x14ac:dyDescent="0.3">
      <c r="A128" s="353" t="s">
        <v>236</v>
      </c>
      <c r="B128" s="353"/>
      <c r="C128" s="353"/>
      <c r="D128" s="353"/>
      <c r="E128" s="353"/>
      <c r="F128" s="353"/>
      <c r="G128" s="353"/>
      <c r="H128" s="142"/>
      <c r="I128" s="142"/>
    </row>
    <row r="129" spans="1:9" ht="15" customHeight="1" x14ac:dyDescent="0.3">
      <c r="A129" s="158"/>
      <c r="B129" s="158"/>
      <c r="C129" s="158"/>
      <c r="D129" s="158"/>
      <c r="E129" s="158"/>
      <c r="F129" s="158"/>
      <c r="G129" s="158"/>
      <c r="H129" s="142"/>
      <c r="I129" s="142"/>
    </row>
    <row r="130" spans="1:9" ht="11.1" customHeight="1" x14ac:dyDescent="0.3">
      <c r="A130" s="162" t="s">
        <v>372</v>
      </c>
      <c r="B130" s="142"/>
      <c r="C130" s="163"/>
      <c r="D130" s="163"/>
      <c r="E130" s="163"/>
      <c r="F130" s="163"/>
      <c r="G130" s="163"/>
      <c r="H130" s="142"/>
      <c r="I130" s="142"/>
    </row>
    <row r="131" spans="1:9" ht="11.1" customHeight="1" x14ac:dyDescent="0.3">
      <c r="A131" s="162" t="s">
        <v>370</v>
      </c>
      <c r="B131" s="142"/>
      <c r="C131" s="163"/>
      <c r="D131" s="163"/>
      <c r="E131" s="163"/>
      <c r="F131" s="163"/>
      <c r="G131" s="163"/>
      <c r="H131" s="142"/>
      <c r="I131" s="142"/>
    </row>
    <row r="132" spans="1:9" ht="11.1" customHeight="1" x14ac:dyDescent="0.3">
      <c r="A132" s="162" t="s">
        <v>371</v>
      </c>
      <c r="B132" s="142"/>
      <c r="C132" s="163"/>
      <c r="D132" s="163"/>
      <c r="E132" s="163"/>
      <c r="F132" s="163"/>
      <c r="G132" s="163"/>
      <c r="H132" s="142"/>
      <c r="I132" s="142"/>
    </row>
    <row r="133" spans="1:9" ht="11.1" customHeight="1" x14ac:dyDescent="0.3">
      <c r="A133" s="150" t="s">
        <v>275</v>
      </c>
      <c r="B133" s="164"/>
      <c r="C133" s="163"/>
      <c r="D133" s="163"/>
      <c r="E133" s="163"/>
      <c r="F133" s="163"/>
      <c r="G133" s="163"/>
      <c r="H133" s="142"/>
      <c r="I133" s="142"/>
    </row>
    <row r="134" spans="1:9" ht="11.1" customHeight="1" x14ac:dyDescent="0.3">
      <c r="A134" s="142"/>
      <c r="B134" s="142"/>
      <c r="C134" s="142"/>
      <c r="D134" s="142"/>
      <c r="E134" s="142"/>
      <c r="F134" s="142"/>
      <c r="G134" s="142"/>
      <c r="H134" s="142"/>
      <c r="I134" s="142"/>
    </row>
    <row r="135" spans="1:9" ht="14.4" x14ac:dyDescent="0.3">
      <c r="A135" s="142"/>
      <c r="B135" s="142"/>
      <c r="C135" s="142"/>
      <c r="D135" s="142"/>
      <c r="E135" s="142"/>
      <c r="F135" s="142"/>
      <c r="G135" s="142"/>
      <c r="H135" s="142"/>
      <c r="I135" s="142"/>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XFD1048576"/>
    </sheetView>
  </sheetViews>
  <sheetFormatPr baseColWidth="10" defaultRowHeight="13.2" x14ac:dyDescent="0.25"/>
  <cols>
    <col min="1" max="1" width="19.88671875" bestFit="1" customWidth="1"/>
    <col min="2" max="4" width="8.5546875" customWidth="1"/>
    <col min="5" max="5" width="8.77734375" bestFit="1" customWidth="1"/>
    <col min="6" max="6" width="2.33203125" customWidth="1"/>
    <col min="7" max="9" width="8.5546875" customWidth="1"/>
    <col min="10" max="10" width="9.6640625" bestFit="1" customWidth="1"/>
    <col min="11" max="11" width="9.33203125" bestFit="1" customWidth="1"/>
    <col min="12" max="12" width="8.21875" bestFit="1" customWidth="1"/>
    <col min="16" max="16" width="13.88671875" bestFit="1" customWidth="1"/>
    <col min="17" max="17" width="12.88671875" bestFit="1" customWidth="1"/>
  </cols>
  <sheetData>
    <row r="1" spans="1:17" s="14" customFormat="1" ht="20.100000000000001" customHeight="1" x14ac:dyDescent="0.25">
      <c r="A1" s="391" t="s">
        <v>152</v>
      </c>
      <c r="B1" s="391"/>
      <c r="C1" s="391"/>
      <c r="D1" s="391"/>
      <c r="E1" s="391"/>
      <c r="F1" s="391"/>
      <c r="G1" s="391"/>
      <c r="H1" s="391"/>
      <c r="I1" s="391"/>
      <c r="J1" s="391"/>
      <c r="K1" s="391"/>
      <c r="L1" s="83"/>
      <c r="M1" s="83"/>
      <c r="N1" s="83"/>
      <c r="O1" s="83"/>
    </row>
    <row r="2" spans="1:17" s="14" customFormat="1" ht="20.100000000000001" customHeight="1" x14ac:dyDescent="0.2">
      <c r="A2" s="392" t="s">
        <v>259</v>
      </c>
      <c r="B2" s="392"/>
      <c r="C2" s="392"/>
      <c r="D2" s="392"/>
      <c r="E2" s="392"/>
      <c r="F2" s="392"/>
      <c r="G2" s="392"/>
      <c r="H2" s="392"/>
      <c r="I2" s="392"/>
      <c r="J2" s="392"/>
      <c r="K2" s="392"/>
      <c r="L2" s="85"/>
      <c r="M2" s="85"/>
      <c r="N2" s="85"/>
      <c r="O2" s="85"/>
    </row>
    <row r="3" spans="1:17" s="20" customFormat="1" ht="11.4" x14ac:dyDescent="0.2">
      <c r="A3" s="17"/>
      <c r="B3" s="393" t="s">
        <v>260</v>
      </c>
      <c r="C3" s="393"/>
      <c r="D3" s="393"/>
      <c r="E3" s="393"/>
      <c r="F3" s="349"/>
      <c r="G3" s="393" t="s">
        <v>421</v>
      </c>
      <c r="H3" s="393"/>
      <c r="I3" s="393"/>
      <c r="J3" s="393"/>
      <c r="K3" s="393"/>
      <c r="L3" s="91"/>
      <c r="M3" s="91"/>
      <c r="N3" s="91"/>
      <c r="O3" s="91"/>
    </row>
    <row r="4" spans="1:17" s="20" customFormat="1" ht="10.199999999999999" x14ac:dyDescent="0.2">
      <c r="A4" s="17" t="s">
        <v>263</v>
      </c>
      <c r="B4" s="122">
        <v>2018</v>
      </c>
      <c r="C4" s="394" t="s">
        <v>513</v>
      </c>
      <c r="D4" s="394"/>
      <c r="E4" s="394"/>
      <c r="F4" s="349"/>
      <c r="G4" s="122">
        <v>2018</v>
      </c>
      <c r="H4" s="394" t="s">
        <v>513</v>
      </c>
      <c r="I4" s="394"/>
      <c r="J4" s="394"/>
      <c r="K4" s="394"/>
      <c r="L4" s="91"/>
      <c r="M4" s="91"/>
      <c r="N4" s="91"/>
      <c r="O4" s="91"/>
    </row>
    <row r="5" spans="1:17" s="20" customFormat="1" ht="10.199999999999999" x14ac:dyDescent="0.2">
      <c r="A5" s="123"/>
      <c r="B5" s="123"/>
      <c r="C5" s="124">
        <v>2018</v>
      </c>
      <c r="D5" s="124">
        <v>2019</v>
      </c>
      <c r="E5" s="350" t="s">
        <v>509</v>
      </c>
      <c r="F5" s="125"/>
      <c r="G5" s="123"/>
      <c r="H5" s="124">
        <v>2018</v>
      </c>
      <c r="I5" s="124">
        <v>2019</v>
      </c>
      <c r="J5" s="350" t="s">
        <v>509</v>
      </c>
      <c r="K5" s="350" t="s">
        <v>525</v>
      </c>
    </row>
    <row r="7" spans="1:17" x14ac:dyDescent="0.25">
      <c r="A7" s="17" t="s">
        <v>251</v>
      </c>
      <c r="B7" s="126"/>
      <c r="C7" s="126"/>
      <c r="D7" s="126"/>
      <c r="E7" s="127"/>
      <c r="F7" s="2"/>
      <c r="G7" s="126">
        <v>17897938</v>
      </c>
      <c r="H7" s="126">
        <v>15352793</v>
      </c>
      <c r="I7" s="126">
        <v>14324779</v>
      </c>
      <c r="J7" s="128">
        <v>-6.6959412531648166E-2</v>
      </c>
      <c r="L7" s="40"/>
    </row>
    <row r="8" spans="1:17" x14ac:dyDescent="0.25">
      <c r="L8" s="40"/>
    </row>
    <row r="9" spans="1:17" s="107" customFormat="1" x14ac:dyDescent="0.25">
      <c r="A9" s="9" t="s">
        <v>278</v>
      </c>
      <c r="B9" s="116">
        <v>2938029.3026435999</v>
      </c>
      <c r="C9" s="116">
        <v>2770932.0833985</v>
      </c>
      <c r="D9" s="116">
        <v>2629511.5130361002</v>
      </c>
      <c r="E9" s="119">
        <v>-5.1037183917171269E-2</v>
      </c>
      <c r="G9" s="116">
        <v>5736414.1747000003</v>
      </c>
      <c r="H9" s="116">
        <v>5059773.0793599999</v>
      </c>
      <c r="I9" s="116">
        <v>5075592.4749600021</v>
      </c>
      <c r="J9" s="120">
        <v>3.1265029778773101E-3</v>
      </c>
      <c r="K9" s="120">
        <v>0.35432256755653974</v>
      </c>
      <c r="L9" s="40"/>
      <c r="M9" s="116"/>
    </row>
    <row r="10" spans="1:17" s="107" customFormat="1" x14ac:dyDescent="0.25">
      <c r="A10" s="10" t="s">
        <v>76</v>
      </c>
      <c r="B10" s="116">
        <v>4688596.8167160004</v>
      </c>
      <c r="C10" s="93">
        <v>3961805.4428360006</v>
      </c>
      <c r="D10" s="93">
        <v>3928281.5190000003</v>
      </c>
      <c r="E10" s="119">
        <v>-8.4617794386194767E-3</v>
      </c>
      <c r="F10" s="93"/>
      <c r="G10" s="93">
        <v>3653776.8170799999</v>
      </c>
      <c r="H10" s="93">
        <v>3110409.4588900008</v>
      </c>
      <c r="I10" s="93">
        <v>2374718.5926399999</v>
      </c>
      <c r="J10" s="120">
        <v>-0.23652540798038335</v>
      </c>
      <c r="K10" s="120">
        <v>0.1657769793614268</v>
      </c>
      <c r="L10" s="40"/>
      <c r="M10" s="336"/>
      <c r="N10" s="15"/>
      <c r="O10" s="14"/>
      <c r="P10" s="14"/>
      <c r="Q10" s="15"/>
    </row>
    <row r="11" spans="1:17" s="107" customFormat="1" x14ac:dyDescent="0.25">
      <c r="A11" s="107" t="s">
        <v>261</v>
      </c>
      <c r="B11" s="116">
        <v>859952.05801229994</v>
      </c>
      <c r="C11" s="116">
        <v>718437.81084079994</v>
      </c>
      <c r="D11" s="116">
        <v>724606.44287989999</v>
      </c>
      <c r="E11" s="119">
        <v>8.5861739819634852E-3</v>
      </c>
      <c r="G11" s="116">
        <v>2025430.0092400005</v>
      </c>
      <c r="H11" s="116">
        <v>1695178.6290300004</v>
      </c>
      <c r="I11" s="116">
        <v>1634126.9826900004</v>
      </c>
      <c r="J11" s="120">
        <v>-3.6014874948567699E-2</v>
      </c>
      <c r="K11" s="120">
        <v>0.11407694196817979</v>
      </c>
      <c r="L11" s="40"/>
    </row>
    <row r="12" spans="1:17" s="107" customFormat="1" x14ac:dyDescent="0.25">
      <c r="A12" s="9" t="s">
        <v>245</v>
      </c>
      <c r="B12" s="116">
        <v>666961.53330000024</v>
      </c>
      <c r="C12" s="116">
        <v>565212.29457799997</v>
      </c>
      <c r="D12" s="116">
        <v>518878.28946679999</v>
      </c>
      <c r="E12" s="119">
        <v>-8.1976286707977519E-2</v>
      </c>
      <c r="G12" s="116">
        <v>1342043.5584799999</v>
      </c>
      <c r="H12" s="116">
        <v>1139243.0026200002</v>
      </c>
      <c r="I12" s="116">
        <v>1043877.10229</v>
      </c>
      <c r="J12" s="120">
        <v>-8.3709884643294097E-2</v>
      </c>
      <c r="K12" s="120">
        <v>7.2872126145192187E-2</v>
      </c>
      <c r="L12" s="40"/>
    </row>
    <row r="13" spans="1:17" s="107" customFormat="1" x14ac:dyDescent="0.25">
      <c r="A13" s="107" t="s">
        <v>352</v>
      </c>
      <c r="B13" s="134" t="s">
        <v>119</v>
      </c>
      <c r="C13" s="134" t="s">
        <v>119</v>
      </c>
      <c r="D13" s="134" t="s">
        <v>119</v>
      </c>
      <c r="E13" s="134" t="s">
        <v>119</v>
      </c>
      <c r="G13" s="116">
        <v>1228857.9104999998</v>
      </c>
      <c r="H13" s="116">
        <v>1017387.8703900001</v>
      </c>
      <c r="I13" s="116">
        <v>930473.40676000004</v>
      </c>
      <c r="J13" s="120">
        <v>-8.5429034647997781E-2</v>
      </c>
      <c r="K13" s="120">
        <v>6.495551566694327E-2</v>
      </c>
      <c r="L13" s="40"/>
    </row>
    <row r="14" spans="1:17" s="107" customFormat="1" x14ac:dyDescent="0.25">
      <c r="A14" s="107" t="s">
        <v>68</v>
      </c>
      <c r="B14" s="116">
        <v>402758.81499049999</v>
      </c>
      <c r="C14" s="116">
        <v>338946.26204499998</v>
      </c>
      <c r="D14" s="116">
        <v>378229.06261270004</v>
      </c>
      <c r="E14" s="119">
        <v>0.11589683960723152</v>
      </c>
      <c r="G14" s="116">
        <v>1025657.9906600001</v>
      </c>
      <c r="H14" s="116">
        <v>869238.26451000012</v>
      </c>
      <c r="I14" s="116">
        <v>952294.6958300001</v>
      </c>
      <c r="J14" s="120">
        <v>9.5550822727321849E-2</v>
      </c>
      <c r="K14" s="120">
        <v>6.6478840324866451E-2</v>
      </c>
      <c r="L14" s="40"/>
    </row>
    <row r="15" spans="1:17" s="107" customFormat="1" x14ac:dyDescent="0.25">
      <c r="A15" s="107" t="s">
        <v>264</v>
      </c>
      <c r="B15" s="134" t="s">
        <v>119</v>
      </c>
      <c r="C15" s="134" t="s">
        <v>119</v>
      </c>
      <c r="D15" s="134" t="s">
        <v>119</v>
      </c>
      <c r="E15" s="135" t="s">
        <v>119</v>
      </c>
      <c r="G15" s="116">
        <v>946766.91929999972</v>
      </c>
      <c r="H15" s="116">
        <v>792723.90402999998</v>
      </c>
      <c r="I15" s="116">
        <v>690286.09082000004</v>
      </c>
      <c r="J15" s="120">
        <v>-0.12922256120855324</v>
      </c>
      <c r="K15" s="120">
        <v>4.8188254130831623E-2</v>
      </c>
      <c r="L15" s="40"/>
      <c r="M15" s="116"/>
    </row>
    <row r="16" spans="1:17" s="107" customFormat="1" x14ac:dyDescent="0.25">
      <c r="A16" s="107" t="s">
        <v>74</v>
      </c>
      <c r="B16" s="116">
        <v>5982765.7889299998</v>
      </c>
      <c r="C16" s="116">
        <v>5001881.7769300006</v>
      </c>
      <c r="D16" s="116">
        <v>4463480.9671999998</v>
      </c>
      <c r="E16" s="119">
        <v>-0.10763965118353003</v>
      </c>
      <c r="G16" s="116">
        <v>395895.46169999999</v>
      </c>
      <c r="H16" s="116">
        <v>333579.16398999997</v>
      </c>
      <c r="I16" s="116">
        <v>331937.21581999992</v>
      </c>
      <c r="J16" s="120">
        <v>-4.9222144163934001E-3</v>
      </c>
      <c r="K16" s="120">
        <v>2.3172239922165636E-2</v>
      </c>
      <c r="L16" s="40"/>
      <c r="M16" s="116"/>
    </row>
    <row r="17" spans="1:17" s="107" customFormat="1" x14ac:dyDescent="0.25">
      <c r="A17" s="107" t="s">
        <v>248</v>
      </c>
      <c r="B17" s="116">
        <v>54608.752833900013</v>
      </c>
      <c r="C17" s="116">
        <v>53849.743903400005</v>
      </c>
      <c r="D17" s="116">
        <v>45021.809683599997</v>
      </c>
      <c r="E17" s="119">
        <v>-0.16393641974669859</v>
      </c>
      <c r="G17" s="116">
        <v>373528.85080000001</v>
      </c>
      <c r="H17" s="116">
        <v>361949.20482999994</v>
      </c>
      <c r="I17" s="116">
        <v>363346.5221399999</v>
      </c>
      <c r="J17" s="120">
        <v>3.8605342720845481E-3</v>
      </c>
      <c r="K17" s="120">
        <v>2.536489548215717E-2</v>
      </c>
      <c r="L17" s="40"/>
    </row>
    <row r="18" spans="1:17" s="107" customFormat="1" x14ac:dyDescent="0.25">
      <c r="A18" s="107" t="s">
        <v>61</v>
      </c>
      <c r="B18" s="116">
        <v>80922.712673800008</v>
      </c>
      <c r="C18" s="116">
        <v>64863.364575800006</v>
      </c>
      <c r="D18" s="116">
        <v>59317.122988000003</v>
      </c>
      <c r="E18" s="119">
        <v>-8.5506535531603589E-2</v>
      </c>
      <c r="G18" s="116">
        <v>200406.84968000004</v>
      </c>
      <c r="H18" s="116">
        <v>161542.42297999997</v>
      </c>
      <c r="I18" s="116">
        <v>131195.75844999999</v>
      </c>
      <c r="J18" s="120">
        <v>-0.18785569740870545</v>
      </c>
      <c r="K18" s="120">
        <v>9.1586584651672451E-3</v>
      </c>
      <c r="L18" s="40"/>
    </row>
    <row r="19" spans="1:17" s="107" customFormat="1" x14ac:dyDescent="0.25">
      <c r="A19" s="107" t="s">
        <v>247</v>
      </c>
      <c r="B19" s="116">
        <v>139783.98773730002</v>
      </c>
      <c r="C19" s="116">
        <v>111308.94163730001</v>
      </c>
      <c r="D19" s="116">
        <v>161674.80559200002</v>
      </c>
      <c r="E19" s="119">
        <v>0.45248713368254889</v>
      </c>
      <c r="G19" s="116">
        <v>176781.54740999997</v>
      </c>
      <c r="H19" s="116">
        <v>143647.27337000001</v>
      </c>
      <c r="I19" s="116">
        <v>170337.48505000002</v>
      </c>
      <c r="J19" s="120">
        <v>0.18580381690401171</v>
      </c>
      <c r="K19" s="120">
        <v>1.1891107363680795E-2</v>
      </c>
      <c r="L19" s="40"/>
    </row>
    <row r="20" spans="1:17" s="107" customFormat="1" x14ac:dyDescent="0.25">
      <c r="A20" s="107" t="s">
        <v>246</v>
      </c>
      <c r="B20" s="116">
        <v>32389.991300000002</v>
      </c>
      <c r="C20" s="116">
        <v>28464.645300000007</v>
      </c>
      <c r="D20" s="116">
        <v>50968.337670000001</v>
      </c>
      <c r="E20" s="119">
        <v>0.79058397295398541</v>
      </c>
      <c r="G20" s="116">
        <v>35497.980490000002</v>
      </c>
      <c r="H20" s="116">
        <v>29508.972980000002</v>
      </c>
      <c r="I20" s="116">
        <v>36003.619029999994</v>
      </c>
      <c r="J20" s="120">
        <v>0.22009054853931387</v>
      </c>
      <c r="K20" s="120">
        <v>2.5133804179457144E-3</v>
      </c>
      <c r="L20" s="40"/>
    </row>
    <row r="21" spans="1:17" s="107" customFormat="1" x14ac:dyDescent="0.25">
      <c r="A21" s="194" t="s">
        <v>249</v>
      </c>
      <c r="B21" s="195">
        <v>139811.02588100001</v>
      </c>
      <c r="C21" s="195">
        <v>117657.00640000001</v>
      </c>
      <c r="D21" s="195">
        <v>91394.335799100008</v>
      </c>
      <c r="E21" s="196">
        <v>-0.22321382639648735</v>
      </c>
      <c r="F21" s="194"/>
      <c r="G21" s="195">
        <v>36379.810770000004</v>
      </c>
      <c r="H21" s="195">
        <v>26891.726110000007</v>
      </c>
      <c r="I21" s="195">
        <v>22493.666409999998</v>
      </c>
      <c r="J21" s="196">
        <v>-0.1635469468196219</v>
      </c>
      <c r="K21" s="196">
        <v>1.5702627181892299E-3</v>
      </c>
      <c r="L21" s="40"/>
    </row>
    <row r="22" spans="1:17" s="14" customFormat="1" x14ac:dyDescent="0.25">
      <c r="A22" s="117" t="s">
        <v>376</v>
      </c>
      <c r="B22" s="118">
        <v>8431.7116200000019</v>
      </c>
      <c r="C22" s="118">
        <v>7609.1422199999997</v>
      </c>
      <c r="D22" s="118">
        <v>3904.1827900000003</v>
      </c>
      <c r="E22" s="266">
        <v>-0.48690894753705882</v>
      </c>
      <c r="F22" s="117"/>
      <c r="G22" s="118">
        <v>29045.076669999999</v>
      </c>
      <c r="H22" s="118">
        <v>26510.699219999999</v>
      </c>
      <c r="I22" s="118">
        <v>11540.924100000002</v>
      </c>
      <c r="J22" s="121">
        <v>-0.5646691924559506</v>
      </c>
      <c r="K22" s="121">
        <v>8.0566158123626219E-4</v>
      </c>
      <c r="L22" s="40"/>
      <c r="M22" s="107"/>
      <c r="N22" s="107"/>
      <c r="O22" s="107"/>
      <c r="P22" s="107"/>
      <c r="Q22" s="107"/>
    </row>
    <row r="23" spans="1:17" s="14" customFormat="1" ht="10.199999999999999" x14ac:dyDescent="0.2">
      <c r="A23" s="9" t="s">
        <v>411</v>
      </c>
      <c r="B23" s="9"/>
      <c r="C23" s="9"/>
      <c r="D23" s="9"/>
      <c r="E23" s="9"/>
      <c r="F23" s="9"/>
      <c r="G23" s="9"/>
      <c r="H23" s="9"/>
      <c r="I23" s="9"/>
      <c r="J23" s="9"/>
      <c r="K23" s="9"/>
      <c r="L23" s="15"/>
      <c r="M23" s="15"/>
      <c r="N23" s="15"/>
      <c r="Q23" s="15"/>
    </row>
    <row r="24" spans="1:17" s="107" customFormat="1" ht="11.4" x14ac:dyDescent="0.2">
      <c r="A24" s="107" t="s">
        <v>262</v>
      </c>
      <c r="G24" s="116"/>
    </row>
    <row r="25" spans="1:17" s="107" customFormat="1" ht="10.199999999999999" x14ac:dyDescent="0.2">
      <c r="G25" s="116"/>
    </row>
    <row r="26" spans="1:17" s="107" customFormat="1" ht="10.199999999999999" x14ac:dyDescent="0.2"/>
    <row r="27" spans="1:17" s="107" customFormat="1" ht="10.199999999999999" x14ac:dyDescent="0.2"/>
    <row r="28" spans="1:17" s="107" customFormat="1" ht="10.199999999999999" x14ac:dyDescent="0.2"/>
    <row r="29" spans="1:17" s="107" customFormat="1" ht="10.199999999999999" x14ac:dyDescent="0.2"/>
    <row r="30" spans="1:17" s="107" customFormat="1" ht="10.199999999999999" x14ac:dyDescent="0.2"/>
    <row r="31" spans="1:17" s="107" customFormat="1" ht="10.199999999999999" x14ac:dyDescent="0.2"/>
    <row r="32" spans="1:17" s="107" customFormat="1" ht="10.199999999999999" x14ac:dyDescent="0.2"/>
    <row r="33" spans="9:10" s="107" customFormat="1" ht="10.199999999999999" x14ac:dyDescent="0.2"/>
    <row r="34" spans="9:10" s="107" customFormat="1" ht="10.199999999999999" x14ac:dyDescent="0.2"/>
    <row r="35" spans="9:10" s="107" customFormat="1" ht="10.199999999999999" x14ac:dyDescent="0.2"/>
    <row r="36" spans="9:10" s="107" customFormat="1" ht="10.199999999999999" x14ac:dyDescent="0.2">
      <c r="I36" s="120"/>
      <c r="J36" s="120"/>
    </row>
    <row r="37" spans="9:10" s="107" customFormat="1" ht="10.199999999999999" x14ac:dyDescent="0.2"/>
    <row r="56" spans="1:21" s="14" customFormat="1" ht="10.199999999999999" x14ac:dyDescent="0.25">
      <c r="A56" s="391" t="s">
        <v>252</v>
      </c>
      <c r="B56" s="391"/>
      <c r="C56" s="391"/>
      <c r="D56" s="391"/>
      <c r="E56" s="391"/>
      <c r="F56" s="391"/>
      <c r="G56" s="391"/>
      <c r="H56" s="391"/>
      <c r="I56" s="391"/>
      <c r="J56" s="391"/>
      <c r="K56" s="391"/>
      <c r="L56" s="83"/>
      <c r="M56" s="83"/>
      <c r="N56" s="83"/>
      <c r="O56" s="83"/>
    </row>
    <row r="57" spans="1:21" s="14" customFormat="1" ht="10.199999999999999" x14ac:dyDescent="0.2">
      <c r="A57" s="392" t="s">
        <v>463</v>
      </c>
      <c r="B57" s="392"/>
      <c r="C57" s="392"/>
      <c r="D57" s="392"/>
      <c r="E57" s="392"/>
      <c r="F57" s="392"/>
      <c r="G57" s="392"/>
      <c r="H57" s="392"/>
      <c r="I57" s="392"/>
      <c r="J57" s="392"/>
      <c r="K57" s="392"/>
      <c r="L57" s="85"/>
      <c r="M57" s="85"/>
      <c r="N57" s="85"/>
      <c r="O57" s="85"/>
    </row>
    <row r="58" spans="1:21" s="20" customFormat="1" ht="11.4" x14ac:dyDescent="0.2">
      <c r="A58" s="17"/>
      <c r="B58" s="393" t="s">
        <v>260</v>
      </c>
      <c r="C58" s="393"/>
      <c r="D58" s="393"/>
      <c r="E58" s="393"/>
      <c r="F58" s="349"/>
      <c r="G58" s="393" t="s">
        <v>464</v>
      </c>
      <c r="H58" s="393"/>
      <c r="I58" s="393"/>
      <c r="J58" s="393"/>
      <c r="K58" s="393"/>
      <c r="L58" s="91"/>
      <c r="M58" s="91"/>
      <c r="N58" s="91"/>
      <c r="O58" s="91"/>
    </row>
    <row r="59" spans="1:21" s="20" customFormat="1" x14ac:dyDescent="0.25">
      <c r="A59" s="17" t="s">
        <v>263</v>
      </c>
      <c r="B59" s="122">
        <v>2018</v>
      </c>
      <c r="C59" s="394" t="s">
        <v>513</v>
      </c>
      <c r="D59" s="394"/>
      <c r="E59" s="394"/>
      <c r="F59" s="349"/>
      <c r="G59" s="122">
        <v>2018</v>
      </c>
      <c r="H59" s="394" t="s">
        <v>513</v>
      </c>
      <c r="I59" s="394"/>
      <c r="J59" s="394"/>
      <c r="K59" s="394"/>
      <c r="L59" s="91"/>
      <c r="M59" s="91"/>
      <c r="N59" s="91"/>
      <c r="O59" s="91"/>
      <c r="P59"/>
      <c r="Q59"/>
    </row>
    <row r="60" spans="1:21" s="20" customFormat="1" x14ac:dyDescent="0.25">
      <c r="A60" s="123"/>
      <c r="B60" s="123"/>
      <c r="C60" s="124">
        <v>2018</v>
      </c>
      <c r="D60" s="124">
        <v>2019</v>
      </c>
      <c r="E60" s="350" t="s">
        <v>509</v>
      </c>
      <c r="F60" s="125"/>
      <c r="G60" s="123"/>
      <c r="H60" s="124">
        <v>2018</v>
      </c>
      <c r="I60" s="124">
        <v>2019</v>
      </c>
      <c r="J60" s="350" t="s">
        <v>509</v>
      </c>
      <c r="K60" s="350" t="s">
        <v>525</v>
      </c>
      <c r="P60"/>
      <c r="Q60" s="306"/>
    </row>
    <row r="61" spans="1:21" x14ac:dyDescent="0.25">
      <c r="A61" s="17" t="s">
        <v>465</v>
      </c>
      <c r="B61" s="126"/>
      <c r="C61" s="126"/>
      <c r="D61" s="126"/>
      <c r="E61" s="127"/>
      <c r="F61" s="2"/>
      <c r="G61" s="126">
        <v>6559044</v>
      </c>
      <c r="H61" s="126">
        <v>5499665</v>
      </c>
      <c r="I61" s="126">
        <v>5299573</v>
      </c>
      <c r="J61" s="128">
        <v>-3.6382579666216053E-2</v>
      </c>
      <c r="Q61" s="306"/>
    </row>
    <row r="62" spans="1:21" s="294" customFormat="1" x14ac:dyDescent="0.25">
      <c r="A62" s="17" t="s">
        <v>68</v>
      </c>
      <c r="B62" s="126">
        <v>460818.382789</v>
      </c>
      <c r="C62" s="126">
        <v>375609.70523249992</v>
      </c>
      <c r="D62" s="126">
        <v>393917.45678349998</v>
      </c>
      <c r="E62" s="127">
        <v>4.8741423067510059E-2</v>
      </c>
      <c r="G62" s="126">
        <v>1536540.4990000003</v>
      </c>
      <c r="H62" s="126">
        <v>1264423.60412</v>
      </c>
      <c r="I62" s="126">
        <v>1312252.6181899998</v>
      </c>
      <c r="J62" s="128">
        <v>3.7826732998461621E-2</v>
      </c>
      <c r="K62" s="128">
        <v>0.24761478296270281</v>
      </c>
      <c r="M62" s="340"/>
      <c r="N62" s="296"/>
      <c r="P62"/>
      <c r="Q62" s="306"/>
    </row>
    <row r="63" spans="1:21" s="107" customFormat="1" x14ac:dyDescent="0.25">
      <c r="A63" s="10" t="s">
        <v>476</v>
      </c>
      <c r="B63" s="116">
        <v>227695.37931079997</v>
      </c>
      <c r="C63" s="116">
        <v>183957.44395569994</v>
      </c>
      <c r="D63" s="116">
        <v>192439.9185652</v>
      </c>
      <c r="E63" s="119">
        <v>4.6111070186117598E-2</v>
      </c>
      <c r="F63" s="93"/>
      <c r="G63" s="93">
        <v>1104402.8297800003</v>
      </c>
      <c r="H63" s="93">
        <v>900852.16366000008</v>
      </c>
      <c r="I63" s="93">
        <v>884599.2099299999</v>
      </c>
      <c r="J63" s="120">
        <v>-1.8041754669231636E-2</v>
      </c>
      <c r="K63" s="120">
        <v>0.16691895930672149</v>
      </c>
      <c r="L63" s="15"/>
      <c r="M63" s="340"/>
      <c r="N63" s="15"/>
      <c r="O63" s="14"/>
      <c r="P63"/>
      <c r="Q63" s="306"/>
      <c r="R63"/>
      <c r="S63"/>
      <c r="T63"/>
      <c r="U63"/>
    </row>
    <row r="64" spans="1:21" s="107" customFormat="1" x14ac:dyDescent="0.25">
      <c r="A64" s="107" t="s">
        <v>469</v>
      </c>
      <c r="B64" s="116">
        <v>76908.041931900007</v>
      </c>
      <c r="C64" s="116">
        <v>60800.489975499993</v>
      </c>
      <c r="D64" s="116">
        <v>85951.079900500001</v>
      </c>
      <c r="E64" s="119">
        <v>0.41365768491560884</v>
      </c>
      <c r="G64" s="116">
        <v>197173.33575000006</v>
      </c>
      <c r="H64" s="116">
        <v>158415.38146</v>
      </c>
      <c r="I64" s="116">
        <v>224354.63283000002</v>
      </c>
      <c r="J64" s="120">
        <v>0.41624273326419203</v>
      </c>
      <c r="K64" s="120">
        <v>4.2334473518904264E-2</v>
      </c>
      <c r="M64" s="340"/>
      <c r="P64"/>
      <c r="Q64" s="306"/>
      <c r="R64"/>
      <c r="S64"/>
      <c r="T64"/>
      <c r="U64"/>
    </row>
    <row r="65" spans="1:21" s="107" customFormat="1" x14ac:dyDescent="0.25">
      <c r="A65" s="9" t="s">
        <v>470</v>
      </c>
      <c r="B65" s="116">
        <v>151640.23008129999</v>
      </c>
      <c r="C65" s="116">
        <v>127137.17779140001</v>
      </c>
      <c r="D65" s="116">
        <v>112335.9076831</v>
      </c>
      <c r="E65" s="119">
        <v>-0.11641968435531236</v>
      </c>
      <c r="G65" s="116">
        <v>219668.87997999997</v>
      </c>
      <c r="H65" s="116">
        <v>192252.71027999997</v>
      </c>
      <c r="I65" s="116">
        <v>190788.28703000001</v>
      </c>
      <c r="J65" s="120">
        <v>-7.6171787012373482E-3</v>
      </c>
      <c r="K65" s="120">
        <v>3.6000690438644775E-2</v>
      </c>
      <c r="M65" s="340"/>
      <c r="P65"/>
      <c r="Q65" s="306"/>
      <c r="R65"/>
      <c r="S65"/>
      <c r="T65"/>
      <c r="U65"/>
    </row>
    <row r="66" spans="1:21" s="294" customFormat="1" x14ac:dyDescent="0.25">
      <c r="A66" s="17" t="s">
        <v>437</v>
      </c>
      <c r="B66" s="126">
        <v>1654285.2616696991</v>
      </c>
      <c r="C66" s="126">
        <v>1362489.8252873996</v>
      </c>
      <c r="D66" s="126">
        <v>1391598.6773247009</v>
      </c>
      <c r="E66" s="127">
        <v>2.1364454616137118E-2</v>
      </c>
      <c r="G66" s="126">
        <v>1020088.2882600005</v>
      </c>
      <c r="H66" s="126">
        <v>853302.39827000012</v>
      </c>
      <c r="I66" s="126">
        <v>769833.07853000029</v>
      </c>
      <c r="J66" s="128">
        <v>-9.7819155213001774E-2</v>
      </c>
      <c r="K66" s="128">
        <v>0.14526322753361456</v>
      </c>
      <c r="M66" s="340"/>
      <c r="P66" s="2"/>
      <c r="Q66" s="307"/>
      <c r="R66" s="2"/>
      <c r="S66" s="2"/>
      <c r="T66" s="2"/>
      <c r="U66" s="2"/>
    </row>
    <row r="67" spans="1:21" s="107" customFormat="1" x14ac:dyDescent="0.25">
      <c r="A67" s="107" t="s">
        <v>474</v>
      </c>
      <c r="B67" s="134">
        <v>327282.59133119998</v>
      </c>
      <c r="C67" s="134">
        <v>281114.81997149996</v>
      </c>
      <c r="D67" s="134">
        <v>282049.69319969998</v>
      </c>
      <c r="E67" s="119">
        <v>3.3255921131969401E-3</v>
      </c>
      <c r="G67" s="134">
        <v>325685.61442</v>
      </c>
      <c r="H67" s="134">
        <v>281375.91432000004</v>
      </c>
      <c r="I67" s="134">
        <v>260200.31806999998</v>
      </c>
      <c r="J67" s="120">
        <v>-7.5257316537469254E-2</v>
      </c>
      <c r="K67" s="120">
        <v>4.909835529579458E-2</v>
      </c>
      <c r="M67" s="340"/>
      <c r="P67"/>
      <c r="Q67" s="306"/>
      <c r="R67"/>
    </row>
    <row r="68" spans="1:21" s="107" customFormat="1" x14ac:dyDescent="0.25">
      <c r="A68" s="107" t="s">
        <v>478</v>
      </c>
      <c r="B68" s="134">
        <v>819887.52327000001</v>
      </c>
      <c r="C68" s="134">
        <v>664239.8663154</v>
      </c>
      <c r="D68" s="134">
        <v>733686.45937000006</v>
      </c>
      <c r="E68" s="119">
        <v>0.104550474273438</v>
      </c>
      <c r="G68" s="134">
        <v>344518.21730000002</v>
      </c>
      <c r="H68" s="134">
        <v>283803.24432999996</v>
      </c>
      <c r="I68" s="134">
        <v>261705.31563999999</v>
      </c>
      <c r="J68" s="120">
        <v>-7.7863552061106844E-2</v>
      </c>
      <c r="K68" s="120">
        <v>4.9382339980975826E-2</v>
      </c>
      <c r="M68" s="340"/>
      <c r="P68"/>
      <c r="Q68" s="306"/>
      <c r="R68"/>
    </row>
    <row r="69" spans="1:21" s="294" customFormat="1" x14ac:dyDescent="0.25">
      <c r="A69" s="294" t="s">
        <v>436</v>
      </c>
      <c r="B69" s="301">
        <v>3603122.2327224021</v>
      </c>
      <c r="C69" s="301">
        <v>2993460.987407499</v>
      </c>
      <c r="D69" s="301">
        <v>3279609.3336341004</v>
      </c>
      <c r="E69" s="127">
        <v>9.5591139296731464E-2</v>
      </c>
      <c r="G69" s="126">
        <v>931501.99142000079</v>
      </c>
      <c r="H69" s="301">
        <v>773659.30172999972</v>
      </c>
      <c r="I69" s="301">
        <v>804576.36930000072</v>
      </c>
      <c r="J69" s="128">
        <v>3.9962122216932627E-2</v>
      </c>
      <c r="K69" s="128">
        <v>0.1518190935948992</v>
      </c>
      <c r="M69" s="340"/>
      <c r="N69" s="296"/>
      <c r="P69" s="2"/>
      <c r="Q69" s="307"/>
      <c r="R69" s="2"/>
    </row>
    <row r="70" spans="1:21" s="107" customFormat="1" x14ac:dyDescent="0.25">
      <c r="A70" s="107" t="s">
        <v>471</v>
      </c>
      <c r="B70" s="116">
        <v>1242744.0354099998</v>
      </c>
      <c r="C70" s="116">
        <v>976694.60973999999</v>
      </c>
      <c r="D70" s="116">
        <v>986417.97900000005</v>
      </c>
      <c r="E70" s="119">
        <v>9.9553833542589398E-3</v>
      </c>
      <c r="G70" s="116">
        <v>682854.02977999998</v>
      </c>
      <c r="H70" s="116">
        <v>554569.13516999991</v>
      </c>
      <c r="I70" s="116">
        <v>617800.11449999991</v>
      </c>
      <c r="J70" s="120">
        <v>0.11401820858749545</v>
      </c>
      <c r="K70" s="120">
        <v>0.11657545136183611</v>
      </c>
      <c r="M70" s="340"/>
      <c r="P70"/>
      <c r="Q70" s="306"/>
      <c r="R70"/>
    </row>
    <row r="71" spans="1:21" s="107" customFormat="1" x14ac:dyDescent="0.25">
      <c r="A71" s="107" t="s">
        <v>472</v>
      </c>
      <c r="B71" s="116">
        <v>1918283.0260534</v>
      </c>
      <c r="C71" s="116">
        <v>1624028.3806017998</v>
      </c>
      <c r="D71" s="116">
        <v>1926501.4287729999</v>
      </c>
      <c r="E71" s="119">
        <v>0.18624862212020932</v>
      </c>
      <c r="G71" s="116">
        <v>381986.18716000003</v>
      </c>
      <c r="H71" s="116">
        <v>324291.79608999996</v>
      </c>
      <c r="I71" s="116">
        <v>368182.56827999989</v>
      </c>
      <c r="J71" s="120">
        <v>0.13534345524368119</v>
      </c>
      <c r="K71" s="120">
        <v>6.9474006354851583E-2</v>
      </c>
      <c r="M71" s="340"/>
      <c r="P71"/>
      <c r="Q71" s="306"/>
      <c r="R71"/>
    </row>
    <row r="72" spans="1:21" s="107" customFormat="1" x14ac:dyDescent="0.25">
      <c r="A72" s="107" t="s">
        <v>473</v>
      </c>
      <c r="B72" s="116">
        <v>166714.5131594</v>
      </c>
      <c r="C72" s="116">
        <v>142950.91937640001</v>
      </c>
      <c r="D72" s="116">
        <v>126542.51279189999</v>
      </c>
      <c r="E72" s="119">
        <v>-0.11478349811305166</v>
      </c>
      <c r="G72" s="116">
        <v>79041.248719999974</v>
      </c>
      <c r="H72" s="116">
        <v>67974.531149999981</v>
      </c>
      <c r="I72" s="116">
        <v>56837.808460000007</v>
      </c>
      <c r="J72" s="120">
        <v>-0.16383669738632656</v>
      </c>
      <c r="K72" s="120">
        <v>1.072497887282617E-2</v>
      </c>
      <c r="M72" s="340"/>
      <c r="P72"/>
      <c r="Q72" s="306"/>
    </row>
    <row r="73" spans="1:21" s="294" customFormat="1" x14ac:dyDescent="0.25">
      <c r="A73" s="294" t="s">
        <v>435</v>
      </c>
      <c r="B73" s="126">
        <v>470000.19333300018</v>
      </c>
      <c r="C73" s="126">
        <v>392110.42120939988</v>
      </c>
      <c r="D73" s="126">
        <v>400964.72456370026</v>
      </c>
      <c r="E73" s="127">
        <v>2.2581147746572938E-2</v>
      </c>
      <c r="G73" s="126">
        <v>410116.98810999957</v>
      </c>
      <c r="H73" s="126">
        <v>353013.15919000015</v>
      </c>
      <c r="I73" s="126">
        <v>316153.82801999967</v>
      </c>
      <c r="J73" s="128">
        <v>-0.10441347641140453</v>
      </c>
      <c r="K73" s="128">
        <v>5.9656471949721172E-2</v>
      </c>
      <c r="M73" s="340"/>
      <c r="N73" s="296"/>
      <c r="P73"/>
      <c r="Q73" s="306"/>
    </row>
    <row r="74" spans="1:21" s="294" customFormat="1" x14ac:dyDescent="0.25">
      <c r="A74" s="294" t="s">
        <v>61</v>
      </c>
      <c r="B74" s="126">
        <v>102460.1385387</v>
      </c>
      <c r="C74" s="126">
        <v>87845.605167399975</v>
      </c>
      <c r="D74" s="126">
        <v>85166.500850600045</v>
      </c>
      <c r="E74" s="127">
        <v>-3.0497875354089543E-2</v>
      </c>
      <c r="G74" s="126">
        <v>338891.18638000009</v>
      </c>
      <c r="H74" s="126">
        <v>288975.33352999989</v>
      </c>
      <c r="I74" s="126">
        <v>259434.2869199999</v>
      </c>
      <c r="J74" s="128">
        <v>-0.10222687953722254</v>
      </c>
      <c r="K74" s="128">
        <v>4.895380947106491E-2</v>
      </c>
      <c r="M74" s="340"/>
      <c r="N74" s="296"/>
      <c r="P74"/>
      <c r="Q74" s="306"/>
    </row>
    <row r="75" spans="1:21" s="294" customFormat="1" x14ac:dyDescent="0.25">
      <c r="A75" s="294" t="s">
        <v>10</v>
      </c>
      <c r="B75" s="126"/>
      <c r="C75" s="126"/>
      <c r="D75" s="126"/>
      <c r="E75" s="127"/>
      <c r="G75" s="126">
        <v>331427</v>
      </c>
      <c r="H75" s="126">
        <v>289524</v>
      </c>
      <c r="I75" s="126">
        <v>222098</v>
      </c>
      <c r="J75" s="128">
        <v>-0.23288570204888026</v>
      </c>
      <c r="K75" s="128">
        <v>4.1908659433505302E-2</v>
      </c>
      <c r="M75" s="340"/>
      <c r="N75" s="296"/>
      <c r="P75"/>
      <c r="Q75" s="306"/>
    </row>
    <row r="76" spans="1:21" s="107" customFormat="1" x14ac:dyDescent="0.25">
      <c r="A76" s="107" t="s">
        <v>475</v>
      </c>
      <c r="B76" s="116"/>
      <c r="C76" s="116"/>
      <c r="D76" s="116"/>
      <c r="E76" s="119"/>
      <c r="G76" s="116">
        <v>277380.85658999998</v>
      </c>
      <c r="H76" s="116">
        <v>243549.08882</v>
      </c>
      <c r="I76" s="116">
        <v>181682.77357000005</v>
      </c>
      <c r="J76" s="120">
        <v>-0.25401990025806886</v>
      </c>
      <c r="K76" s="120">
        <v>3.4282530605767685E-2</v>
      </c>
      <c r="M76" s="340"/>
      <c r="N76" s="297"/>
      <c r="P76"/>
      <c r="Q76" s="306"/>
    </row>
    <row r="77" spans="1:21" s="294" customFormat="1" x14ac:dyDescent="0.25">
      <c r="A77" s="294" t="s">
        <v>261</v>
      </c>
      <c r="B77" s="301">
        <v>276402.37697440002</v>
      </c>
      <c r="C77" s="301">
        <v>228316.66023080001</v>
      </c>
      <c r="D77" s="301">
        <v>248491.69340269995</v>
      </c>
      <c r="E77" s="127">
        <v>8.8364261948757683E-2</v>
      </c>
      <c r="G77" s="301">
        <v>338115.55096999992</v>
      </c>
      <c r="H77" s="301">
        <v>276675.30136000004</v>
      </c>
      <c r="I77" s="301">
        <v>302810.01667999988</v>
      </c>
      <c r="J77" s="128">
        <v>9.4459878390063645E-2</v>
      </c>
      <c r="K77" s="128">
        <v>5.7138568839414018E-2</v>
      </c>
      <c r="M77" s="340"/>
      <c r="N77" s="296"/>
      <c r="P77"/>
      <c r="Q77" s="306"/>
    </row>
    <row r="78" spans="1:21" s="294" customFormat="1" x14ac:dyDescent="0.25">
      <c r="A78" s="302" t="s">
        <v>438</v>
      </c>
      <c r="B78" s="303">
        <v>249609.44039090004</v>
      </c>
      <c r="C78" s="303">
        <v>201403.84807810033</v>
      </c>
      <c r="D78" s="303">
        <v>197812.52508980021</v>
      </c>
      <c r="E78" s="304">
        <v>-1.7831451695538014E-2</v>
      </c>
      <c r="F78" s="302"/>
      <c r="G78" s="308">
        <v>244136.23431000003</v>
      </c>
      <c r="H78" s="303">
        <v>204983.47472000009</v>
      </c>
      <c r="I78" s="303">
        <v>204661.03820999988</v>
      </c>
      <c r="J78" s="304">
        <v>-1.5729878247046081E-3</v>
      </c>
      <c r="K78" s="128">
        <v>3.8618401559899235E-2</v>
      </c>
      <c r="M78" s="340"/>
      <c r="N78" s="296"/>
      <c r="P78"/>
      <c r="Q78" s="306"/>
    </row>
    <row r="79" spans="1:21" s="294" customFormat="1" x14ac:dyDescent="0.25">
      <c r="A79" s="309" t="s">
        <v>3</v>
      </c>
      <c r="B79" s="310">
        <v>406688.17059739999</v>
      </c>
      <c r="C79" s="310">
        <v>353329.33785940002</v>
      </c>
      <c r="D79" s="310">
        <v>421856.35110229999</v>
      </c>
      <c r="E79" s="311">
        <v>0.19394657023971451</v>
      </c>
      <c r="F79" s="309"/>
      <c r="G79" s="310">
        <v>164530.15297</v>
      </c>
      <c r="H79" s="310">
        <v>144134.21477999998</v>
      </c>
      <c r="I79" s="310">
        <v>119488.85997000002</v>
      </c>
      <c r="J79" s="312">
        <v>-0.17098892756045136</v>
      </c>
      <c r="K79" s="312">
        <v>2.2546884432009903E-2</v>
      </c>
      <c r="M79" s="340"/>
      <c r="N79" s="296"/>
      <c r="P79" s="2"/>
      <c r="Q79" s="307"/>
    </row>
    <row r="80" spans="1:21" s="14" customFormat="1" x14ac:dyDescent="0.25">
      <c r="A80" s="9" t="s">
        <v>414</v>
      </c>
      <c r="B80" s="9"/>
      <c r="C80" s="9"/>
      <c r="D80" s="9"/>
      <c r="E80" s="9"/>
      <c r="F80" s="9"/>
      <c r="G80" s="9"/>
      <c r="H80" s="9"/>
      <c r="I80" s="9"/>
      <c r="J80" s="9"/>
      <c r="K80" s="9"/>
      <c r="L80" s="15"/>
      <c r="M80" s="15"/>
      <c r="N80" s="298"/>
      <c r="P80"/>
      <c r="Q80"/>
    </row>
    <row r="81" spans="1:10" s="107" customFormat="1" ht="11.4" x14ac:dyDescent="0.2">
      <c r="A81" s="107" t="s">
        <v>262</v>
      </c>
      <c r="G81" s="116"/>
    </row>
    <row r="82" spans="1:10" x14ac:dyDescent="0.25">
      <c r="E82" s="305"/>
      <c r="F82" s="305"/>
      <c r="G82" s="116"/>
      <c r="H82" s="305"/>
      <c r="I82" s="305"/>
      <c r="J82" s="305"/>
    </row>
    <row r="83" spans="1:10" x14ac:dyDescent="0.25">
      <c r="A83" s="105"/>
      <c r="E83" s="305"/>
      <c r="F83" s="305"/>
      <c r="G83" s="116"/>
      <c r="H83" s="305"/>
      <c r="I83" s="305"/>
      <c r="J83" s="305"/>
    </row>
    <row r="84" spans="1:10" x14ac:dyDescent="0.25">
      <c r="G84" s="295"/>
    </row>
    <row r="85" spans="1:10" x14ac:dyDescent="0.25">
      <c r="G85" s="295"/>
    </row>
  </sheetData>
  <sortState xmlns:xlrd2="http://schemas.microsoft.com/office/spreadsheetml/2017/richdata2"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493"/>
  <sheetViews>
    <sheetView view="pageBreakPreview" zoomScale="96" zoomScaleNormal="75" zoomScaleSheetLayoutView="96" workbookViewId="0">
      <selection sqref="A1:XFD1048576"/>
    </sheetView>
  </sheetViews>
  <sheetFormatPr baseColWidth="10" defaultColWidth="11.44140625" defaultRowHeight="10.199999999999999" x14ac:dyDescent="0.25"/>
  <cols>
    <col min="1" max="1" width="36.5546875" style="14" customWidth="1"/>
    <col min="2" max="5" width="11.6640625" style="14" customWidth="1"/>
    <col min="6" max="6" width="2.6640625" style="14" customWidth="1"/>
    <col min="7" max="13" width="11.6640625" style="14" customWidth="1"/>
    <col min="14" max="14" width="4.5546875" style="14" customWidth="1"/>
    <col min="15" max="15" width="15.5546875" style="172" customWidth="1"/>
    <col min="16" max="16" width="20.109375" style="172" customWidth="1"/>
    <col min="17" max="17" width="15.5546875" style="172" customWidth="1"/>
    <col min="18" max="18" width="15.44140625" style="14" customWidth="1"/>
    <col min="19" max="19" width="12" style="14" customWidth="1"/>
    <col min="20" max="20" width="14" style="14" customWidth="1"/>
    <col min="21" max="21" width="12" style="14" customWidth="1"/>
    <col min="22" max="23" width="15.109375" style="14" bestFit="1" customWidth="1"/>
    <col min="24" max="16384" width="11.44140625" style="14"/>
  </cols>
  <sheetData>
    <row r="1" spans="1:18" ht="20.100000000000001" customHeight="1" x14ac:dyDescent="0.25">
      <c r="A1" s="391" t="s">
        <v>253</v>
      </c>
      <c r="B1" s="391"/>
      <c r="C1" s="391"/>
      <c r="D1" s="391"/>
      <c r="E1" s="391"/>
      <c r="F1" s="391"/>
      <c r="G1" s="391"/>
      <c r="H1" s="391"/>
      <c r="I1" s="391"/>
      <c r="J1" s="391"/>
      <c r="K1" s="348"/>
      <c r="L1" s="348"/>
      <c r="M1" s="348"/>
      <c r="N1" s="83"/>
      <c r="O1" s="169"/>
      <c r="P1" s="169"/>
      <c r="Q1" s="169"/>
      <c r="R1" s="83"/>
    </row>
    <row r="2" spans="1:18" ht="20.100000000000001" customHeight="1" x14ac:dyDescent="0.2">
      <c r="A2" s="392" t="s">
        <v>151</v>
      </c>
      <c r="B2" s="392"/>
      <c r="C2" s="392"/>
      <c r="D2" s="392"/>
      <c r="E2" s="392"/>
      <c r="F2" s="392"/>
      <c r="G2" s="392"/>
      <c r="H2" s="392"/>
      <c r="I2" s="392"/>
      <c r="J2" s="392"/>
      <c r="K2" s="348"/>
      <c r="L2" s="348"/>
      <c r="M2" s="348"/>
      <c r="N2" s="257"/>
      <c r="O2" s="257"/>
      <c r="P2" s="257"/>
      <c r="Q2" s="257"/>
      <c r="R2" s="257"/>
    </row>
    <row r="3" spans="1:18" s="20" customFormat="1" x14ac:dyDescent="0.2">
      <c r="A3" s="17"/>
      <c r="B3" s="393" t="s">
        <v>100</v>
      </c>
      <c r="C3" s="393"/>
      <c r="D3" s="393"/>
      <c r="E3" s="393"/>
      <c r="F3" s="349"/>
      <c r="G3" s="393" t="s">
        <v>422</v>
      </c>
      <c r="H3" s="393"/>
      <c r="I3" s="393"/>
      <c r="J3" s="393"/>
      <c r="K3" s="349"/>
      <c r="L3" s="349"/>
      <c r="M3" s="349"/>
      <c r="N3" s="91"/>
      <c r="O3" s="170"/>
      <c r="P3" s="170"/>
      <c r="Q3" s="170"/>
      <c r="R3" s="91"/>
    </row>
    <row r="4" spans="1:18" s="20" customFormat="1" x14ac:dyDescent="0.2">
      <c r="A4" s="17" t="s">
        <v>257</v>
      </c>
      <c r="B4" s="396">
        <v>2018</v>
      </c>
      <c r="C4" s="394" t="s">
        <v>513</v>
      </c>
      <c r="D4" s="394"/>
      <c r="E4" s="394"/>
      <c r="F4" s="349"/>
      <c r="G4" s="396">
        <v>2018</v>
      </c>
      <c r="H4" s="394" t="s">
        <v>526</v>
      </c>
      <c r="I4" s="394"/>
      <c r="J4" s="394"/>
      <c r="K4" s="349"/>
      <c r="L4" s="349"/>
      <c r="M4" s="349"/>
      <c r="N4" s="91"/>
      <c r="O4" s="170"/>
      <c r="P4" s="170"/>
      <c r="Q4" s="170"/>
      <c r="R4" s="91"/>
    </row>
    <row r="5" spans="1:18" s="20" customFormat="1" x14ac:dyDescent="0.2">
      <c r="A5" s="123"/>
      <c r="B5" s="397"/>
      <c r="C5" s="256">
        <v>2018</v>
      </c>
      <c r="D5" s="256">
        <v>2019</v>
      </c>
      <c r="E5" s="350" t="s">
        <v>509</v>
      </c>
      <c r="F5" s="125"/>
      <c r="G5" s="397"/>
      <c r="H5" s="256">
        <v>2018</v>
      </c>
      <c r="I5" s="256">
        <v>2019</v>
      </c>
      <c r="J5" s="350" t="s">
        <v>509</v>
      </c>
      <c r="K5" s="349"/>
      <c r="L5" s="349"/>
      <c r="M5" s="349"/>
      <c r="O5" s="171"/>
      <c r="P5" s="171"/>
      <c r="Q5" s="171"/>
    </row>
    <row r="6" spans="1:18" x14ac:dyDescent="0.2">
      <c r="A6" s="9"/>
      <c r="B6" s="9"/>
      <c r="C6" s="9"/>
      <c r="D6" s="9"/>
      <c r="E6" s="9"/>
      <c r="F6" s="9"/>
      <c r="G6" s="9"/>
      <c r="H6" s="9"/>
      <c r="I6" s="9"/>
      <c r="J6" s="9"/>
      <c r="K6" s="9"/>
      <c r="L6" s="9"/>
      <c r="M6" s="9"/>
    </row>
    <row r="7" spans="1:18" s="21" customFormat="1" x14ac:dyDescent="0.2">
      <c r="A7" s="86" t="s">
        <v>287</v>
      </c>
      <c r="B7" s="86">
        <v>3604990.8359436002</v>
      </c>
      <c r="C7" s="86">
        <v>3336144.3779765</v>
      </c>
      <c r="D7" s="86">
        <v>3148389.8025029004</v>
      </c>
      <c r="E7" s="87">
        <v>-5.6278911881949227</v>
      </c>
      <c r="F7" s="86"/>
      <c r="G7" s="86">
        <v>7078457.7331800004</v>
      </c>
      <c r="H7" s="86">
        <v>6199016.0819800003</v>
      </c>
      <c r="I7" s="86">
        <v>6119469.577250002</v>
      </c>
      <c r="J7" s="16">
        <v>-1.2832117819670259</v>
      </c>
      <c r="K7" s="16"/>
      <c r="L7" s="16"/>
      <c r="M7" s="16"/>
      <c r="O7" s="173"/>
      <c r="P7" s="201"/>
      <c r="Q7" s="201"/>
    </row>
    <row r="8" spans="1:18" s="20" customFormat="1" ht="11.25" customHeight="1" x14ac:dyDescent="0.2">
      <c r="A8" s="17"/>
      <c r="B8" s="18"/>
      <c r="C8" s="18"/>
      <c r="D8" s="18"/>
      <c r="E8" s="16"/>
      <c r="F8" s="16"/>
      <c r="G8" s="18"/>
      <c r="H8" s="18"/>
      <c r="I8" s="18"/>
      <c r="J8" s="16"/>
      <c r="K8" s="16"/>
      <c r="L8" s="16"/>
      <c r="M8" s="16"/>
      <c r="O8" s="173"/>
      <c r="P8" s="178"/>
      <c r="Q8" s="178"/>
    </row>
    <row r="9" spans="1:18" s="20" customFormat="1" ht="11.25" customHeight="1" x14ac:dyDescent="0.2">
      <c r="A9" s="17" t="s">
        <v>254</v>
      </c>
      <c r="B9" s="18">
        <v>2938029.3026435999</v>
      </c>
      <c r="C9" s="18">
        <v>2770932.0833985</v>
      </c>
      <c r="D9" s="18">
        <v>2629511.5130361002</v>
      </c>
      <c r="E9" s="16">
        <v>-5.1037183917171234</v>
      </c>
      <c r="F9" s="16"/>
      <c r="G9" s="18">
        <v>5736414.1747000003</v>
      </c>
      <c r="H9" s="18">
        <v>5059773.0793599999</v>
      </c>
      <c r="I9" s="18">
        <v>5075592.4749600021</v>
      </c>
      <c r="J9" s="16">
        <v>0.31265029778772657</v>
      </c>
      <c r="K9" s="16"/>
      <c r="L9" s="16"/>
      <c r="M9" s="16"/>
      <c r="O9" s="173"/>
      <c r="P9" s="171"/>
      <c r="Q9" s="171"/>
    </row>
    <row r="10" spans="1:18" s="20" customFormat="1" ht="11.25" customHeight="1" x14ac:dyDescent="0.2">
      <c r="A10" s="17"/>
      <c r="B10" s="18"/>
      <c r="C10" s="18"/>
      <c r="D10" s="18"/>
      <c r="E10" s="16"/>
      <c r="F10" s="16"/>
      <c r="G10" s="18"/>
      <c r="H10" s="18"/>
      <c r="I10" s="18"/>
      <c r="J10" s="16"/>
      <c r="K10" s="16"/>
      <c r="L10" s="16"/>
      <c r="M10" s="16"/>
      <c r="O10" s="173"/>
      <c r="P10" s="171"/>
      <c r="Q10" s="171"/>
    </row>
    <row r="11" spans="1:18" s="20" customFormat="1" ht="11.25" customHeight="1" x14ac:dyDescent="0.2">
      <c r="A11" s="17" t="s">
        <v>173</v>
      </c>
      <c r="B11" s="18">
        <v>2829262.9857733999</v>
      </c>
      <c r="C11" s="18">
        <v>2671766.6849083002</v>
      </c>
      <c r="D11" s="18">
        <v>2505714.1553561003</v>
      </c>
      <c r="E11" s="16">
        <v>-6.2150834685589018</v>
      </c>
      <c r="F11" s="16"/>
      <c r="G11" s="18">
        <v>5164937.0690000001</v>
      </c>
      <c r="H11" s="18">
        <v>4543987.8295700001</v>
      </c>
      <c r="I11" s="18">
        <v>4504696.472260002</v>
      </c>
      <c r="J11" s="16">
        <v>-0.86468887646022097</v>
      </c>
      <c r="K11" s="127"/>
      <c r="L11" s="16"/>
      <c r="M11" s="16"/>
      <c r="O11" s="173"/>
      <c r="P11" s="178"/>
      <c r="Q11" s="171"/>
    </row>
    <row r="12" spans="1:18" ht="10.8" customHeight="1" x14ac:dyDescent="0.2">
      <c r="A12" s="10" t="s">
        <v>169</v>
      </c>
      <c r="B12" s="11">
        <v>724405.53699580068</v>
      </c>
      <c r="C12" s="11">
        <v>718341.75539580057</v>
      </c>
      <c r="D12" s="11">
        <v>648464.63662640029</v>
      </c>
      <c r="E12" s="12">
        <v>-9.7275590962826044</v>
      </c>
      <c r="F12" s="12"/>
      <c r="G12" s="11">
        <v>1224717.6823399998</v>
      </c>
      <c r="H12" s="11">
        <v>1212038.0458</v>
      </c>
      <c r="I12" s="11">
        <v>1200713.2236000018</v>
      </c>
      <c r="J12" s="12">
        <v>-0.93436194014218188</v>
      </c>
      <c r="K12" s="127"/>
      <c r="L12" s="12"/>
      <c r="M12" s="12"/>
      <c r="O12" s="174"/>
    </row>
    <row r="13" spans="1:18" ht="10.8" customHeight="1" x14ac:dyDescent="0.2">
      <c r="A13" s="10" t="s">
        <v>92</v>
      </c>
      <c r="B13" s="11">
        <v>775663.32918539923</v>
      </c>
      <c r="C13" s="11">
        <v>752394.66334539943</v>
      </c>
      <c r="D13" s="11">
        <v>661820.31536810019</v>
      </c>
      <c r="E13" s="12">
        <v>-12.038143329536027</v>
      </c>
      <c r="F13" s="12"/>
      <c r="G13" s="11">
        <v>737912.82524999965</v>
      </c>
      <c r="H13" s="11">
        <v>719760.79955999996</v>
      </c>
      <c r="I13" s="11">
        <v>611241.29081999976</v>
      </c>
      <c r="J13" s="12">
        <v>-15.077162969467039</v>
      </c>
      <c r="K13" s="127"/>
      <c r="L13" s="12"/>
      <c r="M13" s="12"/>
      <c r="O13" s="174"/>
    </row>
    <row r="14" spans="1:18" ht="11.25" customHeight="1" x14ac:dyDescent="0.2">
      <c r="A14" s="10" t="s">
        <v>93</v>
      </c>
      <c r="B14" s="11">
        <v>182701.8615304</v>
      </c>
      <c r="C14" s="11">
        <v>180715.08553040001</v>
      </c>
      <c r="D14" s="11">
        <v>153161.61309989999</v>
      </c>
      <c r="E14" s="12">
        <v>-15.246913310878497</v>
      </c>
      <c r="F14" s="12"/>
      <c r="G14" s="11">
        <v>203268.33065999998</v>
      </c>
      <c r="H14" s="11">
        <v>200956.55577999994</v>
      </c>
      <c r="I14" s="11">
        <v>177568.55205999987</v>
      </c>
      <c r="J14" s="12">
        <v>-11.638338261332677</v>
      </c>
      <c r="K14" s="127"/>
      <c r="L14" s="12"/>
      <c r="M14" s="12"/>
      <c r="O14" s="174"/>
    </row>
    <row r="15" spans="1:18" ht="11.25" customHeight="1" x14ac:dyDescent="0.2">
      <c r="A15" s="10" t="s">
        <v>424</v>
      </c>
      <c r="B15" s="11">
        <v>132525.04379999998</v>
      </c>
      <c r="C15" s="11">
        <v>82043.388379999989</v>
      </c>
      <c r="D15" s="11">
        <v>103852.02935000001</v>
      </c>
      <c r="E15" s="12">
        <v>26.581838464531771</v>
      </c>
      <c r="F15" s="12"/>
      <c r="G15" s="11">
        <v>325105.68320999993</v>
      </c>
      <c r="H15" s="11">
        <v>209565.86763999995</v>
      </c>
      <c r="I15" s="11">
        <v>237775.10074999995</v>
      </c>
      <c r="J15" s="12">
        <v>13.460795609358911</v>
      </c>
      <c r="K15" s="127"/>
      <c r="L15" s="12"/>
      <c r="M15" s="12"/>
      <c r="O15" s="174"/>
    </row>
    <row r="16" spans="1:18" ht="11.25" customHeight="1" x14ac:dyDescent="0.2">
      <c r="A16" s="10" t="s">
        <v>94</v>
      </c>
      <c r="B16" s="11">
        <v>120488.69678999997</v>
      </c>
      <c r="C16" s="11">
        <v>119832.64078999998</v>
      </c>
      <c r="D16" s="11">
        <v>154802.13738140001</v>
      </c>
      <c r="E16" s="12">
        <v>29.181946054816677</v>
      </c>
      <c r="F16" s="12"/>
      <c r="G16" s="11">
        <v>173957.92509000009</v>
      </c>
      <c r="H16" s="11">
        <v>172730.28205000013</v>
      </c>
      <c r="I16" s="11">
        <v>212272.40950000015</v>
      </c>
      <c r="J16" s="12">
        <v>22.892411788312714</v>
      </c>
      <c r="K16" s="127"/>
      <c r="L16" s="12"/>
      <c r="M16" s="12"/>
      <c r="O16" s="174"/>
    </row>
    <row r="17" spans="1:22" ht="11.25" customHeight="1" x14ac:dyDescent="0.2">
      <c r="A17" s="10" t="s">
        <v>312</v>
      </c>
      <c r="B17" s="11">
        <v>128506.97123000001</v>
      </c>
      <c r="C17" s="11">
        <v>127911.29123</v>
      </c>
      <c r="D17" s="11">
        <v>130271.33688000002</v>
      </c>
      <c r="E17" s="12">
        <v>1.8450643624231589</v>
      </c>
      <c r="F17" s="12"/>
      <c r="G17" s="11">
        <v>128546.27244</v>
      </c>
      <c r="H17" s="11">
        <v>128022.58467999997</v>
      </c>
      <c r="I17" s="11">
        <v>127019.45709000001</v>
      </c>
      <c r="J17" s="12">
        <v>-0.78355517700828159</v>
      </c>
      <c r="K17" s="127"/>
      <c r="L17" s="12"/>
      <c r="M17" s="12"/>
      <c r="O17" s="174"/>
    </row>
    <row r="18" spans="1:22" ht="11.25" customHeight="1" x14ac:dyDescent="0.2">
      <c r="A18" s="10" t="s">
        <v>383</v>
      </c>
      <c r="B18" s="11">
        <v>113941.65986820003</v>
      </c>
      <c r="C18" s="11">
        <v>90665.893633100015</v>
      </c>
      <c r="D18" s="11">
        <v>87814.040646000009</v>
      </c>
      <c r="E18" s="12">
        <v>-3.1454529071766189</v>
      </c>
      <c r="F18" s="12"/>
      <c r="G18" s="11">
        <v>637271.60961999965</v>
      </c>
      <c r="H18" s="11">
        <v>493103.25361000013</v>
      </c>
      <c r="I18" s="11">
        <v>430502.7123700002</v>
      </c>
      <c r="J18" s="12">
        <v>-12.695219668842682</v>
      </c>
      <c r="K18" s="127"/>
      <c r="L18" s="12"/>
      <c r="M18" s="12"/>
      <c r="O18" s="174"/>
    </row>
    <row r="19" spans="1:22" ht="11.25" customHeight="1" x14ac:dyDescent="0.2">
      <c r="A19" s="10" t="s">
        <v>333</v>
      </c>
      <c r="B19" s="11">
        <v>65053.653969999999</v>
      </c>
      <c r="C19" s="11">
        <v>62544.591970000001</v>
      </c>
      <c r="D19" s="11">
        <v>64549.928719999996</v>
      </c>
      <c r="E19" s="12">
        <v>3.2062512310606621</v>
      </c>
      <c r="F19" s="12"/>
      <c r="G19" s="11">
        <v>94819.788419999983</v>
      </c>
      <c r="H19" s="11">
        <v>90274.444349999991</v>
      </c>
      <c r="I19" s="11">
        <v>96460.279570000028</v>
      </c>
      <c r="J19" s="12">
        <v>6.8522551033569812</v>
      </c>
      <c r="K19" s="127"/>
      <c r="L19" s="12"/>
      <c r="M19" s="12"/>
      <c r="O19" s="174"/>
    </row>
    <row r="20" spans="1:22" ht="11.25" customHeight="1" x14ac:dyDescent="0.2">
      <c r="A20" s="10" t="s">
        <v>95</v>
      </c>
      <c r="B20" s="11">
        <v>31189.560020000001</v>
      </c>
      <c r="C20" s="11">
        <v>28023.791020000001</v>
      </c>
      <c r="D20" s="11">
        <v>26343.461010000003</v>
      </c>
      <c r="E20" s="12">
        <v>-5.9960838588925469</v>
      </c>
      <c r="F20" s="12"/>
      <c r="G20" s="11">
        <v>45783.941780000001</v>
      </c>
      <c r="H20" s="11">
        <v>39870.462730000028</v>
      </c>
      <c r="I20" s="11">
        <v>35202.047850000003</v>
      </c>
      <c r="J20" s="12">
        <v>-11.708955854398283</v>
      </c>
      <c r="K20" s="127"/>
      <c r="L20" s="12"/>
      <c r="M20" s="12"/>
      <c r="O20" s="174"/>
    </row>
    <row r="21" spans="1:22" ht="11.25" customHeight="1" x14ac:dyDescent="0.2">
      <c r="A21" s="10" t="s">
        <v>170</v>
      </c>
      <c r="B21" s="11">
        <v>85891.676779999994</v>
      </c>
      <c r="C21" s="11">
        <v>85879.902780000004</v>
      </c>
      <c r="D21" s="11">
        <v>86315.733663999985</v>
      </c>
      <c r="E21" s="12">
        <v>0.50748879527316149</v>
      </c>
      <c r="F21" s="12"/>
      <c r="G21" s="11">
        <v>129139.67098</v>
      </c>
      <c r="H21" s="11">
        <v>129117.97594999999</v>
      </c>
      <c r="I21" s="11">
        <v>88813.486359999995</v>
      </c>
      <c r="J21" s="12">
        <v>-31.215242721592546</v>
      </c>
      <c r="K21" s="127"/>
      <c r="L21" s="12"/>
      <c r="M21" s="12"/>
      <c r="O21" s="174"/>
    </row>
    <row r="22" spans="1:22" ht="11.25" customHeight="1" x14ac:dyDescent="0.2">
      <c r="A22" s="10" t="s">
        <v>389</v>
      </c>
      <c r="B22" s="11">
        <v>170160.91739999998</v>
      </c>
      <c r="C22" s="11">
        <v>170055.11269999997</v>
      </c>
      <c r="D22" s="11">
        <v>142021.1578899</v>
      </c>
      <c r="E22" s="12">
        <v>-16.485217271623952</v>
      </c>
      <c r="F22" s="12"/>
      <c r="G22" s="11">
        <v>214037.02185000002</v>
      </c>
      <c r="H22" s="11">
        <v>213888.02564000001</v>
      </c>
      <c r="I22" s="11">
        <v>165174.42110000001</v>
      </c>
      <c r="J22" s="12">
        <v>-22.775283653321949</v>
      </c>
      <c r="K22" s="127"/>
      <c r="L22" s="12"/>
      <c r="M22" s="12"/>
      <c r="O22" s="174"/>
    </row>
    <row r="23" spans="1:22" ht="11.25" customHeight="1" x14ac:dyDescent="0.2">
      <c r="A23" s="10" t="s">
        <v>96</v>
      </c>
      <c r="B23" s="11">
        <v>184872.59050000002</v>
      </c>
      <c r="C23" s="11">
        <v>141586.65043000001</v>
      </c>
      <c r="D23" s="11">
        <v>136689.38619040002</v>
      </c>
      <c r="E23" s="12">
        <v>-3.4588460315481342</v>
      </c>
      <c r="F23" s="12"/>
      <c r="G23" s="11">
        <v>1135522.5514700008</v>
      </c>
      <c r="H23" s="11">
        <v>822904.01061000058</v>
      </c>
      <c r="I23" s="11">
        <v>1021913.7959699999</v>
      </c>
      <c r="J23" s="12">
        <v>24.183839523698254</v>
      </c>
      <c r="K23" s="127"/>
      <c r="L23" s="12"/>
      <c r="M23" s="12"/>
      <c r="O23" s="174"/>
    </row>
    <row r="24" spans="1:22" ht="11.25" customHeight="1" x14ac:dyDescent="0.2">
      <c r="A24" s="10" t="s">
        <v>98</v>
      </c>
      <c r="B24" s="11">
        <v>100283.17933999999</v>
      </c>
      <c r="C24" s="11">
        <v>99097.441839999985</v>
      </c>
      <c r="D24" s="11">
        <v>98714.120169999995</v>
      </c>
      <c r="E24" s="12">
        <v>-0.38681288122340618</v>
      </c>
      <c r="F24" s="12"/>
      <c r="G24" s="11">
        <v>81690.125420000011</v>
      </c>
      <c r="H24" s="11">
        <v>80532.588130000018</v>
      </c>
      <c r="I24" s="11">
        <v>73350.363579999976</v>
      </c>
      <c r="J24" s="12">
        <v>-8.9184077114299498</v>
      </c>
      <c r="K24" s="127"/>
      <c r="L24" s="12"/>
      <c r="M24" s="12"/>
      <c r="O24" s="174"/>
    </row>
    <row r="25" spans="1:22" ht="11.25" customHeight="1" x14ac:dyDescent="0.2">
      <c r="A25" s="10" t="s">
        <v>0</v>
      </c>
      <c r="B25" s="11">
        <v>13578.308363599997</v>
      </c>
      <c r="C25" s="11">
        <v>12674.475863599999</v>
      </c>
      <c r="D25" s="11">
        <v>10894.25836</v>
      </c>
      <c r="E25" s="12">
        <v>-14.045689326788107</v>
      </c>
      <c r="F25" s="12"/>
      <c r="G25" s="11">
        <v>33163.640470000006</v>
      </c>
      <c r="H25" s="11">
        <v>31222.93304</v>
      </c>
      <c r="I25" s="11">
        <v>26689.331640000004</v>
      </c>
      <c r="J25" s="12">
        <v>-14.520100959739935</v>
      </c>
      <c r="K25" s="127"/>
      <c r="L25" s="12"/>
      <c r="M25" s="12"/>
      <c r="O25" s="174"/>
    </row>
    <row r="26" spans="1:22" ht="11.25" customHeight="1" x14ac:dyDescent="0.2">
      <c r="A26" s="9"/>
      <c r="B26" s="11"/>
      <c r="C26" s="11"/>
      <c r="D26" s="11"/>
      <c r="E26" s="12"/>
      <c r="F26" s="12"/>
      <c r="G26" s="11"/>
      <c r="H26" s="11"/>
      <c r="I26" s="11"/>
      <c r="J26" s="12"/>
      <c r="K26" s="127"/>
      <c r="L26" s="12"/>
      <c r="M26" s="12"/>
      <c r="O26" s="174"/>
    </row>
    <row r="27" spans="1:22" s="20" customFormat="1" ht="11.25" customHeight="1" x14ac:dyDescent="0.2">
      <c r="A27" s="89" t="s">
        <v>172</v>
      </c>
      <c r="B27" s="18">
        <v>108766.31687020001</v>
      </c>
      <c r="C27" s="18">
        <v>99165.398490200008</v>
      </c>
      <c r="D27" s="18">
        <v>123797.35768</v>
      </c>
      <c r="E27" s="16">
        <v>24.83926809635544</v>
      </c>
      <c r="F27" s="16"/>
      <c r="G27" s="18">
        <v>571477.10570000031</v>
      </c>
      <c r="H27" s="18">
        <v>515785.24979000015</v>
      </c>
      <c r="I27" s="18">
        <v>570896.00269999995</v>
      </c>
      <c r="J27" s="16">
        <v>10.684825309067662</v>
      </c>
      <c r="K27" s="127"/>
      <c r="L27" s="16"/>
      <c r="M27" s="16"/>
      <c r="O27" s="173"/>
      <c r="P27" s="171"/>
      <c r="Q27" s="171"/>
    </row>
    <row r="28" spans="1:22" ht="11.25" customHeight="1" x14ac:dyDescent="0.2">
      <c r="A28" s="10" t="s">
        <v>319</v>
      </c>
      <c r="B28" s="11">
        <v>160.46799999999999</v>
      </c>
      <c r="C28" s="11">
        <v>159.91900000000001</v>
      </c>
      <c r="D28" s="11">
        <v>175.5</v>
      </c>
      <c r="E28" s="12">
        <v>9.7430574228202858</v>
      </c>
      <c r="F28" s="12"/>
      <c r="G28" s="11">
        <v>918.92487000000006</v>
      </c>
      <c r="H28" s="11">
        <v>915.35637000000008</v>
      </c>
      <c r="I28" s="11">
        <v>873.29842999999994</v>
      </c>
      <c r="J28" s="12">
        <v>-4.5947066496079714</v>
      </c>
      <c r="K28" s="127"/>
      <c r="L28" s="12"/>
      <c r="M28" s="12"/>
      <c r="O28" s="200"/>
    </row>
    <row r="29" spans="1:22" ht="11.25" customHeight="1" x14ac:dyDescent="0.2">
      <c r="A29" s="10" t="s">
        <v>369</v>
      </c>
      <c r="B29" s="11">
        <v>7526.5209718000006</v>
      </c>
      <c r="C29" s="11">
        <v>5674.4119717999993</v>
      </c>
      <c r="D29" s="11">
        <v>8780.5646400000005</v>
      </c>
      <c r="E29" s="12">
        <v>54.739639695471169</v>
      </c>
      <c r="F29" s="12"/>
      <c r="G29" s="11">
        <v>57418.318129999992</v>
      </c>
      <c r="H29" s="11">
        <v>44710.790199999996</v>
      </c>
      <c r="I29" s="11">
        <v>63114.425439999992</v>
      </c>
      <c r="J29" s="12">
        <v>41.161507451952843</v>
      </c>
      <c r="K29" s="127"/>
      <c r="L29" s="12"/>
      <c r="M29" s="12"/>
      <c r="O29" s="200"/>
    </row>
    <row r="30" spans="1:22" ht="11.25" customHeight="1" x14ac:dyDescent="0.2">
      <c r="A30" s="10" t="s">
        <v>171</v>
      </c>
      <c r="B30" s="11">
        <v>26.623840000000001</v>
      </c>
      <c r="C30" s="11">
        <v>26.623840000000001</v>
      </c>
      <c r="D30" s="11">
        <v>21</v>
      </c>
      <c r="E30" s="12">
        <v>-21.123324058437859</v>
      </c>
      <c r="F30" s="12"/>
      <c r="G30" s="11">
        <v>156.15199999999999</v>
      </c>
      <c r="H30" s="11">
        <v>156.15199999999999</v>
      </c>
      <c r="I30" s="11">
        <v>74.034999999999997</v>
      </c>
      <c r="J30" s="12">
        <v>-52.587863107741171</v>
      </c>
      <c r="K30" s="127"/>
      <c r="L30" s="12"/>
      <c r="M30" s="12"/>
      <c r="O30" s="200"/>
    </row>
    <row r="31" spans="1:22" ht="11.25" customHeight="1" x14ac:dyDescent="0.2">
      <c r="A31" s="10" t="s">
        <v>334</v>
      </c>
      <c r="B31" s="11">
        <v>9713.2296400000014</v>
      </c>
      <c r="C31" s="11">
        <v>8819.5296400000007</v>
      </c>
      <c r="D31" s="11">
        <v>11573.047</v>
      </c>
      <c r="E31" s="12">
        <v>31.220682648559006</v>
      </c>
      <c r="F31" s="12"/>
      <c r="G31" s="11">
        <v>72935.446370000005</v>
      </c>
      <c r="H31" s="11">
        <v>67515.606840000008</v>
      </c>
      <c r="I31" s="11">
        <v>84254.019489999991</v>
      </c>
      <c r="J31" s="12">
        <v>24.791916170830035</v>
      </c>
      <c r="K31" s="127"/>
      <c r="L31" s="12"/>
      <c r="M31" s="12"/>
      <c r="O31" s="200"/>
      <c r="P31" s="218"/>
      <c r="Q31" s="175"/>
      <c r="R31" s="13"/>
      <c r="S31" s="13"/>
      <c r="T31" s="13"/>
      <c r="U31" s="13"/>
      <c r="V31" s="13"/>
    </row>
    <row r="32" spans="1:22" ht="11.25" customHeight="1" x14ac:dyDescent="0.2">
      <c r="A32" s="10" t="s">
        <v>364</v>
      </c>
      <c r="B32" s="11">
        <v>1732.1215000000002</v>
      </c>
      <c r="C32" s="11">
        <v>1732.1215000000002</v>
      </c>
      <c r="D32" s="11">
        <v>2970.5678799999996</v>
      </c>
      <c r="E32" s="12">
        <v>71.498816913247651</v>
      </c>
      <c r="F32" s="12"/>
      <c r="G32" s="11">
        <v>3095.3233</v>
      </c>
      <c r="H32" s="11">
        <v>3095.3233</v>
      </c>
      <c r="I32" s="11">
        <v>30302.744479999998</v>
      </c>
      <c r="J32" s="12">
        <v>878.98479554623577</v>
      </c>
      <c r="K32" s="127"/>
      <c r="L32" s="12"/>
      <c r="M32" s="12"/>
      <c r="O32" s="200"/>
      <c r="Q32" s="175"/>
      <c r="R32" s="13"/>
      <c r="S32" s="13"/>
      <c r="T32" s="13"/>
      <c r="U32" s="13"/>
      <c r="V32" s="13"/>
    </row>
    <row r="33" spans="1:18" ht="11.25" customHeight="1" x14ac:dyDescent="0.2">
      <c r="A33" s="10" t="s">
        <v>425</v>
      </c>
      <c r="B33" s="11">
        <v>52.265839999999997</v>
      </c>
      <c r="C33" s="11">
        <v>33.890839999999997</v>
      </c>
      <c r="D33" s="11">
        <v>18.137999999999998</v>
      </c>
      <c r="E33" s="12">
        <v>-46.481114070940698</v>
      </c>
      <c r="F33" s="12"/>
      <c r="G33" s="11">
        <v>273.25008000000003</v>
      </c>
      <c r="H33" s="11">
        <v>216.04007999999999</v>
      </c>
      <c r="I33" s="11">
        <v>105.26010000000001</v>
      </c>
      <c r="J33" s="12">
        <v>-51.277512950374756</v>
      </c>
      <c r="K33" s="127"/>
      <c r="L33" s="12"/>
      <c r="M33" s="12"/>
      <c r="O33" s="200"/>
    </row>
    <row r="34" spans="1:18" ht="11.25" customHeight="1" x14ac:dyDescent="0.2">
      <c r="A34" s="10" t="s">
        <v>97</v>
      </c>
      <c r="B34" s="11">
        <v>64013.073400000001</v>
      </c>
      <c r="C34" s="11">
        <v>61519.688700000006</v>
      </c>
      <c r="D34" s="11">
        <v>72780.280299999999</v>
      </c>
      <c r="E34" s="12">
        <v>18.304045156847465</v>
      </c>
      <c r="F34" s="12"/>
      <c r="G34" s="11">
        <v>217377.67301000006</v>
      </c>
      <c r="H34" s="11">
        <v>209996.78984999997</v>
      </c>
      <c r="I34" s="11">
        <v>198349.48912000004</v>
      </c>
      <c r="J34" s="12">
        <v>-5.5464184658820557</v>
      </c>
      <c r="K34" s="127"/>
      <c r="L34" s="12"/>
      <c r="M34" s="12"/>
      <c r="O34" s="200"/>
    </row>
    <row r="35" spans="1:18" ht="11.25" customHeight="1" x14ac:dyDescent="0.2">
      <c r="A35" s="10" t="s">
        <v>335</v>
      </c>
      <c r="B35" s="11">
        <v>25480.2084784</v>
      </c>
      <c r="C35" s="11">
        <v>21198.2677984</v>
      </c>
      <c r="D35" s="11">
        <v>27407.05386</v>
      </c>
      <c r="E35" s="12">
        <v>29.289119850012582</v>
      </c>
      <c r="F35" s="12"/>
      <c r="G35" s="11">
        <v>219113.00024000017</v>
      </c>
      <c r="H35" s="11">
        <v>189165.31345000013</v>
      </c>
      <c r="I35" s="11">
        <v>193515.88910999999</v>
      </c>
      <c r="J35" s="12">
        <v>2.299880237372264</v>
      </c>
      <c r="K35" s="127"/>
      <c r="L35" s="12"/>
      <c r="M35" s="12"/>
      <c r="O35" s="200"/>
    </row>
    <row r="36" spans="1:18" ht="11.25" customHeight="1" x14ac:dyDescent="0.2">
      <c r="A36" s="10" t="s">
        <v>332</v>
      </c>
      <c r="B36" s="11">
        <v>1.7</v>
      </c>
      <c r="C36" s="11">
        <v>0.84</v>
      </c>
      <c r="D36" s="11">
        <v>0.3</v>
      </c>
      <c r="E36" s="12">
        <v>-64.285714285714278</v>
      </c>
      <c r="F36" s="12"/>
      <c r="G36" s="11">
        <v>23.8</v>
      </c>
      <c r="H36" s="11">
        <v>11.76</v>
      </c>
      <c r="I36" s="11">
        <v>4.2300000000000004</v>
      </c>
      <c r="J36" s="12">
        <v>-64.030612244897952</v>
      </c>
      <c r="K36" s="127"/>
      <c r="L36" s="12"/>
      <c r="M36" s="12"/>
      <c r="O36" s="200"/>
    </row>
    <row r="37" spans="1:18" ht="11.25" customHeight="1" x14ac:dyDescent="0.2">
      <c r="A37" s="10" t="s">
        <v>235</v>
      </c>
      <c r="B37" s="11">
        <v>60.105199999999996</v>
      </c>
      <c r="C37" s="11">
        <v>0.10520000000000002</v>
      </c>
      <c r="D37" s="11">
        <v>70.906000000000006</v>
      </c>
      <c r="E37" s="12">
        <v>67301.140684410639</v>
      </c>
      <c r="F37" s="12"/>
      <c r="G37" s="11">
        <v>165.21769999999998</v>
      </c>
      <c r="H37" s="11">
        <v>2.1177000000000001</v>
      </c>
      <c r="I37" s="11">
        <v>302.61153000000002</v>
      </c>
      <c r="J37" s="12">
        <v>14189.631675874771</v>
      </c>
      <c r="K37" s="127"/>
      <c r="L37" s="12"/>
      <c r="M37" s="12"/>
      <c r="O37" s="200"/>
    </row>
    <row r="38" spans="1:18" ht="11.25" customHeight="1" x14ac:dyDescent="0.2">
      <c r="B38" s="11"/>
      <c r="C38" s="11"/>
      <c r="D38" s="11"/>
      <c r="E38" s="12"/>
      <c r="F38" s="12"/>
      <c r="G38" s="11"/>
      <c r="H38" s="11"/>
      <c r="I38" s="11"/>
      <c r="J38" s="12"/>
      <c r="K38" s="127"/>
      <c r="L38" s="12"/>
      <c r="M38" s="12"/>
      <c r="O38" s="174"/>
    </row>
    <row r="39" spans="1:18" x14ac:dyDescent="0.2">
      <c r="A39" s="84"/>
      <c r="B39" s="90"/>
      <c r="C39" s="90"/>
      <c r="D39" s="90"/>
      <c r="E39" s="90"/>
      <c r="F39" s="90"/>
      <c r="G39" s="90"/>
      <c r="H39" s="90"/>
      <c r="I39" s="90"/>
      <c r="J39" s="90"/>
      <c r="K39" s="127"/>
      <c r="L39" s="11"/>
      <c r="M39" s="11"/>
      <c r="O39" s="174"/>
    </row>
    <row r="40" spans="1:18" x14ac:dyDescent="0.2">
      <c r="A40" s="9" t="s">
        <v>456</v>
      </c>
      <c r="B40" s="9"/>
      <c r="C40" s="9"/>
      <c r="D40" s="9"/>
      <c r="E40" s="9"/>
      <c r="F40" s="9"/>
      <c r="G40" s="9"/>
      <c r="H40" s="9"/>
      <c r="I40" s="9"/>
      <c r="J40" s="9"/>
      <c r="K40" s="127"/>
      <c r="L40" s="9"/>
      <c r="M40" s="9"/>
      <c r="O40" s="174"/>
    </row>
    <row r="41" spans="1:18" ht="47.4" customHeight="1" x14ac:dyDescent="0.25">
      <c r="A41" s="401" t="s">
        <v>457</v>
      </c>
      <c r="B41" s="401"/>
      <c r="C41" s="401"/>
      <c r="D41" s="401"/>
      <c r="E41" s="401"/>
      <c r="F41" s="401"/>
      <c r="G41" s="401"/>
      <c r="H41" s="401"/>
      <c r="I41" s="401"/>
      <c r="J41" s="401"/>
      <c r="K41" s="127"/>
      <c r="L41" s="342"/>
      <c r="M41" s="342"/>
      <c r="O41" s="174"/>
    </row>
    <row r="42" spans="1:18" ht="20.100000000000001" customHeight="1" x14ac:dyDescent="0.2">
      <c r="A42" s="391" t="s">
        <v>481</v>
      </c>
      <c r="B42" s="391"/>
      <c r="C42" s="391"/>
      <c r="D42" s="391"/>
      <c r="E42" s="391"/>
      <c r="F42" s="391"/>
      <c r="G42" s="391"/>
      <c r="H42" s="391"/>
      <c r="I42" s="391"/>
      <c r="J42" s="391"/>
      <c r="K42" s="127"/>
      <c r="L42" s="348"/>
      <c r="M42" s="348"/>
      <c r="N42" s="83"/>
      <c r="O42" s="169"/>
      <c r="P42" s="169"/>
      <c r="Q42" s="169"/>
      <c r="R42" s="83"/>
    </row>
    <row r="43" spans="1:18" ht="20.100000000000001" customHeight="1" x14ac:dyDescent="0.2">
      <c r="A43" s="392" t="s">
        <v>151</v>
      </c>
      <c r="B43" s="392"/>
      <c r="C43" s="392"/>
      <c r="D43" s="392"/>
      <c r="E43" s="392"/>
      <c r="F43" s="392"/>
      <c r="G43" s="392"/>
      <c r="H43" s="392"/>
      <c r="I43" s="392"/>
      <c r="J43" s="392"/>
      <c r="K43" s="127"/>
      <c r="L43" s="348"/>
      <c r="M43" s="348"/>
      <c r="N43" s="257"/>
      <c r="O43" s="257"/>
      <c r="P43" s="257"/>
      <c r="Q43" s="257"/>
      <c r="R43" s="257"/>
    </row>
    <row r="44" spans="1:18" s="20" customFormat="1" x14ac:dyDescent="0.2">
      <c r="A44" s="17"/>
      <c r="B44" s="393" t="s">
        <v>100</v>
      </c>
      <c r="C44" s="393"/>
      <c r="D44" s="393"/>
      <c r="E44" s="393"/>
      <c r="F44" s="349"/>
      <c r="G44" s="393" t="s">
        <v>422</v>
      </c>
      <c r="H44" s="393"/>
      <c r="I44" s="393"/>
      <c r="J44" s="393"/>
      <c r="K44" s="127"/>
      <c r="L44" s="349"/>
      <c r="M44" s="349"/>
      <c r="N44" s="91"/>
      <c r="O44" s="170"/>
      <c r="P44" s="170"/>
      <c r="Q44" s="170"/>
      <c r="R44" s="91"/>
    </row>
    <row r="45" spans="1:18" s="20" customFormat="1" x14ac:dyDescent="0.2">
      <c r="A45" s="17" t="s">
        <v>257</v>
      </c>
      <c r="B45" s="396">
        <v>2018</v>
      </c>
      <c r="C45" s="394" t="s">
        <v>513</v>
      </c>
      <c r="D45" s="394"/>
      <c r="E45" s="394"/>
      <c r="F45" s="349"/>
      <c r="G45" s="396">
        <v>2018</v>
      </c>
      <c r="H45" s="394" t="s">
        <v>513</v>
      </c>
      <c r="I45" s="394"/>
      <c r="J45" s="394"/>
      <c r="K45" s="127"/>
      <c r="L45" s="349"/>
      <c r="M45" s="349"/>
      <c r="N45" s="91"/>
      <c r="O45" s="170"/>
      <c r="P45" s="170"/>
      <c r="Q45" s="170"/>
      <c r="R45" s="91"/>
    </row>
    <row r="46" spans="1:18" s="20" customFormat="1" x14ac:dyDescent="0.2">
      <c r="A46" s="123"/>
      <c r="B46" s="399"/>
      <c r="C46" s="256">
        <v>2018</v>
      </c>
      <c r="D46" s="256">
        <v>2019</v>
      </c>
      <c r="E46" s="350" t="s">
        <v>509</v>
      </c>
      <c r="F46" s="125"/>
      <c r="G46" s="399"/>
      <c r="H46" s="256">
        <v>2018</v>
      </c>
      <c r="I46" s="256">
        <v>2019</v>
      </c>
      <c r="J46" s="350" t="s">
        <v>509</v>
      </c>
      <c r="K46" s="127"/>
      <c r="L46" s="349"/>
      <c r="M46" s="349"/>
      <c r="O46" s="171"/>
      <c r="P46" s="171"/>
      <c r="Q46" s="171"/>
    </row>
    <row r="47" spans="1:18" s="20" customFormat="1" ht="11.25" customHeight="1" x14ac:dyDescent="0.2">
      <c r="A47" s="17" t="s">
        <v>255</v>
      </c>
      <c r="B47" s="18">
        <v>666961.53330000024</v>
      </c>
      <c r="C47" s="18">
        <v>565212.29457799997</v>
      </c>
      <c r="D47" s="18">
        <v>518878.28946679999</v>
      </c>
      <c r="E47" s="16">
        <v>-8.197628670797755</v>
      </c>
      <c r="F47" s="16"/>
      <c r="G47" s="18">
        <v>1342043.5584799999</v>
      </c>
      <c r="H47" s="18">
        <v>1139243.0026200002</v>
      </c>
      <c r="I47" s="18">
        <v>1043877.10229</v>
      </c>
      <c r="J47" s="16">
        <v>-8.3709884643294146</v>
      </c>
      <c r="K47" s="127"/>
      <c r="L47" s="16"/>
      <c r="M47" s="16"/>
      <c r="N47" s="19"/>
      <c r="O47" s="173"/>
      <c r="P47" s="171"/>
      <c r="Q47" s="171"/>
    </row>
    <row r="48" spans="1:18" ht="11.25" customHeight="1" x14ac:dyDescent="0.2">
      <c r="A48" s="9"/>
      <c r="B48" s="11"/>
      <c r="C48" s="11"/>
      <c r="D48" s="11"/>
      <c r="E48" s="12"/>
      <c r="F48" s="12"/>
      <c r="G48" s="11"/>
      <c r="H48" s="11"/>
      <c r="I48" s="11"/>
      <c r="J48" s="12"/>
      <c r="K48" s="127"/>
      <c r="L48" s="12"/>
      <c r="M48" s="12"/>
      <c r="O48" s="174"/>
    </row>
    <row r="49" spans="1:20" s="20" customFormat="1" ht="11.25" customHeight="1" x14ac:dyDescent="0.2">
      <c r="A49" s="17" t="s">
        <v>310</v>
      </c>
      <c r="B49" s="18">
        <v>150757.91790030003</v>
      </c>
      <c r="C49" s="18">
        <v>128305.96495430003</v>
      </c>
      <c r="D49" s="18">
        <v>120157.06998499998</v>
      </c>
      <c r="E49" s="16">
        <v>-6.3511427330775376</v>
      </c>
      <c r="F49" s="16"/>
      <c r="G49" s="18">
        <v>173701.33278</v>
      </c>
      <c r="H49" s="18">
        <v>144930.87228000001</v>
      </c>
      <c r="I49" s="18">
        <v>135852.6537</v>
      </c>
      <c r="J49" s="16">
        <v>-6.263826634853416</v>
      </c>
      <c r="K49" s="127"/>
      <c r="L49" s="16"/>
      <c r="M49" s="16"/>
      <c r="O49" s="173"/>
      <c r="P49" s="171"/>
      <c r="Q49" s="171"/>
    </row>
    <row r="50" spans="1:20" ht="11.25" customHeight="1" x14ac:dyDescent="0.2">
      <c r="A50" s="9" t="s">
        <v>308</v>
      </c>
      <c r="B50" s="11">
        <v>844.24268000000006</v>
      </c>
      <c r="C50" s="11">
        <v>589.04167999999993</v>
      </c>
      <c r="D50" s="11">
        <v>469.98229000000003</v>
      </c>
      <c r="E50" s="12">
        <v>-20.212388026599399</v>
      </c>
      <c r="F50" s="12"/>
      <c r="G50" s="11">
        <v>1123.5899400000001</v>
      </c>
      <c r="H50" s="11">
        <v>812.59524999999996</v>
      </c>
      <c r="I50" s="11">
        <v>543.41622999999993</v>
      </c>
      <c r="J50" s="12">
        <v>-33.12584217050248</v>
      </c>
      <c r="K50" s="127"/>
      <c r="L50" s="12"/>
      <c r="M50" s="12"/>
      <c r="O50" s="174"/>
    </row>
    <row r="51" spans="1:20" ht="11.25" customHeight="1" x14ac:dyDescent="0.2">
      <c r="A51" s="9" t="s">
        <v>309</v>
      </c>
      <c r="B51" s="11">
        <v>29438.774234300006</v>
      </c>
      <c r="C51" s="11">
        <v>25217.152174300005</v>
      </c>
      <c r="D51" s="11">
        <v>25937.191903000003</v>
      </c>
      <c r="E51" s="12">
        <v>2.8553570352556505</v>
      </c>
      <c r="F51" s="12"/>
      <c r="G51" s="11">
        <v>28863.560070000003</v>
      </c>
      <c r="H51" s="11">
        <v>24825.508150000009</v>
      </c>
      <c r="I51" s="11">
        <v>23909.153860000006</v>
      </c>
      <c r="J51" s="12">
        <v>-3.6911803958381597</v>
      </c>
      <c r="K51" s="127"/>
      <c r="L51" s="12"/>
      <c r="M51" s="12"/>
      <c r="O51" s="174"/>
      <c r="P51" s="174"/>
      <c r="Q51" s="174"/>
      <c r="R51" s="13"/>
      <c r="S51" s="13"/>
      <c r="T51" s="13"/>
    </row>
    <row r="52" spans="1:20" ht="11.25" customHeight="1" x14ac:dyDescent="0.2">
      <c r="A52" s="9" t="s">
        <v>147</v>
      </c>
      <c r="B52" s="11">
        <v>120474.90098600004</v>
      </c>
      <c r="C52" s="11">
        <v>102499.77110000003</v>
      </c>
      <c r="D52" s="11">
        <v>93749.895791999981</v>
      </c>
      <c r="E52" s="12">
        <v>-8.5364827785454906</v>
      </c>
      <c r="F52" s="12"/>
      <c r="G52" s="11">
        <v>143714.18276999998</v>
      </c>
      <c r="H52" s="11">
        <v>119292.76888000002</v>
      </c>
      <c r="I52" s="11">
        <v>111400.08360999999</v>
      </c>
      <c r="J52" s="12">
        <v>-6.6162310960687876</v>
      </c>
      <c r="K52" s="127"/>
      <c r="L52" s="12"/>
      <c r="M52" s="12"/>
      <c r="O52" s="174"/>
    </row>
    <row r="53" spans="1:20" ht="11.25" customHeight="1" x14ac:dyDescent="0.2">
      <c r="A53" s="9"/>
      <c r="B53" s="11"/>
      <c r="C53" s="11"/>
      <c r="D53" s="11"/>
      <c r="E53" s="12"/>
      <c r="F53" s="12"/>
      <c r="G53" s="11"/>
      <c r="H53" s="11"/>
      <c r="I53" s="11"/>
      <c r="J53" s="12"/>
      <c r="K53" s="127"/>
      <c r="L53" s="12"/>
      <c r="M53" s="12"/>
      <c r="O53" s="174"/>
    </row>
    <row r="54" spans="1:20" s="20" customFormat="1" ht="11.25" customHeight="1" x14ac:dyDescent="0.2">
      <c r="A54" s="17" t="s">
        <v>104</v>
      </c>
      <c r="B54" s="18">
        <v>112753.65005230001</v>
      </c>
      <c r="C54" s="18">
        <v>87698.371802299996</v>
      </c>
      <c r="D54" s="18">
        <v>74817.252367199995</v>
      </c>
      <c r="E54" s="16">
        <v>-14.687980141909748</v>
      </c>
      <c r="F54" s="16"/>
      <c r="G54" s="18">
        <v>152909.87040999997</v>
      </c>
      <c r="H54" s="18">
        <v>119492.58822999999</v>
      </c>
      <c r="I54" s="18">
        <v>103246.55081</v>
      </c>
      <c r="J54" s="16">
        <v>-13.595853651382569</v>
      </c>
      <c r="K54" s="127"/>
      <c r="L54" s="16"/>
      <c r="M54" s="16"/>
      <c r="O54" s="173"/>
      <c r="P54" s="171"/>
      <c r="Q54" s="171"/>
    </row>
    <row r="55" spans="1:20" ht="11.25" customHeight="1" x14ac:dyDescent="0.2">
      <c r="A55" s="9" t="s">
        <v>311</v>
      </c>
      <c r="B55" s="11">
        <v>877.59048000000007</v>
      </c>
      <c r="C55" s="11">
        <v>803.32368000000008</v>
      </c>
      <c r="D55" s="11">
        <v>1229.1585600000001</v>
      </c>
      <c r="E55" s="12">
        <v>53.009128275665915</v>
      </c>
      <c r="F55" s="12"/>
      <c r="G55" s="11">
        <v>2094.5728899999995</v>
      </c>
      <c r="H55" s="11">
        <v>1942.6450099999997</v>
      </c>
      <c r="I55" s="11">
        <v>2457.1689300000003</v>
      </c>
      <c r="J55" s="12">
        <v>26.485740696392114</v>
      </c>
      <c r="K55" s="127"/>
      <c r="L55" s="12"/>
      <c r="M55" s="12"/>
      <c r="O55" s="174"/>
    </row>
    <row r="56" spans="1:20" ht="11.25" customHeight="1" x14ac:dyDescent="0.2">
      <c r="A56" s="9" t="s">
        <v>96</v>
      </c>
      <c r="B56" s="11">
        <v>4593.0826098999996</v>
      </c>
      <c r="C56" s="11">
        <v>3704.4103098999999</v>
      </c>
      <c r="D56" s="11">
        <v>3231.8098999999997</v>
      </c>
      <c r="E56" s="12">
        <v>-12.757777091727135</v>
      </c>
      <c r="F56" s="12"/>
      <c r="G56" s="11">
        <v>11985.282879999999</v>
      </c>
      <c r="H56" s="11">
        <v>9701.9304400000001</v>
      </c>
      <c r="I56" s="11">
        <v>8443.96227</v>
      </c>
      <c r="J56" s="12">
        <v>-12.96616356692823</v>
      </c>
      <c r="K56" s="127"/>
      <c r="L56" s="12"/>
      <c r="M56" s="12"/>
      <c r="O56" s="174"/>
    </row>
    <row r="57" spans="1:20" ht="11.25" customHeight="1" x14ac:dyDescent="0.2">
      <c r="A57" s="9" t="s">
        <v>308</v>
      </c>
      <c r="B57" s="11">
        <v>37.884</v>
      </c>
      <c r="C57" s="11">
        <v>37.884</v>
      </c>
      <c r="D57" s="11">
        <v>52.965600000000002</v>
      </c>
      <c r="E57" s="12">
        <v>39.809946151409576</v>
      </c>
      <c r="F57" s="12"/>
      <c r="G57" s="11">
        <v>67.2166</v>
      </c>
      <c r="H57" s="11">
        <v>67.2166</v>
      </c>
      <c r="I57" s="11">
        <v>81.318950000000001</v>
      </c>
      <c r="J57" s="12">
        <v>20.980457208487195</v>
      </c>
      <c r="K57" s="127"/>
      <c r="L57" s="12"/>
      <c r="M57" s="12"/>
      <c r="O57" s="174"/>
    </row>
    <row r="58" spans="1:20" ht="11.25" customHeight="1" x14ac:dyDescent="0.2">
      <c r="A58" s="9" t="s">
        <v>309</v>
      </c>
      <c r="B58" s="11">
        <v>67569.929917000001</v>
      </c>
      <c r="C58" s="11">
        <v>51176.676396999988</v>
      </c>
      <c r="D58" s="11">
        <v>42909.801258</v>
      </c>
      <c r="E58" s="12">
        <v>-16.153599102196864</v>
      </c>
      <c r="F58" s="12"/>
      <c r="G58" s="11">
        <v>85324.300309999977</v>
      </c>
      <c r="H58" s="11">
        <v>64131.176499999987</v>
      </c>
      <c r="I58" s="11">
        <v>55029.430360000013</v>
      </c>
      <c r="J58" s="12">
        <v>-14.192389157245501</v>
      </c>
      <c r="K58" s="127"/>
      <c r="L58" s="12"/>
      <c r="M58" s="12"/>
      <c r="O58" s="174"/>
    </row>
    <row r="59" spans="1:20" ht="11.25" customHeight="1" x14ac:dyDescent="0.2">
      <c r="A59" s="9" t="s">
        <v>336</v>
      </c>
      <c r="B59" s="11">
        <v>3523.8616799999995</v>
      </c>
      <c r="C59" s="11">
        <v>2536.2702400000003</v>
      </c>
      <c r="D59" s="11">
        <v>1949.2718691999999</v>
      </c>
      <c r="E59" s="12">
        <v>-23.144157177825036</v>
      </c>
      <c r="F59" s="12"/>
      <c r="G59" s="11">
        <v>12538.550789999996</v>
      </c>
      <c r="H59" s="11">
        <v>9589.6536299999989</v>
      </c>
      <c r="I59" s="11">
        <v>7583.3067300000002</v>
      </c>
      <c r="J59" s="12">
        <v>-20.921995490258382</v>
      </c>
      <c r="K59" s="127"/>
      <c r="L59" s="12"/>
      <c r="M59" s="12"/>
      <c r="O59" s="174"/>
    </row>
    <row r="60" spans="1:20" ht="11.25" customHeight="1" x14ac:dyDescent="0.2">
      <c r="A60" s="9" t="s">
        <v>337</v>
      </c>
      <c r="B60" s="11">
        <v>995.46739539999987</v>
      </c>
      <c r="C60" s="11">
        <v>886.18269539999994</v>
      </c>
      <c r="D60" s="11">
        <v>961.84725000000003</v>
      </c>
      <c r="E60" s="12">
        <v>8.5382568394485503</v>
      </c>
      <c r="F60" s="12"/>
      <c r="G60" s="11">
        <v>8960.3031399999982</v>
      </c>
      <c r="H60" s="11">
        <v>7985.7812999999987</v>
      </c>
      <c r="I60" s="11">
        <v>8170.7734199999986</v>
      </c>
      <c r="J60" s="12">
        <v>2.3165187356182741</v>
      </c>
      <c r="K60" s="127"/>
      <c r="L60" s="12"/>
      <c r="M60" s="12"/>
      <c r="O60" s="174"/>
    </row>
    <row r="61" spans="1:20" ht="11.25" customHeight="1" x14ac:dyDescent="0.2">
      <c r="A61" s="9" t="s">
        <v>390</v>
      </c>
      <c r="B61" s="11">
        <v>0</v>
      </c>
      <c r="C61" s="11">
        <v>0</v>
      </c>
      <c r="D61" s="11">
        <v>0</v>
      </c>
      <c r="E61" s="12" t="s">
        <v>527</v>
      </c>
      <c r="F61" s="12"/>
      <c r="G61" s="11">
        <v>0</v>
      </c>
      <c r="H61" s="11">
        <v>0</v>
      </c>
      <c r="I61" s="11">
        <v>0</v>
      </c>
      <c r="J61" s="12" t="s">
        <v>527</v>
      </c>
      <c r="K61" s="127"/>
      <c r="L61" s="12"/>
      <c r="M61" s="12"/>
      <c r="O61" s="174"/>
    </row>
    <row r="62" spans="1:20" ht="11.25" customHeight="1" x14ac:dyDescent="0.2">
      <c r="A62" s="9" t="s">
        <v>312</v>
      </c>
      <c r="B62" s="11">
        <v>1558.8994399999999</v>
      </c>
      <c r="C62" s="11">
        <v>1131.6589199999999</v>
      </c>
      <c r="D62" s="11">
        <v>1760.2465399999999</v>
      </c>
      <c r="E62" s="12">
        <v>55.545678021077237</v>
      </c>
      <c r="F62" s="12"/>
      <c r="G62" s="11">
        <v>1658.6694299999999</v>
      </c>
      <c r="H62" s="11">
        <v>1210.5036499999999</v>
      </c>
      <c r="I62" s="11">
        <v>1966.2590100000002</v>
      </c>
      <c r="J62" s="12">
        <v>62.433133514302114</v>
      </c>
      <c r="K62" s="127"/>
      <c r="L62" s="12"/>
      <c r="M62" s="12"/>
      <c r="O62" s="174"/>
    </row>
    <row r="63" spans="1:20" ht="11.25" customHeight="1" x14ac:dyDescent="0.2">
      <c r="A63" s="9" t="s">
        <v>207</v>
      </c>
      <c r="B63" s="11">
        <v>33596.934530000006</v>
      </c>
      <c r="C63" s="11">
        <v>27421.965560000008</v>
      </c>
      <c r="D63" s="11">
        <v>22722.151389999995</v>
      </c>
      <c r="E63" s="12">
        <v>-17.138866868301946</v>
      </c>
      <c r="F63" s="12"/>
      <c r="G63" s="11">
        <v>30280.974370000007</v>
      </c>
      <c r="H63" s="11">
        <v>24863.681100000009</v>
      </c>
      <c r="I63" s="11">
        <v>19514.331139999995</v>
      </c>
      <c r="J63" s="12">
        <v>-21.514714327638359</v>
      </c>
      <c r="K63" s="127"/>
      <c r="L63" s="12"/>
      <c r="M63" s="12"/>
      <c r="O63" s="174"/>
    </row>
    <row r="64" spans="1:20" ht="11.25" customHeight="1" x14ac:dyDescent="0.2">
      <c r="A64" s="9"/>
      <c r="B64" s="11"/>
      <c r="C64" s="11"/>
      <c r="D64" s="11"/>
      <c r="E64" s="12"/>
      <c r="F64" s="12"/>
      <c r="G64" s="11"/>
      <c r="H64" s="11"/>
      <c r="I64" s="11"/>
      <c r="J64" s="12"/>
      <c r="K64" s="127"/>
      <c r="L64" s="12"/>
      <c r="M64" s="12"/>
      <c r="O64" s="174"/>
    </row>
    <row r="65" spans="1:22" s="20" customFormat="1" ht="11.25" customHeight="1" x14ac:dyDescent="0.2">
      <c r="A65" s="17" t="s">
        <v>215</v>
      </c>
      <c r="B65" s="18">
        <v>141404.261115</v>
      </c>
      <c r="C65" s="18">
        <v>128197.138145</v>
      </c>
      <c r="D65" s="18">
        <v>133119.47507000001</v>
      </c>
      <c r="E65" s="16">
        <v>3.8396620987221297</v>
      </c>
      <c r="F65" s="16"/>
      <c r="G65" s="18">
        <v>370857.28821999993</v>
      </c>
      <c r="H65" s="18">
        <v>335847.68356000009</v>
      </c>
      <c r="I65" s="18">
        <v>339135.13634000008</v>
      </c>
      <c r="J65" s="16">
        <v>0.97885230148169455</v>
      </c>
      <c r="K65" s="127"/>
      <c r="L65" s="16"/>
      <c r="M65" s="16"/>
      <c r="O65" s="173"/>
      <c r="P65" s="171"/>
      <c r="Q65" s="171"/>
    </row>
    <row r="66" spans="1:22" s="20" customFormat="1" ht="11.25" customHeight="1" x14ac:dyDescent="0.2">
      <c r="A66" s="9" t="s">
        <v>383</v>
      </c>
      <c r="B66" s="11">
        <v>44468.026804999994</v>
      </c>
      <c r="C66" s="11">
        <v>41095.587375000003</v>
      </c>
      <c r="D66" s="11">
        <v>39251.436269999998</v>
      </c>
      <c r="E66" s="12">
        <v>-4.4874674455240182</v>
      </c>
      <c r="F66" s="12"/>
      <c r="G66" s="11">
        <v>130109.67901999998</v>
      </c>
      <c r="H66" s="11">
        <v>119687.97332000002</v>
      </c>
      <c r="I66" s="11">
        <v>114039.92143000002</v>
      </c>
      <c r="J66" s="12">
        <v>-4.7189803063163822</v>
      </c>
      <c r="K66" s="127"/>
      <c r="L66" s="12"/>
      <c r="M66" s="12"/>
      <c r="O66" s="173"/>
      <c r="P66" s="171"/>
      <c r="Q66" s="171"/>
    </row>
    <row r="67" spans="1:22" ht="11.25" customHeight="1" x14ac:dyDescent="0.2">
      <c r="A67" s="9" t="s">
        <v>203</v>
      </c>
      <c r="B67" s="11">
        <v>26078.572465000001</v>
      </c>
      <c r="C67" s="11">
        <v>24234.022484999994</v>
      </c>
      <c r="D67" s="11">
        <v>21986.208550000003</v>
      </c>
      <c r="E67" s="12">
        <v>-9.2754470967059177</v>
      </c>
      <c r="F67" s="12"/>
      <c r="G67" s="11">
        <v>77289.306519999984</v>
      </c>
      <c r="H67" s="11">
        <v>71074.417030000011</v>
      </c>
      <c r="I67" s="11">
        <v>63628.907610000009</v>
      </c>
      <c r="J67" s="12">
        <v>-10.475653169068281</v>
      </c>
      <c r="K67" s="127"/>
      <c r="L67" s="12"/>
      <c r="M67" s="12"/>
      <c r="O67" s="174"/>
    </row>
    <row r="68" spans="1:22" ht="11.25" customHeight="1" x14ac:dyDescent="0.2">
      <c r="A68" s="9" t="s">
        <v>204</v>
      </c>
      <c r="B68" s="11">
        <v>27638.758864999993</v>
      </c>
      <c r="C68" s="11">
        <v>23181.341914999997</v>
      </c>
      <c r="D68" s="11">
        <v>33805.365490000004</v>
      </c>
      <c r="E68" s="12">
        <v>45.830062875374352</v>
      </c>
      <c r="F68" s="12"/>
      <c r="G68" s="11">
        <v>62392.554319999981</v>
      </c>
      <c r="H68" s="11">
        <v>52633.245170000002</v>
      </c>
      <c r="I68" s="11">
        <v>73288.90118999999</v>
      </c>
      <c r="J68" s="12">
        <v>39.244504026465279</v>
      </c>
      <c r="K68" s="127"/>
      <c r="L68" s="12"/>
      <c r="M68" s="12"/>
      <c r="O68" s="174"/>
    </row>
    <row r="69" spans="1:22" ht="11.25" customHeight="1" x14ac:dyDescent="0.25">
      <c r="A69" s="9" t="s">
        <v>205</v>
      </c>
      <c r="B69" s="11">
        <v>17530.733029999999</v>
      </c>
      <c r="C69" s="11">
        <v>16574.077089999999</v>
      </c>
      <c r="D69" s="11">
        <v>16991.198879999996</v>
      </c>
      <c r="E69" s="12">
        <v>2.5167120180204137</v>
      </c>
      <c r="F69" s="12"/>
      <c r="G69" s="11">
        <v>35410.660890000006</v>
      </c>
      <c r="H69" s="11">
        <v>33429.889920000001</v>
      </c>
      <c r="I69" s="11">
        <v>34241.397530000002</v>
      </c>
      <c r="J69" s="12">
        <v>2.4274911222920394</v>
      </c>
      <c r="K69" s="127"/>
      <c r="L69" s="12"/>
      <c r="M69" s="12"/>
      <c r="N69"/>
      <c r="O69"/>
      <c r="P69"/>
      <c r="Q69"/>
      <c r="R69"/>
      <c r="S69"/>
      <c r="T69"/>
      <c r="U69"/>
      <c r="V69"/>
    </row>
    <row r="70" spans="1:22" ht="11.25" customHeight="1" x14ac:dyDescent="0.25">
      <c r="A70" s="9" t="s">
        <v>391</v>
      </c>
      <c r="B70" s="11">
        <v>2205.4901700000005</v>
      </c>
      <c r="C70" s="11">
        <v>2178.6101700000004</v>
      </c>
      <c r="D70" s="11">
        <v>614.44302000000005</v>
      </c>
      <c r="E70" s="12">
        <v>-71.79655963875355</v>
      </c>
      <c r="F70" s="12"/>
      <c r="G70" s="11">
        <v>7970.4713299999994</v>
      </c>
      <c r="H70" s="11">
        <v>7860.8633299999992</v>
      </c>
      <c r="I70" s="11">
        <v>1903.9812099999999</v>
      </c>
      <c r="J70" s="12">
        <v>-75.778980881989199</v>
      </c>
      <c r="K70" s="127"/>
      <c r="L70" s="12"/>
      <c r="M70" s="12"/>
      <c r="N70"/>
      <c r="O70"/>
      <c r="P70"/>
      <c r="Q70"/>
      <c r="R70"/>
      <c r="S70"/>
      <c r="T70"/>
      <c r="U70"/>
      <c r="V70"/>
    </row>
    <row r="71" spans="1:22" ht="11.25" customHeight="1" x14ac:dyDescent="0.25">
      <c r="A71" s="9" t="s">
        <v>206</v>
      </c>
      <c r="B71" s="11">
        <v>23482.679779999999</v>
      </c>
      <c r="C71" s="11">
        <v>20933.499109999997</v>
      </c>
      <c r="D71" s="11">
        <v>20470.82286</v>
      </c>
      <c r="E71" s="12">
        <v>-2.2102193597389288</v>
      </c>
      <c r="F71" s="12"/>
      <c r="G71" s="11">
        <v>57684.616139999998</v>
      </c>
      <c r="H71" s="11">
        <v>51161.29479</v>
      </c>
      <c r="I71" s="11">
        <v>52032.027370000003</v>
      </c>
      <c r="J71" s="12">
        <v>1.7019361679059699</v>
      </c>
      <c r="K71" s="127"/>
      <c r="L71" s="12"/>
      <c r="M71" s="12"/>
      <c r="N71"/>
      <c r="O71"/>
      <c r="P71"/>
      <c r="Q71"/>
      <c r="R71"/>
      <c r="S71"/>
      <c r="T71"/>
      <c r="U71"/>
      <c r="V71"/>
    </row>
    <row r="72" spans="1:22" ht="11.25" customHeight="1" x14ac:dyDescent="0.25">
      <c r="A72" s="9"/>
      <c r="B72" s="11"/>
      <c r="C72" s="11"/>
      <c r="D72" s="11"/>
      <c r="E72" s="12"/>
      <c r="F72" s="12"/>
      <c r="G72" s="11"/>
      <c r="H72" s="11"/>
      <c r="I72" s="11"/>
      <c r="J72" s="12"/>
      <c r="K72" s="127"/>
      <c r="L72" s="12"/>
      <c r="M72" s="12"/>
      <c r="N72"/>
      <c r="O72"/>
      <c r="P72"/>
      <c r="Q72"/>
      <c r="R72"/>
      <c r="S72"/>
      <c r="T72"/>
      <c r="U72"/>
      <c r="V72"/>
    </row>
    <row r="73" spans="1:22" s="20" customFormat="1" ht="11.25" customHeight="1" x14ac:dyDescent="0.25">
      <c r="A73" s="17" t="s">
        <v>1</v>
      </c>
      <c r="B73" s="18">
        <v>146297.27032700001</v>
      </c>
      <c r="C73" s="18">
        <v>120633.889627</v>
      </c>
      <c r="D73" s="18">
        <v>115993.62968999999</v>
      </c>
      <c r="E73" s="16">
        <v>-3.8465641382763067</v>
      </c>
      <c r="F73" s="16"/>
      <c r="G73" s="18">
        <v>373491.18110000005</v>
      </c>
      <c r="H73" s="18">
        <v>309342.94014000002</v>
      </c>
      <c r="I73" s="18">
        <v>289584.80758999998</v>
      </c>
      <c r="J73" s="16">
        <v>-6.3871289711858452</v>
      </c>
      <c r="K73" s="127"/>
      <c r="L73" s="16"/>
      <c r="M73" s="16"/>
      <c r="N73"/>
      <c r="O73"/>
      <c r="P73"/>
      <c r="Q73"/>
      <c r="R73"/>
      <c r="S73"/>
      <c r="T73"/>
      <c r="U73"/>
      <c r="V73"/>
    </row>
    <row r="74" spans="1:22" ht="11.25" customHeight="1" x14ac:dyDescent="0.25">
      <c r="A74" s="9" t="s">
        <v>208</v>
      </c>
      <c r="B74" s="11">
        <v>71936.941520000008</v>
      </c>
      <c r="C74" s="11">
        <v>60374.239270000005</v>
      </c>
      <c r="D74" s="11">
        <v>53045.461199999998</v>
      </c>
      <c r="E74" s="12">
        <v>-12.13891580020568</v>
      </c>
      <c r="F74" s="12"/>
      <c r="G74" s="11">
        <v>163177.25294999997</v>
      </c>
      <c r="H74" s="11">
        <v>137467.19526999997</v>
      </c>
      <c r="I74" s="11">
        <v>117878.49540999999</v>
      </c>
      <c r="J74" s="12">
        <v>-14.249726868672724</v>
      </c>
      <c r="K74" s="127"/>
      <c r="L74" s="12"/>
      <c r="M74" s="12"/>
      <c r="N74"/>
      <c r="O74"/>
      <c r="P74"/>
      <c r="Q74"/>
      <c r="R74"/>
      <c r="S74"/>
      <c r="T74"/>
      <c r="U74"/>
      <c r="V74"/>
    </row>
    <row r="75" spans="1:22" ht="11.25" customHeight="1" x14ac:dyDescent="0.25">
      <c r="A75" s="9" t="s">
        <v>92</v>
      </c>
      <c r="B75" s="11">
        <v>5100.4317970000002</v>
      </c>
      <c r="C75" s="11">
        <v>4080.1817570000003</v>
      </c>
      <c r="D75" s="11">
        <v>3577.4022400000003</v>
      </c>
      <c r="E75" s="12">
        <v>-12.322478432178329</v>
      </c>
      <c r="F75" s="12"/>
      <c r="G75" s="11">
        <v>31924.676210000001</v>
      </c>
      <c r="H75" s="11">
        <v>25382.744330000005</v>
      </c>
      <c r="I75" s="11">
        <v>22640.848850000002</v>
      </c>
      <c r="J75" s="12">
        <v>-10.802202647407753</v>
      </c>
      <c r="K75" s="127"/>
      <c r="L75" s="12"/>
      <c r="M75" s="12"/>
      <c r="N75"/>
      <c r="O75"/>
      <c r="P75"/>
      <c r="Q75"/>
      <c r="R75"/>
      <c r="S75"/>
      <c r="T75"/>
      <c r="U75"/>
      <c r="V75"/>
    </row>
    <row r="76" spans="1:22" ht="11.25" customHeight="1" x14ac:dyDescent="0.25">
      <c r="A76" s="9" t="s">
        <v>209</v>
      </c>
      <c r="B76" s="11">
        <v>6054.0540000000001</v>
      </c>
      <c r="C76" s="11">
        <v>5055.8090000000002</v>
      </c>
      <c r="D76" s="11">
        <v>4862.9870000000001</v>
      </c>
      <c r="E76" s="12">
        <v>-3.8138703420164859</v>
      </c>
      <c r="F76" s="12"/>
      <c r="G76" s="11">
        <v>19474.641900000002</v>
      </c>
      <c r="H76" s="11">
        <v>16865.506540000002</v>
      </c>
      <c r="I76" s="11">
        <v>16786.889159999999</v>
      </c>
      <c r="J76" s="12">
        <v>-0.4661430109646858</v>
      </c>
      <c r="K76" s="127"/>
      <c r="L76" s="12"/>
      <c r="M76" s="12"/>
      <c r="N76"/>
      <c r="O76"/>
      <c r="P76"/>
      <c r="Q76"/>
      <c r="R76"/>
      <c r="S76"/>
      <c r="T76"/>
      <c r="U76"/>
      <c r="V76"/>
    </row>
    <row r="77" spans="1:22" ht="11.25" customHeight="1" x14ac:dyDescent="0.25">
      <c r="A77" s="9" t="s">
        <v>210</v>
      </c>
      <c r="B77" s="11">
        <v>62739.889189999994</v>
      </c>
      <c r="C77" s="11">
        <v>50714.690740000005</v>
      </c>
      <c r="D77" s="11">
        <v>54170.125199999995</v>
      </c>
      <c r="E77" s="12">
        <v>6.8134783227113331</v>
      </c>
      <c r="F77" s="12"/>
      <c r="G77" s="11">
        <v>155174.06716000004</v>
      </c>
      <c r="H77" s="11">
        <v>126314.20282000006</v>
      </c>
      <c r="I77" s="11">
        <v>127635.68094000001</v>
      </c>
      <c r="J77" s="12">
        <v>1.0461833194506767</v>
      </c>
      <c r="K77" s="127"/>
      <c r="L77" s="12"/>
      <c r="M77" s="12"/>
      <c r="N77"/>
      <c r="O77"/>
      <c r="P77"/>
      <c r="Q77"/>
      <c r="R77"/>
      <c r="S77"/>
      <c r="T77"/>
      <c r="U77"/>
      <c r="V77"/>
    </row>
    <row r="78" spans="1:22" ht="11.25" customHeight="1" x14ac:dyDescent="0.25">
      <c r="A78" s="9" t="s">
        <v>211</v>
      </c>
      <c r="B78" s="11">
        <v>465.95382000000012</v>
      </c>
      <c r="C78" s="11">
        <v>408.96885999999995</v>
      </c>
      <c r="D78" s="11">
        <v>337.65405000000004</v>
      </c>
      <c r="E78" s="12">
        <v>-17.437711516715453</v>
      </c>
      <c r="F78" s="12"/>
      <c r="G78" s="11">
        <v>3740.5428800000004</v>
      </c>
      <c r="H78" s="11">
        <v>3313.2911800000002</v>
      </c>
      <c r="I78" s="11">
        <v>4642.8932299999997</v>
      </c>
      <c r="J78" s="12">
        <v>40.129345045973281</v>
      </c>
      <c r="K78" s="127"/>
      <c r="L78" s="12"/>
      <c r="M78" s="12"/>
      <c r="N78"/>
      <c r="O78"/>
      <c r="P78"/>
      <c r="Q78"/>
      <c r="R78"/>
      <c r="S78"/>
      <c r="T78"/>
      <c r="U78"/>
      <c r="V78"/>
    </row>
    <row r="79" spans="1:22" ht="11.25" customHeight="1" x14ac:dyDescent="0.25">
      <c r="A79" s="9"/>
      <c r="B79" s="11"/>
      <c r="C79" s="11"/>
      <c r="D79" s="11"/>
      <c r="E79" s="12"/>
      <c r="F79" s="12"/>
      <c r="G79" s="11"/>
      <c r="H79" s="11"/>
      <c r="I79" s="11"/>
      <c r="J79" s="12"/>
      <c r="K79" s="127"/>
      <c r="L79" s="12"/>
      <c r="M79" s="12"/>
      <c r="N79"/>
      <c r="O79"/>
      <c r="P79"/>
      <c r="Q79"/>
      <c r="R79"/>
      <c r="S79"/>
      <c r="T79"/>
      <c r="U79"/>
      <c r="V79"/>
    </row>
    <row r="80" spans="1:22" s="20" customFormat="1" ht="11.25" customHeight="1" x14ac:dyDescent="0.25">
      <c r="A80" s="17" t="s">
        <v>282</v>
      </c>
      <c r="B80" s="18">
        <v>15541.164725299999</v>
      </c>
      <c r="C80" s="18">
        <v>12621.599469299999</v>
      </c>
      <c r="D80" s="18">
        <v>8851.2415796000005</v>
      </c>
      <c r="E80" s="16">
        <v>-29.87226697274609</v>
      </c>
      <c r="F80" s="16"/>
      <c r="G80" s="18">
        <v>82341.988170000011</v>
      </c>
      <c r="H80" s="18">
        <v>67951.048059999986</v>
      </c>
      <c r="I80" s="18">
        <v>47787.732429999996</v>
      </c>
      <c r="J80" s="16">
        <v>-29.673296005965966</v>
      </c>
      <c r="K80" s="127"/>
      <c r="L80" s="16"/>
      <c r="M80" s="16"/>
      <c r="N80"/>
      <c r="O80"/>
      <c r="P80"/>
      <c r="Q80"/>
      <c r="R80"/>
      <c r="S80"/>
      <c r="T80"/>
      <c r="U80"/>
      <c r="V80"/>
    </row>
    <row r="81" spans="1:22" ht="11.25" customHeight="1" x14ac:dyDescent="0.25">
      <c r="A81" s="9" t="s">
        <v>212</v>
      </c>
      <c r="B81" s="11">
        <v>14865.147902699999</v>
      </c>
      <c r="C81" s="11">
        <v>11985.7720467</v>
      </c>
      <c r="D81" s="11">
        <v>8431.7111633000004</v>
      </c>
      <c r="E81" s="12">
        <v>-29.652331694215121</v>
      </c>
      <c r="F81" s="12"/>
      <c r="G81" s="11">
        <v>71242.874420000007</v>
      </c>
      <c r="H81" s="11">
        <v>58286.40698</v>
      </c>
      <c r="I81" s="11">
        <v>40433.175640000001</v>
      </c>
      <c r="J81" s="12">
        <v>-30.630179942513919</v>
      </c>
      <c r="K81" s="127"/>
      <c r="L81" s="12"/>
      <c r="M81" s="12"/>
      <c r="N81"/>
      <c r="O81"/>
      <c r="P81"/>
      <c r="Q81"/>
      <c r="R81"/>
      <c r="S81"/>
      <c r="T81"/>
      <c r="U81"/>
      <c r="V81"/>
    </row>
    <row r="82" spans="1:22" ht="11.25" customHeight="1" x14ac:dyDescent="0.25">
      <c r="A82" s="9" t="s">
        <v>213</v>
      </c>
      <c r="B82" s="11">
        <v>138.83530000000002</v>
      </c>
      <c r="C82" s="11">
        <v>118.8158</v>
      </c>
      <c r="D82" s="11">
        <v>101.07616999999999</v>
      </c>
      <c r="E82" s="12">
        <v>-14.930362796867087</v>
      </c>
      <c r="F82" s="12"/>
      <c r="G82" s="11">
        <v>8478.4157200000009</v>
      </c>
      <c r="H82" s="11">
        <v>7366.932749999999</v>
      </c>
      <c r="I82" s="11">
        <v>5583.9255199999989</v>
      </c>
      <c r="J82" s="12">
        <v>-24.202843849769096</v>
      </c>
      <c r="K82" s="127"/>
      <c r="L82" s="12"/>
      <c r="M82" s="12"/>
      <c r="N82"/>
      <c r="O82"/>
      <c r="P82"/>
      <c r="Q82"/>
      <c r="R82"/>
      <c r="S82"/>
      <c r="T82"/>
      <c r="U82"/>
      <c r="V82"/>
    </row>
    <row r="83" spans="1:22" ht="11.25" customHeight="1" x14ac:dyDescent="0.25">
      <c r="A83" s="9" t="s">
        <v>292</v>
      </c>
      <c r="B83" s="11">
        <v>15.94342</v>
      </c>
      <c r="C83" s="11">
        <v>15.94342</v>
      </c>
      <c r="D83" s="11">
        <v>17.1656923</v>
      </c>
      <c r="E83" s="12">
        <v>7.6663118703515352</v>
      </c>
      <c r="F83" s="12"/>
      <c r="G83" s="11">
        <v>246.87442999999999</v>
      </c>
      <c r="H83" s="11">
        <v>246.87442999999999</v>
      </c>
      <c r="I83" s="11">
        <v>267.48444000000001</v>
      </c>
      <c r="J83" s="12">
        <v>8.3483777562544788</v>
      </c>
      <c r="K83" s="127"/>
      <c r="L83" s="12"/>
      <c r="M83" s="12"/>
      <c r="N83"/>
      <c r="O83"/>
      <c r="P83"/>
      <c r="Q83"/>
      <c r="R83"/>
      <c r="S83"/>
      <c r="T83"/>
      <c r="U83"/>
      <c r="V83"/>
    </row>
    <row r="84" spans="1:22" ht="11.25" customHeight="1" x14ac:dyDescent="0.25">
      <c r="A84" s="9" t="s">
        <v>0</v>
      </c>
      <c r="B84" s="11">
        <v>521.23810260000005</v>
      </c>
      <c r="C84" s="11">
        <v>501.06820260000006</v>
      </c>
      <c r="D84" s="11">
        <v>301.28855400000003</v>
      </c>
      <c r="E84" s="12">
        <v>-39.870749643134509</v>
      </c>
      <c r="F84" s="12"/>
      <c r="G84" s="11">
        <v>2373.8235999999997</v>
      </c>
      <c r="H84" s="11">
        <v>2050.8339000000001</v>
      </c>
      <c r="I84" s="11">
        <v>1503.1468299999999</v>
      </c>
      <c r="J84" s="12">
        <v>-26.705579130518572</v>
      </c>
      <c r="K84" s="127"/>
      <c r="L84" s="12"/>
      <c r="M84" s="12"/>
      <c r="N84"/>
      <c r="O84"/>
      <c r="P84"/>
      <c r="Q84"/>
      <c r="R84"/>
      <c r="S84"/>
      <c r="T84"/>
      <c r="U84"/>
      <c r="V84"/>
    </row>
    <row r="85" spans="1:22" ht="11.25" customHeight="1" x14ac:dyDescent="0.25">
      <c r="A85" s="9"/>
      <c r="B85" s="11"/>
      <c r="C85" s="11"/>
      <c r="D85" s="11"/>
      <c r="E85" s="12"/>
      <c r="F85" s="12"/>
      <c r="G85" s="11"/>
      <c r="H85" s="11"/>
      <c r="I85" s="11"/>
      <c r="J85" s="12"/>
      <c r="K85" s="127"/>
      <c r="L85" s="12"/>
      <c r="M85" s="12"/>
      <c r="N85"/>
      <c r="O85"/>
      <c r="P85"/>
      <c r="Q85"/>
      <c r="R85"/>
      <c r="S85"/>
      <c r="T85"/>
      <c r="U85"/>
      <c r="V85"/>
    </row>
    <row r="86" spans="1:22" s="20" customFormat="1" ht="11.25" customHeight="1" x14ac:dyDescent="0.25">
      <c r="A86" s="17" t="s">
        <v>2</v>
      </c>
      <c r="B86" s="18">
        <v>98195.058149999997</v>
      </c>
      <c r="C86" s="18">
        <v>86022.626019999996</v>
      </c>
      <c r="D86" s="18">
        <v>64672.346724999996</v>
      </c>
      <c r="E86" s="16">
        <v>-24.819376346446489</v>
      </c>
      <c r="F86" s="16"/>
      <c r="G86" s="18">
        <v>181027.66123</v>
      </c>
      <c r="H86" s="18">
        <v>155104.13892999999</v>
      </c>
      <c r="I86" s="18">
        <v>121835.74468</v>
      </c>
      <c r="J86" s="16">
        <v>-21.449069302408702</v>
      </c>
      <c r="K86" s="127"/>
      <c r="L86" s="16"/>
      <c r="M86" s="16"/>
      <c r="N86"/>
      <c r="O86"/>
      <c r="P86"/>
      <c r="Q86"/>
      <c r="R86"/>
      <c r="S86"/>
      <c r="T86"/>
      <c r="U86"/>
      <c r="V86"/>
    </row>
    <row r="87" spans="1:22" ht="11.25" customHeight="1" x14ac:dyDescent="0.25">
      <c r="A87" s="9" t="s">
        <v>92</v>
      </c>
      <c r="B87" s="11">
        <v>60308.052879999996</v>
      </c>
      <c r="C87" s="11">
        <v>54481.325100000009</v>
      </c>
      <c r="D87" s="11">
        <v>32993.591509999998</v>
      </c>
      <c r="E87" s="12">
        <v>-39.440548757871539</v>
      </c>
      <c r="F87" s="12"/>
      <c r="G87" s="11">
        <v>83624.469989999983</v>
      </c>
      <c r="H87" s="11">
        <v>74818.399719999972</v>
      </c>
      <c r="I87" s="11">
        <v>48044.30837999998</v>
      </c>
      <c r="J87" s="12">
        <v>-35.785437058530022</v>
      </c>
      <c r="K87" s="127"/>
      <c r="L87" s="12"/>
      <c r="M87" s="12"/>
      <c r="N87"/>
      <c r="O87"/>
      <c r="P87"/>
      <c r="Q87"/>
      <c r="R87"/>
      <c r="S87"/>
      <c r="T87"/>
      <c r="U87"/>
      <c r="V87"/>
    </row>
    <row r="88" spans="1:22" ht="11.25" customHeight="1" x14ac:dyDescent="0.25">
      <c r="A88" s="9" t="s">
        <v>214</v>
      </c>
      <c r="B88" s="11">
        <v>24612.142010000003</v>
      </c>
      <c r="C88" s="11">
        <v>20696.568259999996</v>
      </c>
      <c r="D88" s="11">
        <v>20160.140900000002</v>
      </c>
      <c r="E88" s="12">
        <v>-2.5918662130897303</v>
      </c>
      <c r="F88" s="12"/>
      <c r="G88" s="11">
        <v>63227.642530000019</v>
      </c>
      <c r="H88" s="11">
        <v>53567.174370000001</v>
      </c>
      <c r="I88" s="11">
        <v>43788.137400000014</v>
      </c>
      <c r="J88" s="12">
        <v>-18.255652057459798</v>
      </c>
      <c r="K88" s="127"/>
      <c r="L88" s="12"/>
      <c r="M88" s="12"/>
      <c r="N88"/>
      <c r="O88"/>
      <c r="P88"/>
      <c r="Q88"/>
      <c r="R88"/>
      <c r="S88"/>
      <c r="T88"/>
      <c r="U88"/>
      <c r="V88"/>
    </row>
    <row r="89" spans="1:22" ht="11.25" customHeight="1" x14ac:dyDescent="0.25">
      <c r="A89" s="9" t="s">
        <v>293</v>
      </c>
      <c r="B89" s="11">
        <v>90.460000000000008</v>
      </c>
      <c r="C89" s="11">
        <v>26.2</v>
      </c>
      <c r="D89" s="11">
        <v>70.38</v>
      </c>
      <c r="E89" s="12">
        <v>168.62595419847327</v>
      </c>
      <c r="F89" s="12"/>
      <c r="G89" s="11">
        <v>75.166069999999991</v>
      </c>
      <c r="H89" s="11">
        <v>34.110889999999998</v>
      </c>
      <c r="I89" s="11">
        <v>80.838989999999995</v>
      </c>
      <c r="J89" s="12">
        <v>136.98880328247077</v>
      </c>
      <c r="K89" s="127"/>
      <c r="L89" s="12"/>
      <c r="M89" s="12"/>
      <c r="N89"/>
      <c r="O89"/>
      <c r="P89"/>
      <c r="Q89"/>
      <c r="R89"/>
      <c r="S89"/>
      <c r="T89"/>
      <c r="U89"/>
      <c r="V89"/>
    </row>
    <row r="90" spans="1:22" ht="11.25" customHeight="1" x14ac:dyDescent="0.25">
      <c r="A90" s="9" t="s">
        <v>365</v>
      </c>
      <c r="B90" s="11">
        <v>13184.403259999999</v>
      </c>
      <c r="C90" s="11">
        <v>10818.532660000001</v>
      </c>
      <c r="D90" s="11">
        <v>11448.234315</v>
      </c>
      <c r="E90" s="12">
        <v>5.8205828349368716</v>
      </c>
      <c r="F90" s="12"/>
      <c r="G90" s="11">
        <v>34100.382639999996</v>
      </c>
      <c r="H90" s="11">
        <v>26684.453950000003</v>
      </c>
      <c r="I90" s="11">
        <v>29922.459909999998</v>
      </c>
      <c r="J90" s="12">
        <v>12.134428405644755</v>
      </c>
      <c r="K90" s="127"/>
      <c r="L90" s="12"/>
      <c r="M90" s="12"/>
      <c r="N90"/>
      <c r="O90"/>
      <c r="P90"/>
      <c r="Q90"/>
      <c r="R90"/>
      <c r="S90"/>
      <c r="T90"/>
      <c r="U90"/>
      <c r="V90"/>
    </row>
    <row r="91" spans="1:22" s="20" customFormat="1" ht="11.25" customHeight="1" x14ac:dyDescent="0.25">
      <c r="A91" s="17"/>
      <c r="B91" s="18"/>
      <c r="C91" s="18"/>
      <c r="D91" s="18"/>
      <c r="E91" s="16"/>
      <c r="F91" s="16"/>
      <c r="G91" s="18"/>
      <c r="H91" s="18"/>
      <c r="I91" s="18"/>
      <c r="J91" s="12"/>
      <c r="K91" s="127"/>
      <c r="L91" s="12"/>
      <c r="M91" s="12"/>
      <c r="N91"/>
      <c r="O91"/>
      <c r="P91"/>
      <c r="Q91"/>
      <c r="R91"/>
      <c r="S91"/>
      <c r="T91"/>
      <c r="U91"/>
      <c r="V91"/>
    </row>
    <row r="92" spans="1:22" s="20" customFormat="1" ht="11.25" customHeight="1" x14ac:dyDescent="0.25">
      <c r="A92" s="17" t="s">
        <v>313</v>
      </c>
      <c r="B92" s="18">
        <v>2012.2110301</v>
      </c>
      <c r="C92" s="18">
        <v>1732.7045601000002</v>
      </c>
      <c r="D92" s="18">
        <v>1267.2740500000002</v>
      </c>
      <c r="E92" s="16">
        <v>-26.861504310529341</v>
      </c>
      <c r="F92" s="16"/>
      <c r="G92" s="18">
        <v>7714.2365699999991</v>
      </c>
      <c r="H92" s="18">
        <v>6573.7314199999983</v>
      </c>
      <c r="I92" s="18">
        <v>6434.476740000001</v>
      </c>
      <c r="J92" s="16">
        <v>-2.118350615547314</v>
      </c>
      <c r="K92" s="127"/>
      <c r="L92" s="16"/>
      <c r="M92" s="16"/>
      <c r="N92"/>
      <c r="O92"/>
      <c r="P92"/>
      <c r="Q92"/>
      <c r="R92"/>
      <c r="S92"/>
      <c r="T92"/>
      <c r="U92"/>
      <c r="V92"/>
    </row>
    <row r="93" spans="1:22" ht="13.2" x14ac:dyDescent="0.25">
      <c r="A93" s="84"/>
      <c r="B93" s="90"/>
      <c r="C93" s="90"/>
      <c r="D93" s="90"/>
      <c r="E93" s="90"/>
      <c r="F93" s="90"/>
      <c r="G93" s="90"/>
      <c r="H93" s="90"/>
      <c r="I93" s="90"/>
      <c r="J93" s="84"/>
      <c r="K93" s="9"/>
      <c r="L93" s="9"/>
      <c r="M93" s="9"/>
      <c r="N93"/>
      <c r="O93"/>
      <c r="P93"/>
      <c r="Q93"/>
      <c r="R93"/>
      <c r="S93"/>
      <c r="T93"/>
      <c r="U93"/>
      <c r="V93"/>
    </row>
    <row r="94" spans="1:22" ht="13.2" x14ac:dyDescent="0.25">
      <c r="A94" s="9" t="s">
        <v>411</v>
      </c>
      <c r="B94" s="9"/>
      <c r="C94" s="9"/>
      <c r="D94" s="9"/>
      <c r="E94" s="9"/>
      <c r="F94" s="9"/>
      <c r="G94" s="9"/>
      <c r="H94" s="9"/>
      <c r="I94" s="9"/>
      <c r="J94" s="9"/>
      <c r="K94" s="9"/>
      <c r="L94" s="9"/>
      <c r="M94" s="9"/>
      <c r="N94"/>
      <c r="O94"/>
      <c r="P94"/>
      <c r="Q94"/>
      <c r="R94"/>
      <c r="S94"/>
      <c r="T94"/>
      <c r="U94"/>
      <c r="V94"/>
    </row>
    <row r="95" spans="1:22" ht="20.100000000000001" customHeight="1" x14ac:dyDescent="0.25">
      <c r="A95" s="391" t="s">
        <v>156</v>
      </c>
      <c r="B95" s="391"/>
      <c r="C95" s="391"/>
      <c r="D95" s="391"/>
      <c r="E95" s="391"/>
      <c r="F95" s="391"/>
      <c r="G95" s="391"/>
      <c r="H95" s="391"/>
      <c r="I95" s="391"/>
      <c r="J95" s="391"/>
      <c r="K95" s="348"/>
      <c r="L95" s="348"/>
      <c r="M95" s="348"/>
      <c r="O95" s="174"/>
    </row>
    <row r="96" spans="1:22" ht="20.100000000000001" customHeight="1" x14ac:dyDescent="0.25">
      <c r="A96" s="392" t="s">
        <v>153</v>
      </c>
      <c r="B96" s="392"/>
      <c r="C96" s="392"/>
      <c r="D96" s="392"/>
      <c r="E96" s="392"/>
      <c r="F96" s="392"/>
      <c r="G96" s="392"/>
      <c r="H96" s="392"/>
      <c r="I96" s="392"/>
      <c r="J96" s="392"/>
      <c r="K96" s="348"/>
      <c r="L96" s="348"/>
      <c r="M96" s="348"/>
      <c r="O96" s="174"/>
    </row>
    <row r="97" spans="1:24" s="20" customFormat="1" x14ac:dyDescent="0.2">
      <c r="A97" s="17"/>
      <c r="B97" s="393" t="s">
        <v>100</v>
      </c>
      <c r="C97" s="393"/>
      <c r="D97" s="393"/>
      <c r="E97" s="393"/>
      <c r="F97" s="349"/>
      <c r="G97" s="393" t="s">
        <v>422</v>
      </c>
      <c r="H97" s="393"/>
      <c r="I97" s="393"/>
      <c r="J97" s="393"/>
      <c r="K97" s="349"/>
      <c r="L97" s="349"/>
      <c r="M97" s="349"/>
      <c r="N97" s="91"/>
      <c r="O97" s="170"/>
      <c r="P97" s="170"/>
      <c r="Q97" s="170"/>
      <c r="R97" s="91"/>
    </row>
    <row r="98" spans="1:24" s="20" customFormat="1" x14ac:dyDescent="0.2">
      <c r="A98" s="17" t="s">
        <v>257</v>
      </c>
      <c r="B98" s="396">
        <v>2018</v>
      </c>
      <c r="C98" s="394" t="s">
        <v>513</v>
      </c>
      <c r="D98" s="394"/>
      <c r="E98" s="394"/>
      <c r="F98" s="349"/>
      <c r="G98" s="396">
        <v>2018</v>
      </c>
      <c r="H98" s="394" t="s">
        <v>513</v>
      </c>
      <c r="I98" s="394"/>
      <c r="J98" s="394"/>
      <c r="K98" s="349"/>
      <c r="L98" s="349"/>
      <c r="M98" s="349"/>
      <c r="N98" s="91"/>
      <c r="O98" s="170"/>
      <c r="P98" s="170"/>
      <c r="Q98" s="170"/>
      <c r="R98" s="91"/>
    </row>
    <row r="99" spans="1:24" s="20" customFormat="1" x14ac:dyDescent="0.2">
      <c r="A99" s="123"/>
      <c r="B99" s="399"/>
      <c r="C99" s="256">
        <v>2018</v>
      </c>
      <c r="D99" s="256">
        <v>2019</v>
      </c>
      <c r="E99" s="350" t="s">
        <v>509</v>
      </c>
      <c r="F99" s="125"/>
      <c r="G99" s="399"/>
      <c r="H99" s="256">
        <v>2018</v>
      </c>
      <c r="I99" s="256">
        <v>2019</v>
      </c>
      <c r="J99" s="350" t="s">
        <v>509</v>
      </c>
      <c r="K99" s="349"/>
      <c r="L99" s="349"/>
      <c r="M99" s="349"/>
      <c r="O99" s="171"/>
      <c r="P99" s="171"/>
      <c r="Q99" s="171"/>
    </row>
    <row r="100" spans="1:24" x14ac:dyDescent="0.2">
      <c r="A100" s="9"/>
      <c r="B100" s="9"/>
      <c r="C100" s="9"/>
      <c r="D100" s="9"/>
      <c r="E100" s="9"/>
      <c r="F100" s="9"/>
      <c r="G100" s="9"/>
      <c r="H100" s="9"/>
      <c r="I100" s="9"/>
      <c r="J100" s="11"/>
      <c r="K100" s="11"/>
      <c r="L100" s="11"/>
      <c r="M100" s="11"/>
      <c r="O100" s="174"/>
    </row>
    <row r="101" spans="1:24" s="21" customFormat="1" x14ac:dyDescent="0.2">
      <c r="A101" s="86" t="s">
        <v>288</v>
      </c>
      <c r="B101" s="86">
        <v>54608.752833900013</v>
      </c>
      <c r="C101" s="86">
        <v>53849.743903400005</v>
      </c>
      <c r="D101" s="86">
        <v>45021.809683599997</v>
      </c>
      <c r="E101" s="16">
        <v>-16.393641974669862</v>
      </c>
      <c r="F101" s="86"/>
      <c r="G101" s="86">
        <v>373528.85080000001</v>
      </c>
      <c r="H101" s="86">
        <v>361949.20482999994</v>
      </c>
      <c r="I101" s="86">
        <v>363346.5221399999</v>
      </c>
      <c r="J101" s="16">
        <v>0.38605342720845215</v>
      </c>
      <c r="K101" s="16"/>
      <c r="L101" s="16"/>
      <c r="M101" s="16"/>
      <c r="O101" s="173"/>
      <c r="P101" s="201"/>
      <c r="Q101" s="201"/>
    </row>
    <row r="102" spans="1:24" ht="11.25" customHeight="1" x14ac:dyDescent="0.2">
      <c r="A102" s="17"/>
      <c r="B102" s="18"/>
      <c r="C102" s="18"/>
      <c r="D102" s="18"/>
      <c r="E102" s="16"/>
      <c r="F102" s="16"/>
      <c r="G102" s="18"/>
      <c r="H102" s="18"/>
      <c r="I102" s="18"/>
      <c r="J102" s="12"/>
      <c r="K102" s="12"/>
      <c r="L102" s="12"/>
      <c r="M102" s="12"/>
      <c r="N102" s="83"/>
      <c r="O102" s="176"/>
      <c r="P102" s="169"/>
      <c r="Q102" s="169"/>
      <c r="R102" s="83"/>
      <c r="S102" s="83"/>
      <c r="T102" s="83"/>
      <c r="U102" s="83"/>
      <c r="V102" s="83"/>
      <c r="W102" s="83"/>
      <c r="X102" s="83"/>
    </row>
    <row r="103" spans="1:24" s="20" customFormat="1" ht="11.25" customHeight="1" x14ac:dyDescent="0.2">
      <c r="A103" s="17" t="s">
        <v>298</v>
      </c>
      <c r="B103" s="18">
        <v>1933.1495712999999</v>
      </c>
      <c r="C103" s="18">
        <v>1829.5044436999999</v>
      </c>
      <c r="D103" s="18">
        <v>2274.2953724999993</v>
      </c>
      <c r="E103" s="16">
        <v>24.312098849044148</v>
      </c>
      <c r="F103" s="16"/>
      <c r="G103" s="18">
        <v>193456.32019</v>
      </c>
      <c r="H103" s="18">
        <v>188652.52531000003</v>
      </c>
      <c r="I103" s="18">
        <v>187132.24737999999</v>
      </c>
      <c r="J103" s="16">
        <v>-0.80586142565644536</v>
      </c>
      <c r="K103" s="16"/>
      <c r="L103" s="16"/>
      <c r="M103" s="16"/>
      <c r="O103" s="173"/>
      <c r="P103" s="171"/>
      <c r="Q103" s="171"/>
    </row>
    <row r="104" spans="1:24" ht="11.25" customHeight="1" x14ac:dyDescent="0.2">
      <c r="A104" s="9" t="s">
        <v>499</v>
      </c>
      <c r="B104" s="11">
        <v>133.78476900000004</v>
      </c>
      <c r="C104" s="11">
        <v>132.867277</v>
      </c>
      <c r="D104" s="11">
        <v>90.355325999999991</v>
      </c>
      <c r="E104" s="12">
        <v>-31.995802096553845</v>
      </c>
      <c r="F104" s="12"/>
      <c r="G104" s="11">
        <v>27276.861860000001</v>
      </c>
      <c r="H104" s="11">
        <v>26911.647139999997</v>
      </c>
      <c r="I104" s="11">
        <v>18838.393389999994</v>
      </c>
      <c r="J104" s="12">
        <v>-29.999106736207025</v>
      </c>
      <c r="K104" s="12"/>
      <c r="L104" s="12"/>
      <c r="M104" s="12"/>
      <c r="O104" s="174"/>
    </row>
    <row r="105" spans="1:24" ht="11.25" customHeight="1" x14ac:dyDescent="0.2">
      <c r="A105" s="9" t="s">
        <v>506</v>
      </c>
      <c r="B105" s="11">
        <v>26.286560999999995</v>
      </c>
      <c r="C105" s="11">
        <v>26.083912999999995</v>
      </c>
      <c r="D105" s="11">
        <v>22.117951000000001</v>
      </c>
      <c r="E105" s="12">
        <v>-15.204628231968087</v>
      </c>
      <c r="F105" s="12"/>
      <c r="G105" s="11">
        <v>26010.285780000002</v>
      </c>
      <c r="H105" s="11">
        <v>25847.346730000005</v>
      </c>
      <c r="I105" s="11">
        <v>21293.502729999997</v>
      </c>
      <c r="J105" s="12">
        <v>-17.618226147423243</v>
      </c>
      <c r="K105" s="12"/>
      <c r="L105" s="12"/>
      <c r="M105" s="12"/>
      <c r="O105" s="174"/>
    </row>
    <row r="106" spans="1:24" ht="11.25" customHeight="1" x14ac:dyDescent="0.2">
      <c r="A106" s="9" t="s">
        <v>500</v>
      </c>
      <c r="B106" s="11">
        <v>27.190566000000008</v>
      </c>
      <c r="C106" s="11">
        <v>26.973978000000002</v>
      </c>
      <c r="D106" s="11">
        <v>20.499740999999997</v>
      </c>
      <c r="E106" s="12">
        <v>-24.001787945404288</v>
      </c>
      <c r="F106" s="12"/>
      <c r="G106" s="11">
        <v>19937.692160000002</v>
      </c>
      <c r="H106" s="11">
        <v>19426.547510000004</v>
      </c>
      <c r="I106" s="11">
        <v>20041.68547</v>
      </c>
      <c r="J106" s="12">
        <v>3.1664811242623045</v>
      </c>
      <c r="K106" s="12"/>
      <c r="L106" s="12"/>
      <c r="M106" s="12"/>
      <c r="O106" s="174"/>
    </row>
    <row r="107" spans="1:24" ht="11.25" customHeight="1" x14ac:dyDescent="0.2">
      <c r="A107" s="9" t="s">
        <v>501</v>
      </c>
      <c r="B107" s="11">
        <v>235.86096799999999</v>
      </c>
      <c r="C107" s="11">
        <v>233.584948</v>
      </c>
      <c r="D107" s="11">
        <v>231.88529300000002</v>
      </c>
      <c r="E107" s="12">
        <v>-0.72763892303538569</v>
      </c>
      <c r="F107" s="12"/>
      <c r="G107" s="11">
        <v>15949.771490000001</v>
      </c>
      <c r="H107" s="11">
        <v>15835.111960000002</v>
      </c>
      <c r="I107" s="11">
        <v>15513.811700000002</v>
      </c>
      <c r="J107" s="12">
        <v>-2.0290368695315522</v>
      </c>
      <c r="K107" s="12"/>
      <c r="L107" s="12"/>
      <c r="M107" s="12"/>
      <c r="O107" s="174"/>
    </row>
    <row r="108" spans="1:24" ht="11.25" customHeight="1" x14ac:dyDescent="0.2">
      <c r="A108" s="9" t="s">
        <v>502</v>
      </c>
      <c r="B108" s="11">
        <v>113.08018400000002</v>
      </c>
      <c r="C108" s="11">
        <v>111.45789200000002</v>
      </c>
      <c r="D108" s="11">
        <v>77.476638600000001</v>
      </c>
      <c r="E108" s="12">
        <v>-30.487974238737621</v>
      </c>
      <c r="F108" s="12"/>
      <c r="G108" s="11">
        <v>17002.421859999999</v>
      </c>
      <c r="H108" s="11">
        <v>16846.444530000001</v>
      </c>
      <c r="I108" s="11">
        <v>17447.480020000003</v>
      </c>
      <c r="J108" s="12">
        <v>3.5677290180113914</v>
      </c>
      <c r="K108" s="12"/>
      <c r="L108" s="12"/>
      <c r="M108" s="12"/>
      <c r="O108" s="174"/>
    </row>
    <row r="109" spans="1:24" ht="11.25" customHeight="1" x14ac:dyDescent="0.2">
      <c r="A109" s="9" t="s">
        <v>503</v>
      </c>
      <c r="B109" s="11">
        <v>233.45097000000001</v>
      </c>
      <c r="C109" s="11">
        <v>213.76956999999999</v>
      </c>
      <c r="D109" s="11">
        <v>326.41752200000002</v>
      </c>
      <c r="E109" s="12">
        <v>52.695971648350167</v>
      </c>
      <c r="F109" s="12"/>
      <c r="G109" s="11">
        <v>16317.62039</v>
      </c>
      <c r="H109" s="11">
        <v>14834.963529999999</v>
      </c>
      <c r="I109" s="11">
        <v>21428.878109999998</v>
      </c>
      <c r="J109" s="12">
        <v>44.448471792097479</v>
      </c>
      <c r="K109" s="12"/>
      <c r="L109" s="12"/>
      <c r="M109" s="12"/>
      <c r="O109" s="174"/>
    </row>
    <row r="110" spans="1:24" ht="11.25" customHeight="1" x14ac:dyDescent="0.2">
      <c r="A110" s="9" t="s">
        <v>504</v>
      </c>
      <c r="B110" s="11">
        <v>178.23246899999998</v>
      </c>
      <c r="C110" s="11">
        <v>178.09586899999999</v>
      </c>
      <c r="D110" s="11">
        <v>155.69792299999997</v>
      </c>
      <c r="E110" s="12">
        <v>-12.576342239583354</v>
      </c>
      <c r="F110" s="12"/>
      <c r="G110" s="11">
        <v>11322.693730000001</v>
      </c>
      <c r="H110" s="11">
        <v>11262.069200000002</v>
      </c>
      <c r="I110" s="11">
        <v>9594.2232199999999</v>
      </c>
      <c r="J110" s="12">
        <v>-14.809409801886147</v>
      </c>
      <c r="K110" s="12"/>
      <c r="L110" s="12"/>
      <c r="M110" s="12"/>
      <c r="O110" s="174"/>
    </row>
    <row r="111" spans="1:24" ht="11.25" customHeight="1" x14ac:dyDescent="0.2">
      <c r="A111" s="9" t="s">
        <v>505</v>
      </c>
      <c r="B111" s="11">
        <v>135.17551599999999</v>
      </c>
      <c r="C111" s="11">
        <v>135.14951600000001</v>
      </c>
      <c r="D111" s="11">
        <v>114.50959199999998</v>
      </c>
      <c r="E111" s="12">
        <v>-15.271918546863333</v>
      </c>
      <c r="F111" s="12"/>
      <c r="G111" s="11">
        <v>11660.685519999999</v>
      </c>
      <c r="H111" s="11">
        <v>11640.665519999999</v>
      </c>
      <c r="I111" s="11">
        <v>10615.007659999997</v>
      </c>
      <c r="J111" s="12">
        <v>-8.8109898719948916</v>
      </c>
      <c r="K111" s="12"/>
      <c r="L111" s="12"/>
      <c r="M111" s="12"/>
      <c r="O111" s="174"/>
    </row>
    <row r="112" spans="1:24" ht="11.25" customHeight="1" x14ac:dyDescent="0.2">
      <c r="A112" s="9" t="s">
        <v>507</v>
      </c>
      <c r="B112" s="11">
        <v>850.08756829999982</v>
      </c>
      <c r="C112" s="11">
        <v>771.52148069999998</v>
      </c>
      <c r="D112" s="11">
        <v>1235.3353858999994</v>
      </c>
      <c r="E112" s="12">
        <v>60.116784406207586</v>
      </c>
      <c r="F112" s="12"/>
      <c r="G112" s="11">
        <v>47978.287400000008</v>
      </c>
      <c r="H112" s="11">
        <v>46047.729190000005</v>
      </c>
      <c r="I112" s="11">
        <v>52359.265080000005</v>
      </c>
      <c r="J112" s="12">
        <v>13.706508444656706</v>
      </c>
      <c r="K112" s="12"/>
      <c r="L112" s="12"/>
      <c r="M112" s="12"/>
      <c r="O112" s="174"/>
    </row>
    <row r="113" spans="1:24" ht="11.25" customHeight="1" x14ac:dyDescent="0.2">
      <c r="A113" s="9"/>
      <c r="B113" s="11"/>
      <c r="C113" s="11"/>
      <c r="D113" s="11"/>
      <c r="E113" s="12"/>
      <c r="F113" s="12"/>
      <c r="G113" s="11"/>
      <c r="H113" s="11"/>
      <c r="I113" s="11"/>
      <c r="J113" s="12"/>
      <c r="K113" s="12"/>
      <c r="L113" s="12"/>
      <c r="M113" s="12"/>
      <c r="O113" s="174"/>
    </row>
    <row r="114" spans="1:24" ht="11.25" customHeight="1" x14ac:dyDescent="0.2">
      <c r="A114" s="9" t="s">
        <v>356</v>
      </c>
      <c r="B114" s="11">
        <v>27151.549300000002</v>
      </c>
      <c r="C114" s="11">
        <v>27070.834500000001</v>
      </c>
      <c r="D114" s="11">
        <v>22403.870674999998</v>
      </c>
      <c r="E114" s="12">
        <v>-17.239822529298095</v>
      </c>
      <c r="F114" s="16"/>
      <c r="G114" s="11">
        <v>86446.121199999994</v>
      </c>
      <c r="H114" s="11">
        <v>85918.494099999996</v>
      </c>
      <c r="I114" s="11">
        <v>76294.524849999973</v>
      </c>
      <c r="J114" s="12">
        <v>-11.201277851540027</v>
      </c>
      <c r="K114" s="12"/>
      <c r="L114" s="12"/>
      <c r="M114" s="12"/>
      <c r="N114" s="83"/>
      <c r="O114" s="176"/>
      <c r="P114" s="169"/>
      <c r="Q114" s="169"/>
      <c r="R114" s="83"/>
      <c r="S114" s="83"/>
      <c r="T114" s="83"/>
      <c r="U114" s="83"/>
      <c r="V114" s="83"/>
      <c r="W114" s="83"/>
      <c r="X114" s="83"/>
    </row>
    <row r="115" spans="1:24" ht="11.25" customHeight="1" x14ac:dyDescent="0.2">
      <c r="A115" s="9" t="s">
        <v>296</v>
      </c>
      <c r="B115" s="11">
        <v>7393.8155865999997</v>
      </c>
      <c r="C115" s="11">
        <v>7324.5924865999987</v>
      </c>
      <c r="D115" s="11">
        <v>3915.0099369999989</v>
      </c>
      <c r="E115" s="12">
        <v>-46.549791757530166</v>
      </c>
      <c r="F115" s="16"/>
      <c r="G115" s="11">
        <v>31807.168139999998</v>
      </c>
      <c r="H115" s="11">
        <v>30482.60457</v>
      </c>
      <c r="I115" s="11">
        <v>44391.349930000004</v>
      </c>
      <c r="J115" s="12">
        <v>45.628467633269565</v>
      </c>
      <c r="K115" s="12"/>
      <c r="L115" s="12"/>
      <c r="M115" s="12"/>
      <c r="N115" s="83"/>
      <c r="O115" s="176"/>
      <c r="P115" s="169"/>
      <c r="Q115" s="169"/>
      <c r="R115" s="83"/>
      <c r="S115" s="83"/>
      <c r="T115" s="83"/>
      <c r="U115" s="83"/>
      <c r="V115" s="83"/>
      <c r="W115" s="83"/>
      <c r="X115" s="83"/>
    </row>
    <row r="116" spans="1:24" ht="11.25" customHeight="1" x14ac:dyDescent="0.2">
      <c r="A116" s="9" t="s">
        <v>494</v>
      </c>
      <c r="B116" s="11">
        <v>7307.6737510000003</v>
      </c>
      <c r="C116" s="11">
        <v>7307.6736609999998</v>
      </c>
      <c r="D116" s="11">
        <v>6825.0497489999989</v>
      </c>
      <c r="E116" s="12">
        <v>-6.6043440688340382</v>
      </c>
      <c r="F116" s="16"/>
      <c r="G116" s="11">
        <v>22624.721339999996</v>
      </c>
      <c r="H116" s="11">
        <v>22620.527339999997</v>
      </c>
      <c r="I116" s="11">
        <v>21841.632160000001</v>
      </c>
      <c r="J116" s="12">
        <v>-3.443311326445837</v>
      </c>
      <c r="K116" s="12"/>
      <c r="L116" s="12"/>
      <c r="M116" s="12"/>
      <c r="N116" s="83"/>
      <c r="O116" s="176"/>
      <c r="P116" s="169"/>
      <c r="Q116" s="169"/>
      <c r="R116" s="83"/>
      <c r="S116" s="83"/>
      <c r="T116" s="83"/>
      <c r="U116" s="83"/>
      <c r="V116" s="83"/>
      <c r="W116" s="83"/>
      <c r="X116" s="83"/>
    </row>
    <row r="117" spans="1:24" x14ac:dyDescent="0.2">
      <c r="A117" s="9" t="s">
        <v>495</v>
      </c>
      <c r="B117" s="11">
        <v>17.588490000000004</v>
      </c>
      <c r="C117" s="11">
        <v>16.130827100000005</v>
      </c>
      <c r="D117" s="11">
        <v>13.2388821</v>
      </c>
      <c r="E117" s="12">
        <v>-17.928063961456786</v>
      </c>
      <c r="F117" s="12"/>
      <c r="G117" s="11">
        <v>15625.858040000005</v>
      </c>
      <c r="H117" s="11">
        <v>12783.042900000002</v>
      </c>
      <c r="I117" s="11">
        <v>11728.73588</v>
      </c>
      <c r="J117" s="12">
        <v>-8.2476999275344838</v>
      </c>
      <c r="K117" s="12"/>
      <c r="L117" s="12"/>
      <c r="M117" s="12"/>
      <c r="O117" s="174"/>
    </row>
    <row r="118" spans="1:24" ht="11.25" customHeight="1" x14ac:dyDescent="0.2">
      <c r="A118" s="9" t="s">
        <v>497</v>
      </c>
      <c r="B118" s="11">
        <v>6513.1733600000007</v>
      </c>
      <c r="C118" s="11">
        <v>6513.1733600000007</v>
      </c>
      <c r="D118" s="11">
        <v>5118.4376049999992</v>
      </c>
      <c r="E118" s="12">
        <v>-21.41407387627099</v>
      </c>
      <c r="F118" s="16"/>
      <c r="G118" s="11">
        <v>13267.234590000002</v>
      </c>
      <c r="H118" s="11">
        <v>13267.234590000002</v>
      </c>
      <c r="I118" s="11">
        <v>11898.175480000002</v>
      </c>
      <c r="J118" s="12">
        <v>-10.319099287140901</v>
      </c>
      <c r="K118" s="12"/>
      <c r="L118" s="12"/>
      <c r="M118" s="12"/>
      <c r="N118" s="83"/>
      <c r="O118" s="176"/>
      <c r="P118" s="169"/>
      <c r="Q118" s="169"/>
      <c r="R118" s="83"/>
      <c r="S118" s="83"/>
      <c r="T118" s="83"/>
      <c r="U118" s="83"/>
      <c r="V118" s="83"/>
      <c r="W118" s="83"/>
      <c r="X118" s="83"/>
    </row>
    <row r="119" spans="1:24" ht="11.25" customHeight="1" x14ac:dyDescent="0.2">
      <c r="A119" s="9" t="s">
        <v>357</v>
      </c>
      <c r="B119" s="11">
        <v>672.19290000000001</v>
      </c>
      <c r="C119" s="11">
        <v>402.19290000000001</v>
      </c>
      <c r="D119" s="11">
        <v>449.96599999999995</v>
      </c>
      <c r="E119" s="12">
        <v>11.878155979382015</v>
      </c>
      <c r="F119" s="12"/>
      <c r="G119" s="11">
        <v>2636.05053</v>
      </c>
      <c r="H119" s="11">
        <v>1279.1431799999998</v>
      </c>
      <c r="I119" s="11">
        <v>1697.8903</v>
      </c>
      <c r="J119" s="12">
        <v>32.736532277801814</v>
      </c>
      <c r="K119" s="12"/>
      <c r="L119" s="12"/>
      <c r="M119" s="12"/>
      <c r="N119" s="258"/>
      <c r="O119" s="258"/>
      <c r="P119" s="258"/>
      <c r="Q119" s="258"/>
      <c r="R119" s="258"/>
      <c r="S119" s="83"/>
      <c r="T119" s="83"/>
      <c r="U119" s="83"/>
      <c r="V119" s="83"/>
      <c r="W119" s="83"/>
      <c r="X119" s="83"/>
    </row>
    <row r="120" spans="1:24" ht="11.25" customHeight="1" x14ac:dyDescent="0.2">
      <c r="A120" s="9" t="s">
        <v>355</v>
      </c>
      <c r="B120" s="11">
        <v>572.54360499999996</v>
      </c>
      <c r="C120" s="11">
        <v>572.54360499999996</v>
      </c>
      <c r="D120" s="11">
        <v>464.03590000000003</v>
      </c>
      <c r="E120" s="12">
        <v>-18.951867430254495</v>
      </c>
      <c r="F120" s="16"/>
      <c r="G120" s="11">
        <v>2005.1718199999998</v>
      </c>
      <c r="H120" s="11">
        <v>2005.1718199999998</v>
      </c>
      <c r="I120" s="11">
        <v>1491.5113299999998</v>
      </c>
      <c r="J120" s="12">
        <v>-25.616781807755501</v>
      </c>
      <c r="K120" s="12"/>
      <c r="L120" s="12"/>
      <c r="M120" s="12"/>
      <c r="N120" s="83"/>
      <c r="O120" s="176"/>
      <c r="P120" s="169"/>
      <c r="Q120" s="169"/>
      <c r="R120" s="83"/>
      <c r="S120" s="83"/>
      <c r="T120" s="83"/>
      <c r="U120" s="83"/>
      <c r="V120" s="83"/>
      <c r="W120" s="83"/>
      <c r="X120" s="83"/>
    </row>
    <row r="121" spans="1:24" ht="11.25" customHeight="1" x14ac:dyDescent="0.2">
      <c r="A121" s="9" t="s">
        <v>348</v>
      </c>
      <c r="B121" s="11">
        <v>1284.412</v>
      </c>
      <c r="C121" s="11">
        <v>1284.412</v>
      </c>
      <c r="D121" s="11">
        <v>1563.84</v>
      </c>
      <c r="E121" s="12">
        <v>21.755324615466051</v>
      </c>
      <c r="F121" s="16"/>
      <c r="G121" s="11">
        <v>962.05360999999982</v>
      </c>
      <c r="H121" s="11">
        <v>962.05360999999982</v>
      </c>
      <c r="I121" s="11">
        <v>1169.36375</v>
      </c>
      <c r="J121" s="12">
        <v>21.548709743940393</v>
      </c>
      <c r="K121" s="12"/>
      <c r="L121" s="12"/>
      <c r="M121" s="12"/>
      <c r="N121" s="83"/>
      <c r="O121" s="176"/>
      <c r="P121" s="169"/>
      <c r="Q121" s="169"/>
      <c r="R121" s="83"/>
      <c r="S121" s="83"/>
      <c r="T121" s="83"/>
      <c r="U121" s="83"/>
      <c r="V121" s="83"/>
      <c r="W121" s="83"/>
      <c r="X121" s="83"/>
    </row>
    <row r="122" spans="1:24" ht="11.25" customHeight="1" x14ac:dyDescent="0.2">
      <c r="A122" s="9" t="s">
        <v>297</v>
      </c>
      <c r="B122" s="11">
        <v>128.70443</v>
      </c>
      <c r="C122" s="11">
        <v>128.70443</v>
      </c>
      <c r="D122" s="11">
        <v>88.328530000000001</v>
      </c>
      <c r="E122" s="12">
        <v>-31.371025845808106</v>
      </c>
      <c r="F122" s="16"/>
      <c r="G122" s="11">
        <v>298.61</v>
      </c>
      <c r="H122" s="11">
        <v>298.61</v>
      </c>
      <c r="I122" s="11">
        <v>202.57527999999999</v>
      </c>
      <c r="J122" s="12">
        <v>-32.160584039382485</v>
      </c>
      <c r="K122" s="12"/>
      <c r="L122" s="12"/>
      <c r="M122" s="12"/>
      <c r="N122" s="83"/>
      <c r="O122" s="176"/>
      <c r="P122" s="169"/>
      <c r="Q122" s="169"/>
      <c r="R122" s="83"/>
      <c r="S122" s="83"/>
      <c r="T122" s="83"/>
      <c r="U122" s="83"/>
      <c r="V122" s="83"/>
      <c r="W122" s="83"/>
      <c r="X122" s="83"/>
    </row>
    <row r="123" spans="1:24" ht="11.25" customHeight="1" x14ac:dyDescent="0.2">
      <c r="A123" s="9" t="s">
        <v>294</v>
      </c>
      <c r="B123" s="11">
        <v>300</v>
      </c>
      <c r="C123" s="11">
        <v>300</v>
      </c>
      <c r="D123" s="11">
        <v>926.97500000000002</v>
      </c>
      <c r="E123" s="12">
        <v>208.99166666666667</v>
      </c>
      <c r="F123" s="16"/>
      <c r="G123" s="11">
        <v>236.60599999999999</v>
      </c>
      <c r="H123" s="11">
        <v>236.60599999999999</v>
      </c>
      <c r="I123" s="11">
        <v>1022.6660000000001</v>
      </c>
      <c r="J123" s="12">
        <v>332.22318960634982</v>
      </c>
      <c r="K123" s="12"/>
      <c r="L123" s="12"/>
      <c r="M123" s="12"/>
      <c r="N123" s="83"/>
      <c r="O123" s="176"/>
      <c r="P123" s="169"/>
      <c r="Q123" s="169"/>
      <c r="R123" s="83"/>
      <c r="S123" s="83"/>
      <c r="T123" s="83"/>
      <c r="U123" s="83"/>
      <c r="V123" s="83"/>
      <c r="W123" s="83"/>
      <c r="X123" s="83"/>
    </row>
    <row r="124" spans="1:24" ht="11.25" customHeight="1" x14ac:dyDescent="0.2">
      <c r="A124" s="9" t="s">
        <v>314</v>
      </c>
      <c r="B124" s="11">
        <v>142.51400000000001</v>
      </c>
      <c r="C124" s="11">
        <v>142.51400000000001</v>
      </c>
      <c r="D124" s="11">
        <v>146.9144</v>
      </c>
      <c r="E124" s="12">
        <v>3.0876966473469167</v>
      </c>
      <c r="F124" s="16"/>
      <c r="G124" s="11">
        <v>209.45113000000001</v>
      </c>
      <c r="H124" s="11">
        <v>209.45113000000001</v>
      </c>
      <c r="I124" s="11">
        <v>198.72601</v>
      </c>
      <c r="J124" s="12">
        <v>-5.1205834984036613</v>
      </c>
      <c r="K124" s="12"/>
      <c r="L124" s="12"/>
      <c r="M124" s="12"/>
      <c r="N124" s="83"/>
      <c r="O124" s="176"/>
      <c r="P124" s="169"/>
      <c r="Q124" s="169"/>
      <c r="R124" s="83"/>
      <c r="S124" s="83"/>
      <c r="T124" s="83"/>
      <c r="U124" s="83"/>
      <c r="V124" s="83"/>
      <c r="W124" s="83"/>
      <c r="X124" s="83"/>
    </row>
    <row r="125" spans="1:24" ht="11.25" customHeight="1" x14ac:dyDescent="0.2">
      <c r="A125" s="9" t="s">
        <v>496</v>
      </c>
      <c r="B125" s="11">
        <v>4.0846899999999993</v>
      </c>
      <c r="C125" s="11">
        <v>4.0807000000000002</v>
      </c>
      <c r="D125" s="11">
        <v>4.6517400000000002</v>
      </c>
      <c r="E125" s="12">
        <v>13.993677555321398</v>
      </c>
      <c r="F125" s="16"/>
      <c r="G125" s="11">
        <v>7.7005699999999999</v>
      </c>
      <c r="H125" s="11">
        <v>7.56433</v>
      </c>
      <c r="I125" s="11">
        <v>27.23113</v>
      </c>
      <c r="J125" s="12">
        <v>259.99394526679828</v>
      </c>
      <c r="K125" s="12"/>
      <c r="L125" s="12"/>
      <c r="M125" s="12"/>
      <c r="N125" s="83"/>
      <c r="O125" s="176"/>
      <c r="P125" s="169"/>
      <c r="Q125" s="169"/>
      <c r="R125" s="83"/>
      <c r="S125" s="83"/>
      <c r="T125" s="83"/>
      <c r="U125" s="83"/>
      <c r="V125" s="83"/>
      <c r="W125" s="83"/>
      <c r="X125" s="83"/>
    </row>
    <row r="126" spans="1:24" ht="11.25" customHeight="1" x14ac:dyDescent="0.2">
      <c r="A126" s="9" t="s">
        <v>498</v>
      </c>
      <c r="B126" s="11">
        <v>44.600999999999999</v>
      </c>
      <c r="C126" s="11">
        <v>44.600999999999999</v>
      </c>
      <c r="D126" s="11">
        <v>1.081</v>
      </c>
      <c r="E126" s="12">
        <v>-97.576287527185485</v>
      </c>
      <c r="F126" s="16"/>
      <c r="G126" s="11">
        <v>33.948099999999997</v>
      </c>
      <c r="H126" s="11">
        <v>33.948099999999997</v>
      </c>
      <c r="I126" s="11">
        <v>0.36174000000000001</v>
      </c>
      <c r="J126" s="12">
        <v>-98.93443226572326</v>
      </c>
      <c r="K126" s="12"/>
      <c r="L126" s="12"/>
      <c r="M126" s="12"/>
      <c r="N126" s="83"/>
      <c r="O126" s="176"/>
      <c r="P126" s="169"/>
      <c r="Q126" s="169"/>
      <c r="R126" s="83"/>
      <c r="S126" s="83"/>
      <c r="T126" s="83"/>
      <c r="U126" s="83"/>
      <c r="V126" s="83"/>
      <c r="W126" s="83"/>
      <c r="X126" s="83"/>
    </row>
    <row r="127" spans="1:24" ht="11.25" customHeight="1" x14ac:dyDescent="0.2">
      <c r="A127" s="9" t="s">
        <v>78</v>
      </c>
      <c r="B127" s="11">
        <v>11.3</v>
      </c>
      <c r="C127" s="11">
        <v>11.3</v>
      </c>
      <c r="D127" s="11">
        <v>0</v>
      </c>
      <c r="E127" s="12" t="s">
        <v>527</v>
      </c>
      <c r="F127" s="16"/>
      <c r="G127" s="11">
        <v>3.4743600000000003</v>
      </c>
      <c r="H127" s="11">
        <v>3.4743600000000003</v>
      </c>
      <c r="I127" s="11">
        <v>0</v>
      </c>
      <c r="J127" s="12" t="s">
        <v>527</v>
      </c>
      <c r="K127" s="12"/>
      <c r="L127" s="12"/>
      <c r="M127" s="12"/>
      <c r="N127" s="83"/>
      <c r="O127" s="176"/>
      <c r="P127" s="169"/>
      <c r="Q127" s="169"/>
      <c r="R127" s="83"/>
      <c r="S127" s="83"/>
      <c r="T127" s="83"/>
      <c r="U127" s="83"/>
      <c r="V127" s="83"/>
      <c r="W127" s="83"/>
      <c r="X127" s="83"/>
    </row>
    <row r="128" spans="1:24" x14ac:dyDescent="0.2">
      <c r="A128" s="9"/>
      <c r="B128" s="11"/>
      <c r="C128" s="11"/>
      <c r="D128" s="11"/>
      <c r="E128" s="12"/>
      <c r="F128" s="12"/>
      <c r="G128" s="11"/>
      <c r="H128" s="11"/>
      <c r="I128" s="11"/>
      <c r="J128" s="12"/>
      <c r="K128" s="12"/>
      <c r="L128" s="12"/>
      <c r="M128" s="12"/>
      <c r="O128" s="174"/>
    </row>
    <row r="129" spans="1:23" x14ac:dyDescent="0.2">
      <c r="A129" s="17" t="s">
        <v>508</v>
      </c>
      <c r="B129" s="18">
        <v>1131.4501499999999</v>
      </c>
      <c r="C129" s="18">
        <v>897.4859899999999</v>
      </c>
      <c r="D129" s="18">
        <v>826.11489299999994</v>
      </c>
      <c r="E129" s="16">
        <v>-7.952335501081194</v>
      </c>
      <c r="F129" s="16"/>
      <c r="G129" s="18">
        <v>3908.3611800000008</v>
      </c>
      <c r="H129" s="18">
        <v>3188.753490000001</v>
      </c>
      <c r="I129" s="18">
        <v>4249.5309199999992</v>
      </c>
      <c r="J129" s="16">
        <v>33.266209925810159</v>
      </c>
      <c r="K129" s="16"/>
      <c r="L129" s="16"/>
      <c r="M129" s="16"/>
      <c r="O129" s="174"/>
    </row>
    <row r="130" spans="1:23" x14ac:dyDescent="0.2">
      <c r="A130" s="84"/>
      <c r="B130" s="90"/>
      <c r="C130" s="90"/>
      <c r="D130" s="90"/>
      <c r="E130" s="90"/>
      <c r="F130" s="90"/>
      <c r="G130" s="90"/>
      <c r="H130" s="90"/>
      <c r="I130" s="90"/>
      <c r="J130" s="84"/>
      <c r="K130" s="9"/>
      <c r="L130" s="9"/>
      <c r="M130" s="9"/>
      <c r="O130" s="174"/>
    </row>
    <row r="131" spans="1:23" x14ac:dyDescent="0.2">
      <c r="A131" s="9" t="s">
        <v>411</v>
      </c>
      <c r="B131" s="9"/>
      <c r="C131" s="9"/>
      <c r="D131" s="9"/>
      <c r="E131" s="9"/>
      <c r="F131" s="9"/>
      <c r="G131" s="9"/>
      <c r="H131" s="9"/>
      <c r="I131" s="9"/>
      <c r="J131" s="9"/>
      <c r="K131" s="9"/>
      <c r="L131" s="9"/>
      <c r="M131" s="9"/>
      <c r="O131" s="174"/>
    </row>
    <row r="132" spans="1:23" ht="20.100000000000001" customHeight="1" x14ac:dyDescent="0.25">
      <c r="A132" s="391" t="s">
        <v>158</v>
      </c>
      <c r="B132" s="391"/>
      <c r="C132" s="391"/>
      <c r="D132" s="391"/>
      <c r="E132" s="391"/>
      <c r="F132" s="391"/>
      <c r="G132" s="391"/>
      <c r="H132" s="391"/>
      <c r="I132" s="391"/>
      <c r="J132" s="391"/>
      <c r="K132" s="348"/>
      <c r="L132" s="348"/>
      <c r="M132" s="348"/>
      <c r="O132" s="174"/>
    </row>
    <row r="133" spans="1:23" ht="20.100000000000001" customHeight="1" x14ac:dyDescent="0.25">
      <c r="A133" s="392" t="s">
        <v>154</v>
      </c>
      <c r="B133" s="392"/>
      <c r="C133" s="392"/>
      <c r="D133" s="392"/>
      <c r="E133" s="392"/>
      <c r="F133" s="392"/>
      <c r="G133" s="392"/>
      <c r="H133" s="392"/>
      <c r="I133" s="392"/>
      <c r="J133" s="392"/>
      <c r="K133" s="348"/>
      <c r="L133" s="348"/>
      <c r="M133" s="348"/>
      <c r="O133" s="174"/>
    </row>
    <row r="134" spans="1:23" s="20" customFormat="1" x14ac:dyDescent="0.2">
      <c r="A134" s="17"/>
      <c r="B134" s="393" t="s">
        <v>299</v>
      </c>
      <c r="C134" s="393"/>
      <c r="D134" s="393"/>
      <c r="E134" s="393"/>
      <c r="F134" s="349"/>
      <c r="G134" s="393" t="s">
        <v>422</v>
      </c>
      <c r="H134" s="393"/>
      <c r="I134" s="393"/>
      <c r="J134" s="393"/>
      <c r="K134" s="349"/>
      <c r="L134" s="349"/>
      <c r="M134" s="349"/>
      <c r="N134" s="91"/>
      <c r="O134" s="170"/>
      <c r="P134" s="170"/>
      <c r="Q134" s="170"/>
      <c r="R134" s="91"/>
    </row>
    <row r="135" spans="1:23" s="20" customFormat="1" x14ac:dyDescent="0.2">
      <c r="A135" s="17" t="s">
        <v>257</v>
      </c>
      <c r="B135" s="396">
        <v>2018</v>
      </c>
      <c r="C135" s="394" t="s">
        <v>513</v>
      </c>
      <c r="D135" s="394"/>
      <c r="E135" s="394"/>
      <c r="F135" s="349"/>
      <c r="G135" s="396">
        <v>2018</v>
      </c>
      <c r="H135" s="394" t="s">
        <v>513</v>
      </c>
      <c r="I135" s="394"/>
      <c r="J135" s="394"/>
      <c r="K135" s="349"/>
      <c r="L135" s="349"/>
      <c r="M135" s="349"/>
      <c r="N135" s="91"/>
      <c r="O135" s="170"/>
      <c r="P135" s="170"/>
      <c r="Q135" s="170"/>
      <c r="R135" s="91"/>
    </row>
    <row r="136" spans="1:23" s="20" customFormat="1" x14ac:dyDescent="0.2">
      <c r="A136" s="123"/>
      <c r="B136" s="399"/>
      <c r="C136" s="256">
        <v>2018</v>
      </c>
      <c r="D136" s="256">
        <v>2019</v>
      </c>
      <c r="E136" s="350" t="s">
        <v>509</v>
      </c>
      <c r="F136" s="125"/>
      <c r="G136" s="399"/>
      <c r="H136" s="256">
        <v>2018</v>
      </c>
      <c r="I136" s="256">
        <v>2019</v>
      </c>
      <c r="J136" s="350" t="s">
        <v>509</v>
      </c>
      <c r="K136" s="349"/>
      <c r="L136" s="349"/>
      <c r="M136" s="349"/>
      <c r="O136" s="171"/>
      <c r="P136" s="171"/>
      <c r="Q136" s="171"/>
    </row>
    <row r="137" spans="1:23" ht="11.25" customHeight="1" x14ac:dyDescent="0.2">
      <c r="A137" s="9"/>
      <c r="B137" s="11"/>
      <c r="C137" s="11"/>
      <c r="D137" s="11"/>
      <c r="E137" s="12"/>
      <c r="F137" s="12"/>
      <c r="G137" s="11"/>
      <c r="H137" s="11"/>
      <c r="I137" s="11"/>
      <c r="J137" s="12"/>
      <c r="K137" s="12"/>
      <c r="L137" s="12"/>
      <c r="M137" s="12"/>
      <c r="O137" s="174"/>
    </row>
    <row r="138" spans="1:23" s="21" customFormat="1" x14ac:dyDescent="0.2">
      <c r="A138" s="86" t="s">
        <v>289</v>
      </c>
      <c r="B138" s="86">
        <v>139811.02588100001</v>
      </c>
      <c r="C138" s="86">
        <v>117657.00640000001</v>
      </c>
      <c r="D138" s="86">
        <v>91394.335799100008</v>
      </c>
      <c r="E138" s="16">
        <v>-22.321382639648732</v>
      </c>
      <c r="F138" s="86"/>
      <c r="G138" s="86">
        <v>36379.810770000004</v>
      </c>
      <c r="H138" s="86">
        <v>26891.726110000007</v>
      </c>
      <c r="I138" s="86">
        <v>22493.666409999998</v>
      </c>
      <c r="J138" s="16">
        <v>-16.354694681962187</v>
      </c>
      <c r="K138" s="16"/>
      <c r="L138" s="16"/>
      <c r="M138" s="16"/>
      <c r="O138" s="202"/>
      <c r="P138" s="201"/>
      <c r="Q138" s="201"/>
    </row>
    <row r="139" spans="1:23" ht="11.25" customHeight="1" x14ac:dyDescent="0.2">
      <c r="A139" s="17"/>
      <c r="B139" s="18"/>
      <c r="C139" s="18"/>
      <c r="D139" s="18"/>
      <c r="E139" s="16"/>
      <c r="F139" s="16"/>
      <c r="G139" s="18"/>
      <c r="H139" s="18"/>
      <c r="I139" s="18"/>
      <c r="J139" s="12"/>
      <c r="K139" s="12"/>
      <c r="L139" s="12"/>
      <c r="M139" s="12"/>
      <c r="N139" s="83"/>
      <c r="O139" s="176"/>
      <c r="P139" s="169"/>
      <c r="Q139" s="169"/>
      <c r="R139" s="83"/>
      <c r="S139" s="83"/>
      <c r="T139" s="83"/>
      <c r="U139" s="83"/>
      <c r="V139" s="83"/>
      <c r="W139" s="83"/>
    </row>
    <row r="140" spans="1:23" s="20" customFormat="1" ht="11.25" customHeight="1" x14ac:dyDescent="0.2">
      <c r="A140" s="210" t="s">
        <v>300</v>
      </c>
      <c r="B140" s="18">
        <v>137775.5675</v>
      </c>
      <c r="C140" s="18">
        <v>115782.24250000001</v>
      </c>
      <c r="D140" s="18">
        <v>91049.780700000003</v>
      </c>
      <c r="E140" s="16">
        <v>-21.361187403154673</v>
      </c>
      <c r="F140" s="16"/>
      <c r="G140" s="18">
        <v>28605.760070000008</v>
      </c>
      <c r="H140" s="18">
        <v>22674.191080000008</v>
      </c>
      <c r="I140" s="18">
        <v>18535.371199999998</v>
      </c>
      <c r="J140" s="16">
        <v>-18.253440069360167</v>
      </c>
      <c r="K140" s="16"/>
      <c r="L140" s="16"/>
      <c r="M140" s="16"/>
      <c r="N140" s="259"/>
      <c r="O140" s="259"/>
      <c r="P140" s="257"/>
      <c r="Q140" s="257"/>
      <c r="R140" s="257"/>
      <c r="S140" s="91"/>
      <c r="T140" s="91"/>
      <c r="U140" s="91"/>
      <c r="V140" s="91"/>
      <c r="W140" s="91"/>
    </row>
    <row r="141" spans="1:23" ht="11.25" customHeight="1" x14ac:dyDescent="0.2">
      <c r="A141" s="211" t="s">
        <v>117</v>
      </c>
      <c r="B141" s="11">
        <v>98873.669500000004</v>
      </c>
      <c r="C141" s="11">
        <v>76880.344500000007</v>
      </c>
      <c r="D141" s="11">
        <v>60007.173000000003</v>
      </c>
      <c r="E141" s="12">
        <v>-21.947315155436115</v>
      </c>
      <c r="F141" s="16"/>
      <c r="G141" s="11">
        <v>24095.362940000006</v>
      </c>
      <c r="H141" s="11">
        <v>18163.793950000003</v>
      </c>
      <c r="I141" s="11">
        <v>15471.598969999999</v>
      </c>
      <c r="J141" s="12">
        <v>-14.821765691743067</v>
      </c>
      <c r="K141" s="12"/>
      <c r="L141" s="12"/>
      <c r="M141" s="12"/>
      <c r="N141" s="83"/>
      <c r="O141" s="176"/>
      <c r="P141" s="169"/>
      <c r="Q141" s="169"/>
      <c r="R141" s="83"/>
      <c r="S141" s="83"/>
      <c r="T141" s="83"/>
      <c r="U141" s="83"/>
      <c r="V141" s="83"/>
      <c r="W141" s="83"/>
    </row>
    <row r="142" spans="1:23" ht="11.25" customHeight="1" x14ac:dyDescent="0.2">
      <c r="A142" s="211" t="s">
        <v>118</v>
      </c>
      <c r="B142" s="11">
        <v>35491.4</v>
      </c>
      <c r="C142" s="11">
        <v>35491.4</v>
      </c>
      <c r="D142" s="11">
        <v>29461.708700000003</v>
      </c>
      <c r="E142" s="12">
        <v>-16.98916159971148</v>
      </c>
      <c r="F142" s="16"/>
      <c r="G142" s="11">
        <v>4326.1122300000006</v>
      </c>
      <c r="H142" s="11">
        <v>4326.1122300000006</v>
      </c>
      <c r="I142" s="11">
        <v>2879.0724099999998</v>
      </c>
      <c r="J142" s="12">
        <v>-33.448966255782992</v>
      </c>
      <c r="K142" s="12"/>
      <c r="L142" s="12"/>
      <c r="M142" s="12"/>
      <c r="O142" s="174"/>
    </row>
    <row r="143" spans="1:23" ht="11.25" customHeight="1" x14ac:dyDescent="0.2">
      <c r="A143" s="211" t="s">
        <v>327</v>
      </c>
      <c r="B143" s="11">
        <v>453.63299999999998</v>
      </c>
      <c r="C143" s="11">
        <v>453.63299999999998</v>
      </c>
      <c r="D143" s="11">
        <v>281.988</v>
      </c>
      <c r="E143" s="12">
        <v>-37.837855711555378</v>
      </c>
      <c r="F143" s="16"/>
      <c r="G143" s="11">
        <v>107.32209000000002</v>
      </c>
      <c r="H143" s="11">
        <v>107.32209000000002</v>
      </c>
      <c r="I143" s="11">
        <v>69.659009999999995</v>
      </c>
      <c r="J143" s="12">
        <v>-35.093502185803516</v>
      </c>
      <c r="K143" s="12"/>
      <c r="L143" s="12"/>
      <c r="M143" s="12"/>
      <c r="O143" s="174"/>
    </row>
    <row r="144" spans="1:23" ht="11.25" customHeight="1" x14ac:dyDescent="0.2">
      <c r="A144" s="211" t="s">
        <v>328</v>
      </c>
      <c r="B144" s="11">
        <v>2956.8649999999998</v>
      </c>
      <c r="C144" s="11">
        <v>2956.8649999999998</v>
      </c>
      <c r="D144" s="11">
        <v>1298.9110000000001</v>
      </c>
      <c r="E144" s="12">
        <v>-56.071345834185863</v>
      </c>
      <c r="F144" s="16"/>
      <c r="G144" s="11">
        <v>76.962810000000005</v>
      </c>
      <c r="H144" s="11">
        <v>76.962810000000005</v>
      </c>
      <c r="I144" s="11">
        <v>115.04080999999999</v>
      </c>
      <c r="J144" s="12">
        <v>49.475844242173565</v>
      </c>
      <c r="K144" s="12"/>
      <c r="L144" s="12"/>
      <c r="M144" s="12"/>
      <c r="O144" s="174"/>
    </row>
    <row r="145" spans="1:17" ht="11.25" customHeight="1" x14ac:dyDescent="0.2">
      <c r="A145" s="211"/>
      <c r="B145" s="11"/>
      <c r="C145" s="11"/>
      <c r="D145" s="11"/>
      <c r="E145" s="12"/>
      <c r="F145" s="16"/>
      <c r="G145" s="11"/>
      <c r="H145" s="11"/>
      <c r="I145" s="11"/>
      <c r="J145" s="12"/>
      <c r="K145" s="12"/>
      <c r="L145" s="12"/>
      <c r="M145" s="12"/>
      <c r="O145" s="174"/>
    </row>
    <row r="146" spans="1:17" s="20" customFormat="1" ht="11.25" customHeight="1" x14ac:dyDescent="0.2">
      <c r="A146" s="210" t="s">
        <v>301</v>
      </c>
      <c r="B146" s="18">
        <v>1603.2090000000001</v>
      </c>
      <c r="C146" s="18">
        <v>1603.2090000000001</v>
      </c>
      <c r="D146" s="18">
        <v>0</v>
      </c>
      <c r="E146" s="16" t="s">
        <v>527</v>
      </c>
      <c r="F146" s="16"/>
      <c r="G146" s="18">
        <v>82.451160000000002</v>
      </c>
      <c r="H146" s="18">
        <v>82.451160000000002</v>
      </c>
      <c r="I146" s="18">
        <v>0</v>
      </c>
      <c r="J146" s="16" t="s">
        <v>527</v>
      </c>
      <c r="K146" s="16"/>
      <c r="L146" s="16"/>
      <c r="M146" s="16"/>
      <c r="O146" s="173"/>
      <c r="P146" s="171"/>
      <c r="Q146" s="171"/>
    </row>
    <row r="147" spans="1:17" ht="11.25" customHeight="1" x14ac:dyDescent="0.2">
      <c r="A147" s="211" t="s">
        <v>117</v>
      </c>
      <c r="B147" s="11">
        <v>0</v>
      </c>
      <c r="C147" s="11">
        <v>0</v>
      </c>
      <c r="D147" s="11">
        <v>0</v>
      </c>
      <c r="E147" s="12" t="s">
        <v>527</v>
      </c>
      <c r="F147" s="16"/>
      <c r="G147" s="11">
        <v>0</v>
      </c>
      <c r="H147" s="11">
        <v>0</v>
      </c>
      <c r="I147" s="11">
        <v>0</v>
      </c>
      <c r="J147" s="12" t="s">
        <v>527</v>
      </c>
      <c r="K147" s="12"/>
      <c r="L147" s="12"/>
      <c r="M147" s="12"/>
      <c r="O147" s="174"/>
    </row>
    <row r="148" spans="1:17" ht="11.25" customHeight="1" x14ac:dyDescent="0.2">
      <c r="A148" s="211" t="s">
        <v>118</v>
      </c>
      <c r="B148" s="11">
        <v>1603.2090000000001</v>
      </c>
      <c r="C148" s="11">
        <v>1603.2090000000001</v>
      </c>
      <c r="D148" s="11">
        <v>0</v>
      </c>
      <c r="E148" s="12" t="s">
        <v>527</v>
      </c>
      <c r="F148" s="16"/>
      <c r="G148" s="11">
        <v>82.451160000000002</v>
      </c>
      <c r="H148" s="11">
        <v>82.451160000000002</v>
      </c>
      <c r="I148" s="11">
        <v>0</v>
      </c>
      <c r="J148" s="12" t="s">
        <v>527</v>
      </c>
      <c r="K148" s="12"/>
      <c r="L148" s="12"/>
      <c r="M148" s="12"/>
      <c r="O148" s="174"/>
    </row>
    <row r="149" spans="1:17" ht="11.25" customHeight="1" x14ac:dyDescent="0.2">
      <c r="A149" s="211" t="s">
        <v>361</v>
      </c>
      <c r="B149" s="11">
        <v>0</v>
      </c>
      <c r="C149" s="11">
        <v>0</v>
      </c>
      <c r="D149" s="11">
        <v>0</v>
      </c>
      <c r="E149" s="12" t="s">
        <v>527</v>
      </c>
      <c r="F149" s="16"/>
      <c r="G149" s="11">
        <v>0</v>
      </c>
      <c r="H149" s="11">
        <v>0</v>
      </c>
      <c r="I149" s="11">
        <v>0</v>
      </c>
      <c r="J149" s="12" t="s">
        <v>527</v>
      </c>
      <c r="K149" s="12"/>
      <c r="L149" s="12"/>
      <c r="M149" s="12"/>
      <c r="O149" s="174"/>
    </row>
    <row r="150" spans="1:17" ht="11.25" customHeight="1" x14ac:dyDescent="0.2">
      <c r="A150" s="211"/>
      <c r="B150" s="11"/>
      <c r="C150" s="11"/>
      <c r="D150" s="11"/>
      <c r="E150" s="12"/>
      <c r="F150" s="16"/>
      <c r="G150" s="11"/>
      <c r="H150" s="11"/>
      <c r="I150" s="11"/>
      <c r="J150" s="12"/>
      <c r="K150" s="12"/>
      <c r="L150" s="12"/>
      <c r="M150" s="12"/>
      <c r="O150" s="174"/>
    </row>
    <row r="151" spans="1:17" s="20" customFormat="1" ht="11.25" customHeight="1" x14ac:dyDescent="0.2">
      <c r="A151" s="210" t="s">
        <v>358</v>
      </c>
      <c r="B151" s="18">
        <v>281.82418100000001</v>
      </c>
      <c r="C151" s="18">
        <v>140.77670000000001</v>
      </c>
      <c r="D151" s="18">
        <v>175.21309909999999</v>
      </c>
      <c r="E151" s="16">
        <v>24.461717812677804</v>
      </c>
      <c r="F151" s="18"/>
      <c r="G151" s="18">
        <v>6955.4565199999997</v>
      </c>
      <c r="H151" s="18">
        <v>3501.0045800000007</v>
      </c>
      <c r="I151" s="18">
        <v>3166.5018800000007</v>
      </c>
      <c r="J151" s="16">
        <v>-9.5544776465273884</v>
      </c>
      <c r="K151" s="16"/>
      <c r="L151" s="16"/>
      <c r="M151" s="16"/>
      <c r="O151" s="173"/>
      <c r="P151" s="171"/>
      <c r="Q151" s="171"/>
    </row>
    <row r="152" spans="1:17" ht="11.25" customHeight="1" x14ac:dyDescent="0.2">
      <c r="A152" s="211" t="s">
        <v>302</v>
      </c>
      <c r="B152" s="11">
        <v>0</v>
      </c>
      <c r="C152" s="11">
        <v>0</v>
      </c>
      <c r="D152" s="11">
        <v>0</v>
      </c>
      <c r="E152" s="12" t="s">
        <v>527</v>
      </c>
      <c r="F152" s="16"/>
      <c r="G152" s="11">
        <v>0</v>
      </c>
      <c r="H152" s="11">
        <v>0</v>
      </c>
      <c r="I152" s="11">
        <v>0</v>
      </c>
      <c r="J152" s="12" t="s">
        <v>527</v>
      </c>
      <c r="K152" s="12"/>
      <c r="L152" s="12"/>
      <c r="M152" s="12"/>
      <c r="O152" s="174"/>
    </row>
    <row r="153" spans="1:17" ht="11.25" customHeight="1" x14ac:dyDescent="0.2">
      <c r="A153" s="211" t="s">
        <v>338</v>
      </c>
      <c r="B153" s="11">
        <v>1.7264000000000002</v>
      </c>
      <c r="C153" s="11">
        <v>1.306</v>
      </c>
      <c r="D153" s="11">
        <v>0.79700000000000004</v>
      </c>
      <c r="E153" s="12">
        <v>-38.973966309341499</v>
      </c>
      <c r="F153" s="16"/>
      <c r="G153" s="11">
        <v>29.271660000000001</v>
      </c>
      <c r="H153" s="11">
        <v>22.007860000000001</v>
      </c>
      <c r="I153" s="11">
        <v>12.855599999999999</v>
      </c>
      <c r="J153" s="12">
        <v>-41.586324158732388</v>
      </c>
      <c r="K153" s="12"/>
      <c r="L153" s="12"/>
      <c r="M153" s="12"/>
      <c r="O153" s="174"/>
    </row>
    <row r="154" spans="1:17" ht="11.25" customHeight="1" x14ac:dyDescent="0.2">
      <c r="A154" s="211" t="s">
        <v>392</v>
      </c>
      <c r="B154" s="11">
        <v>158.05778100000001</v>
      </c>
      <c r="C154" s="11">
        <v>32.256699999999995</v>
      </c>
      <c r="D154" s="11">
        <v>48.199099099999998</v>
      </c>
      <c r="E154" s="12">
        <v>49.42352782522704</v>
      </c>
      <c r="F154" s="16"/>
      <c r="G154" s="11">
        <v>3530.8780700000002</v>
      </c>
      <c r="H154" s="11">
        <v>621.50766999999996</v>
      </c>
      <c r="I154" s="11">
        <v>1068.8569900000002</v>
      </c>
      <c r="J154" s="12">
        <v>71.978085161845286</v>
      </c>
      <c r="K154" s="12"/>
      <c r="L154" s="12"/>
      <c r="M154" s="12"/>
      <c r="O154" s="174"/>
    </row>
    <row r="155" spans="1:17" ht="11.25" customHeight="1" x14ac:dyDescent="0.2">
      <c r="A155" s="211" t="s">
        <v>339</v>
      </c>
      <c r="B155" s="11">
        <v>9.7000000000000003E-2</v>
      </c>
      <c r="C155" s="11">
        <v>9.7000000000000003E-2</v>
      </c>
      <c r="D155" s="11">
        <v>0</v>
      </c>
      <c r="E155" s="12" t="s">
        <v>527</v>
      </c>
      <c r="F155" s="16"/>
      <c r="G155" s="11">
        <v>1.9557</v>
      </c>
      <c r="H155" s="11">
        <v>1.9557</v>
      </c>
      <c r="I155" s="11">
        <v>0</v>
      </c>
      <c r="J155" s="12" t="s">
        <v>527</v>
      </c>
      <c r="K155" s="12"/>
      <c r="L155" s="12"/>
      <c r="M155" s="12"/>
      <c r="O155" s="174"/>
    </row>
    <row r="156" spans="1:17" ht="11.25" customHeight="1" x14ac:dyDescent="0.2">
      <c r="A156" s="211" t="s">
        <v>303</v>
      </c>
      <c r="B156" s="11">
        <v>121.943</v>
      </c>
      <c r="C156" s="11">
        <v>107.117</v>
      </c>
      <c r="D156" s="11">
        <v>126.217</v>
      </c>
      <c r="E156" s="12">
        <v>17.830969874062944</v>
      </c>
      <c r="F156" s="16"/>
      <c r="G156" s="11">
        <v>3393.3510900000001</v>
      </c>
      <c r="H156" s="11">
        <v>2855.5333500000006</v>
      </c>
      <c r="I156" s="11">
        <v>2084.7892900000002</v>
      </c>
      <c r="J156" s="12">
        <v>-26.991247011700992</v>
      </c>
      <c r="K156" s="12"/>
      <c r="L156" s="12"/>
      <c r="M156" s="12"/>
      <c r="O156" s="174"/>
    </row>
    <row r="157" spans="1:17" ht="11.25" customHeight="1" x14ac:dyDescent="0.2">
      <c r="A157" s="211"/>
      <c r="B157" s="11"/>
      <c r="C157" s="11"/>
      <c r="D157" s="11"/>
      <c r="E157" s="12"/>
      <c r="F157" s="16"/>
      <c r="G157" s="11"/>
      <c r="H157" s="11"/>
      <c r="I157" s="11"/>
      <c r="J157" s="12"/>
      <c r="K157" s="12"/>
      <c r="L157" s="12"/>
      <c r="M157" s="12"/>
      <c r="O157" s="174"/>
    </row>
    <row r="158" spans="1:17" s="20" customFormat="1" ht="11.25" customHeight="1" x14ac:dyDescent="0.2">
      <c r="A158" s="210" t="s">
        <v>329</v>
      </c>
      <c r="B158" s="18">
        <v>146.28120000000001</v>
      </c>
      <c r="C158" s="18">
        <v>126.63419999999999</v>
      </c>
      <c r="D158" s="18">
        <v>169.34200000000001</v>
      </c>
      <c r="E158" s="16">
        <v>33.725328544737522</v>
      </c>
      <c r="F158" s="16"/>
      <c r="G158" s="18">
        <v>661.73483999999996</v>
      </c>
      <c r="H158" s="18">
        <v>559.67111000000011</v>
      </c>
      <c r="I158" s="18">
        <v>791.79332999999997</v>
      </c>
      <c r="J158" s="16">
        <v>41.474754700130916</v>
      </c>
      <c r="K158" s="16"/>
      <c r="L158" s="16"/>
      <c r="M158" s="16"/>
      <c r="O158" s="173"/>
      <c r="P158" s="171"/>
      <c r="Q158" s="171"/>
    </row>
    <row r="159" spans="1:17" s="20" customFormat="1" ht="11.25" customHeight="1" x14ac:dyDescent="0.2">
      <c r="A159" s="210" t="s">
        <v>359</v>
      </c>
      <c r="B159" s="18">
        <v>4.1440000000000001</v>
      </c>
      <c r="C159" s="18">
        <v>4.1440000000000001</v>
      </c>
      <c r="D159" s="18">
        <v>0</v>
      </c>
      <c r="E159" s="16" t="s">
        <v>527</v>
      </c>
      <c r="F159" s="16"/>
      <c r="G159" s="18">
        <v>74.408180000000002</v>
      </c>
      <c r="H159" s="18">
        <v>74.408180000000002</v>
      </c>
      <c r="I159" s="18">
        <v>0</v>
      </c>
      <c r="J159" s="16" t="s">
        <v>527</v>
      </c>
      <c r="K159" s="16"/>
      <c r="L159" s="16"/>
      <c r="M159" s="16"/>
      <c r="O159" s="173"/>
      <c r="P159" s="171"/>
      <c r="Q159" s="171"/>
    </row>
    <row r="160" spans="1:17" x14ac:dyDescent="0.2">
      <c r="A160" s="83"/>
      <c r="B160" s="90"/>
      <c r="C160" s="90"/>
      <c r="D160" s="90"/>
      <c r="E160" s="90"/>
      <c r="F160" s="90"/>
      <c r="G160" s="90"/>
      <c r="H160" s="90"/>
      <c r="I160" s="90"/>
      <c r="J160" s="84"/>
      <c r="K160" s="9"/>
      <c r="L160" s="9"/>
      <c r="M160" s="9"/>
      <c r="O160" s="174"/>
    </row>
    <row r="161" spans="1:18" x14ac:dyDescent="0.2">
      <c r="A161" s="9" t="s">
        <v>412</v>
      </c>
      <c r="B161" s="9"/>
      <c r="C161" s="9"/>
      <c r="D161" s="9"/>
      <c r="E161" s="9"/>
      <c r="F161" s="9"/>
      <c r="G161" s="9"/>
      <c r="H161" s="9"/>
      <c r="I161" s="9"/>
      <c r="J161" s="9"/>
      <c r="K161" s="9"/>
      <c r="L161" s="9"/>
      <c r="M161" s="9"/>
      <c r="O161" s="174"/>
    </row>
    <row r="162" spans="1:18" ht="20.100000000000001" customHeight="1" x14ac:dyDescent="0.25">
      <c r="A162" s="391" t="s">
        <v>161</v>
      </c>
      <c r="B162" s="391"/>
      <c r="C162" s="391"/>
      <c r="D162" s="391"/>
      <c r="E162" s="391"/>
      <c r="F162" s="391"/>
      <c r="G162" s="391"/>
      <c r="H162" s="391"/>
      <c r="I162" s="391"/>
      <c r="J162" s="391"/>
      <c r="K162" s="348"/>
      <c r="L162" s="348"/>
      <c r="M162" s="348"/>
      <c r="O162" s="174"/>
    </row>
    <row r="163" spans="1:18" ht="19.5" customHeight="1" x14ac:dyDescent="0.25">
      <c r="A163" s="392" t="s">
        <v>155</v>
      </c>
      <c r="B163" s="392"/>
      <c r="C163" s="392"/>
      <c r="D163" s="392"/>
      <c r="E163" s="392"/>
      <c r="F163" s="392"/>
      <c r="G163" s="392"/>
      <c r="H163" s="392"/>
      <c r="I163" s="392"/>
      <c r="J163" s="392"/>
      <c r="K163" s="348"/>
      <c r="L163" s="348"/>
      <c r="M163" s="348"/>
      <c r="O163" s="174"/>
    </row>
    <row r="164" spans="1:18" s="20" customFormat="1" x14ac:dyDescent="0.2">
      <c r="A164" s="17"/>
      <c r="B164" s="393" t="s">
        <v>100</v>
      </c>
      <c r="C164" s="393"/>
      <c r="D164" s="393"/>
      <c r="E164" s="393"/>
      <c r="F164" s="349"/>
      <c r="G164" s="393" t="s">
        <v>422</v>
      </c>
      <c r="H164" s="393"/>
      <c r="I164" s="393"/>
      <c r="J164" s="393"/>
      <c r="K164" s="349"/>
      <c r="L164" s="349"/>
      <c r="M164" s="349"/>
      <c r="N164" s="91"/>
      <c r="O164" s="170"/>
      <c r="P164" s="170"/>
      <c r="Q164" s="170"/>
      <c r="R164" s="91"/>
    </row>
    <row r="165" spans="1:18" s="20" customFormat="1" x14ac:dyDescent="0.2">
      <c r="A165" s="17" t="s">
        <v>257</v>
      </c>
      <c r="B165" s="396">
        <v>2018</v>
      </c>
      <c r="C165" s="394" t="s">
        <v>513</v>
      </c>
      <c r="D165" s="394"/>
      <c r="E165" s="394"/>
      <c r="F165" s="349"/>
      <c r="G165" s="396">
        <v>2018</v>
      </c>
      <c r="H165" s="394" t="s">
        <v>513</v>
      </c>
      <c r="I165" s="394"/>
      <c r="J165" s="394"/>
      <c r="K165" s="349"/>
      <c r="L165" s="349"/>
      <c r="M165" s="349"/>
      <c r="N165" s="91"/>
      <c r="O165" s="170"/>
      <c r="P165" s="170"/>
      <c r="Q165" s="170"/>
      <c r="R165" s="91"/>
    </row>
    <row r="166" spans="1:18" s="20" customFormat="1" x14ac:dyDescent="0.2">
      <c r="A166" s="123"/>
      <c r="B166" s="399"/>
      <c r="C166" s="256">
        <v>2018</v>
      </c>
      <c r="D166" s="256">
        <v>2019</v>
      </c>
      <c r="E166" s="350" t="s">
        <v>509</v>
      </c>
      <c r="F166" s="125"/>
      <c r="G166" s="399"/>
      <c r="H166" s="256">
        <v>2018</v>
      </c>
      <c r="I166" s="256">
        <v>2019</v>
      </c>
      <c r="J166" s="350" t="s">
        <v>509</v>
      </c>
      <c r="K166" s="349"/>
      <c r="L166" s="349"/>
      <c r="M166" s="349"/>
      <c r="O166" s="171"/>
      <c r="P166" s="171"/>
      <c r="Q166" s="171"/>
    </row>
    <row r="167" spans="1:18" x14ac:dyDescent="0.2">
      <c r="A167" s="9"/>
      <c r="B167" s="9"/>
      <c r="C167" s="9"/>
      <c r="D167" s="9"/>
      <c r="E167" s="9"/>
      <c r="F167" s="9"/>
      <c r="G167" s="9"/>
      <c r="H167" s="9"/>
      <c r="I167" s="9"/>
      <c r="J167" s="9"/>
      <c r="K167" s="9"/>
      <c r="L167" s="9"/>
      <c r="M167" s="9"/>
      <c r="O167" s="174"/>
    </row>
    <row r="168" spans="1:18" s="21" customFormat="1" x14ac:dyDescent="0.2">
      <c r="A168" s="86" t="s">
        <v>290</v>
      </c>
      <c r="B168" s="86">
        <v>172173.97903730001</v>
      </c>
      <c r="C168" s="86">
        <v>139773.58693730002</v>
      </c>
      <c r="D168" s="86">
        <v>212643.14326200003</v>
      </c>
      <c r="E168" s="16">
        <v>52.133996072797373</v>
      </c>
      <c r="F168" s="86"/>
      <c r="G168" s="86">
        <v>212279.52789999999</v>
      </c>
      <c r="H168" s="86">
        <v>173156.24635</v>
      </c>
      <c r="I168" s="86">
        <v>206341.10408000002</v>
      </c>
      <c r="J168" s="16">
        <v>19.164689943049254</v>
      </c>
      <c r="K168" s="16"/>
      <c r="L168" s="16"/>
      <c r="M168" s="16"/>
      <c r="O168" s="173"/>
      <c r="P168" s="201"/>
      <c r="Q168" s="201"/>
    </row>
    <row r="169" spans="1:18" ht="11.25" customHeight="1" x14ac:dyDescent="0.2">
      <c r="A169" s="17"/>
      <c r="B169" s="11"/>
      <c r="C169" s="11"/>
      <c r="D169" s="11"/>
      <c r="E169" s="12"/>
      <c r="F169" s="12"/>
      <c r="G169" s="11"/>
      <c r="H169" s="11"/>
      <c r="I169" s="11"/>
      <c r="J169" s="12"/>
      <c r="K169" s="12"/>
      <c r="L169" s="12"/>
      <c r="M169" s="12"/>
      <c r="O169" s="174"/>
    </row>
    <row r="170" spans="1:18" s="20" customFormat="1" ht="11.25" customHeight="1" x14ac:dyDescent="0.2">
      <c r="A170" s="17" t="s">
        <v>254</v>
      </c>
      <c r="B170" s="18">
        <v>32389.991300000002</v>
      </c>
      <c r="C170" s="18">
        <v>28464.645300000007</v>
      </c>
      <c r="D170" s="18">
        <v>50968.337670000001</v>
      </c>
      <c r="E170" s="16">
        <v>79.058397295398549</v>
      </c>
      <c r="F170" s="16"/>
      <c r="G170" s="18">
        <v>35497.980490000002</v>
      </c>
      <c r="H170" s="18">
        <v>29508.972980000002</v>
      </c>
      <c r="I170" s="18">
        <v>36003.619029999994</v>
      </c>
      <c r="J170" s="16">
        <v>22.009054853931389</v>
      </c>
      <c r="K170" s="16"/>
      <c r="L170" s="16"/>
      <c r="M170" s="16"/>
      <c r="O170" s="173"/>
      <c r="P170" s="171"/>
      <c r="Q170" s="171"/>
    </row>
    <row r="171" spans="1:18" ht="11.25" customHeight="1" x14ac:dyDescent="0.2">
      <c r="A171" s="17"/>
      <c r="B171" s="18"/>
      <c r="C171" s="18"/>
      <c r="D171" s="18"/>
      <c r="E171" s="16"/>
      <c r="F171" s="16"/>
      <c r="G171" s="18"/>
      <c r="H171" s="18"/>
      <c r="I171" s="18"/>
      <c r="J171" s="12"/>
      <c r="K171" s="12"/>
      <c r="L171" s="12"/>
      <c r="M171" s="12"/>
      <c r="O171" s="174"/>
    </row>
    <row r="172" spans="1:18" ht="11.25" customHeight="1" x14ac:dyDescent="0.2">
      <c r="A172" s="10" t="s">
        <v>115</v>
      </c>
      <c r="B172" s="11">
        <v>46.885800000000003</v>
      </c>
      <c r="C172" s="11">
        <v>46.885800000000003</v>
      </c>
      <c r="D172" s="11">
        <v>0.12</v>
      </c>
      <c r="E172" s="12">
        <v>-99.74405896881359</v>
      </c>
      <c r="F172" s="12"/>
      <c r="G172" s="11">
        <v>67.157020000000003</v>
      </c>
      <c r="H172" s="11">
        <v>67.157020000000003</v>
      </c>
      <c r="I172" s="11">
        <v>0.1</v>
      </c>
      <c r="J172" s="12">
        <v>-99.851095239187202</v>
      </c>
      <c r="K172" s="12"/>
      <c r="L172" s="12"/>
      <c r="M172" s="12"/>
      <c r="O172" s="174"/>
    </row>
    <row r="173" spans="1:18" ht="11.25" customHeight="1" x14ac:dyDescent="0.2">
      <c r="A173" s="10" t="s">
        <v>106</v>
      </c>
      <c r="B173" s="11">
        <v>13113.697000000002</v>
      </c>
      <c r="C173" s="11">
        <v>9301.6970000000019</v>
      </c>
      <c r="D173" s="11">
        <v>8978.5790799999995</v>
      </c>
      <c r="E173" s="12">
        <v>-3.4737523701320612</v>
      </c>
      <c r="F173" s="12"/>
      <c r="G173" s="11">
        <v>22613.290630000003</v>
      </c>
      <c r="H173" s="11">
        <v>17035.515270000004</v>
      </c>
      <c r="I173" s="11">
        <v>13420.989220000001</v>
      </c>
      <c r="J173" s="12">
        <v>-21.217591559236709</v>
      </c>
      <c r="K173" s="12"/>
      <c r="L173" s="12"/>
      <c r="M173" s="12"/>
      <c r="O173" s="174"/>
    </row>
    <row r="174" spans="1:18" ht="11.25" customHeight="1" x14ac:dyDescent="0.2">
      <c r="A174" s="10" t="s">
        <v>321</v>
      </c>
      <c r="B174" s="11">
        <v>0.01</v>
      </c>
      <c r="C174" s="11">
        <v>0.01</v>
      </c>
      <c r="D174" s="11">
        <v>0.48</v>
      </c>
      <c r="E174" s="12">
        <v>4700</v>
      </c>
      <c r="F174" s="12"/>
      <c r="G174" s="11">
        <v>0.02</v>
      </c>
      <c r="H174" s="11">
        <v>0.02</v>
      </c>
      <c r="I174" s="11">
        <v>0.42</v>
      </c>
      <c r="J174" s="12">
        <v>2000</v>
      </c>
      <c r="K174" s="12"/>
      <c r="L174" s="12"/>
      <c r="M174" s="12"/>
      <c r="O174" s="174"/>
    </row>
    <row r="175" spans="1:18" ht="11.25" customHeight="1" x14ac:dyDescent="0.2">
      <c r="A175" s="10" t="s">
        <v>107</v>
      </c>
      <c r="B175" s="11">
        <v>18271.141</v>
      </c>
      <c r="C175" s="11">
        <v>18271.096000000001</v>
      </c>
      <c r="D175" s="11">
        <v>38417.970999999998</v>
      </c>
      <c r="E175" s="12">
        <v>110.26637373039904</v>
      </c>
      <c r="F175" s="12"/>
      <c r="G175" s="11">
        <v>10802.389080000001</v>
      </c>
      <c r="H175" s="11">
        <v>10802.27658</v>
      </c>
      <c r="I175" s="11">
        <v>20095.58496</v>
      </c>
      <c r="J175" s="12">
        <v>86.03101680627401</v>
      </c>
      <c r="K175" s="12"/>
      <c r="L175" s="12"/>
      <c r="M175" s="12"/>
      <c r="O175" s="174"/>
    </row>
    <row r="176" spans="1:18" ht="11.25" customHeight="1" x14ac:dyDescent="0.2">
      <c r="A176" s="10" t="s">
        <v>108</v>
      </c>
      <c r="B176" s="11">
        <v>0</v>
      </c>
      <c r="C176" s="11">
        <v>0</v>
      </c>
      <c r="D176" s="11">
        <v>0</v>
      </c>
      <c r="E176" s="12" t="s">
        <v>527</v>
      </c>
      <c r="F176" s="12"/>
      <c r="G176" s="11">
        <v>0</v>
      </c>
      <c r="H176" s="11">
        <v>0</v>
      </c>
      <c r="I176" s="11">
        <v>0</v>
      </c>
      <c r="J176" s="12" t="s">
        <v>527</v>
      </c>
      <c r="K176" s="12"/>
      <c r="L176" s="12"/>
      <c r="M176" s="12"/>
      <c r="O176" s="174"/>
    </row>
    <row r="177" spans="1:17" ht="11.25" customHeight="1" x14ac:dyDescent="0.2">
      <c r="A177" s="10" t="s">
        <v>109</v>
      </c>
      <c r="B177" s="11">
        <v>3.266</v>
      </c>
      <c r="C177" s="11">
        <v>3.24</v>
      </c>
      <c r="D177" s="11">
        <v>28.925000000000001</v>
      </c>
      <c r="E177" s="12">
        <v>792.74691358024688</v>
      </c>
      <c r="F177" s="12"/>
      <c r="G177" s="11">
        <v>18.178840000000001</v>
      </c>
      <c r="H177" s="11">
        <v>18.080839999999998</v>
      </c>
      <c r="I177" s="11">
        <v>149.30002999999999</v>
      </c>
      <c r="J177" s="12">
        <v>725.73613836525294</v>
      </c>
      <c r="K177" s="12"/>
      <c r="L177" s="12"/>
      <c r="M177" s="12"/>
      <c r="O177" s="174"/>
    </row>
    <row r="178" spans="1:17" ht="11.25" customHeight="1" x14ac:dyDescent="0.2">
      <c r="A178" s="10" t="s">
        <v>393</v>
      </c>
      <c r="B178" s="11">
        <v>0.24</v>
      </c>
      <c r="C178" s="11">
        <v>0.24</v>
      </c>
      <c r="D178" s="11">
        <v>0</v>
      </c>
      <c r="E178" s="12" t="s">
        <v>527</v>
      </c>
      <c r="F178" s="12"/>
      <c r="G178" s="11">
        <v>1.6782999999999999</v>
      </c>
      <c r="H178" s="11">
        <v>1.6782999999999999</v>
      </c>
      <c r="I178" s="11">
        <v>0</v>
      </c>
      <c r="J178" s="12" t="s">
        <v>527</v>
      </c>
      <c r="K178" s="12"/>
      <c r="L178" s="12"/>
      <c r="M178" s="12"/>
      <c r="O178" s="174"/>
    </row>
    <row r="179" spans="1:17" ht="11.25" customHeight="1" x14ac:dyDescent="0.2">
      <c r="A179" s="10" t="s">
        <v>110</v>
      </c>
      <c r="B179" s="11">
        <v>7.8090000000000002</v>
      </c>
      <c r="C179" s="11">
        <v>7.8090000000000002</v>
      </c>
      <c r="D179" s="11">
        <v>2.5099999999999998</v>
      </c>
      <c r="E179" s="12">
        <v>-67.857600204891796</v>
      </c>
      <c r="F179" s="12"/>
      <c r="G179" s="11">
        <v>24.792549999999999</v>
      </c>
      <c r="H179" s="11">
        <v>24.792549999999999</v>
      </c>
      <c r="I179" s="11">
        <v>8.9499999999999993</v>
      </c>
      <c r="J179" s="12">
        <v>-63.900445900078857</v>
      </c>
      <c r="K179" s="12"/>
      <c r="L179" s="12"/>
      <c r="M179" s="12"/>
      <c r="O179" s="174"/>
    </row>
    <row r="180" spans="1:17" ht="11.25" customHeight="1" x14ac:dyDescent="0.2">
      <c r="A180" s="10" t="s">
        <v>111</v>
      </c>
      <c r="B180" s="11">
        <v>0.158</v>
      </c>
      <c r="C180" s="11">
        <v>0.14799999999999999</v>
      </c>
      <c r="D180" s="11">
        <v>0.125</v>
      </c>
      <c r="E180" s="12">
        <v>-15.540540540540533</v>
      </c>
      <c r="F180" s="12"/>
      <c r="G180" s="11">
        <v>0.51049999999999995</v>
      </c>
      <c r="H180" s="11">
        <v>0.47299999999999998</v>
      </c>
      <c r="I180" s="11">
        <v>0.44374999999999998</v>
      </c>
      <c r="J180" s="12">
        <v>-6.18393234672304</v>
      </c>
      <c r="K180" s="12"/>
      <c r="L180" s="12"/>
      <c r="M180" s="12"/>
      <c r="O180" s="174"/>
    </row>
    <row r="181" spans="1:17" ht="11.25" customHeight="1" x14ac:dyDescent="0.2">
      <c r="A181" s="10" t="s">
        <v>112</v>
      </c>
      <c r="B181" s="11">
        <v>343.21600000000001</v>
      </c>
      <c r="C181" s="11">
        <v>260.70600000000002</v>
      </c>
      <c r="D181" s="11">
        <v>159.56843000000001</v>
      </c>
      <c r="E181" s="12">
        <v>-38.793725499221345</v>
      </c>
      <c r="F181" s="12"/>
      <c r="G181" s="11">
        <v>1510.3682099999999</v>
      </c>
      <c r="H181" s="11">
        <v>1132.6716600000002</v>
      </c>
      <c r="I181" s="11">
        <v>699.80740999999989</v>
      </c>
      <c r="J181" s="12">
        <v>-38.216216162766905</v>
      </c>
      <c r="K181" s="12"/>
      <c r="L181" s="12"/>
      <c r="M181" s="12"/>
      <c r="O181" s="174"/>
    </row>
    <row r="182" spans="1:17" ht="11.25" customHeight="1" x14ac:dyDescent="0.2">
      <c r="A182" s="10" t="s">
        <v>116</v>
      </c>
      <c r="B182" s="11">
        <v>225.2</v>
      </c>
      <c r="C182" s="11">
        <v>197.2</v>
      </c>
      <c r="D182" s="11">
        <v>734.5</v>
      </c>
      <c r="E182" s="12">
        <v>272.46450304259639</v>
      </c>
      <c r="F182" s="12"/>
      <c r="G182" s="11">
        <v>83.8</v>
      </c>
      <c r="H182" s="11">
        <v>69.099999999999994</v>
      </c>
      <c r="I182" s="11">
        <v>278.07</v>
      </c>
      <c r="J182" s="12">
        <v>302.4167872648336</v>
      </c>
      <c r="K182" s="12"/>
      <c r="L182" s="12"/>
      <c r="M182" s="12"/>
      <c r="O182" s="174"/>
    </row>
    <row r="183" spans="1:17" ht="11.25" customHeight="1" x14ac:dyDescent="0.2">
      <c r="A183" s="10" t="s">
        <v>340</v>
      </c>
      <c r="B183" s="11">
        <v>3.286</v>
      </c>
      <c r="C183" s="11">
        <v>3.1240000000000001</v>
      </c>
      <c r="D183" s="11">
        <v>1.1890000000000001</v>
      </c>
      <c r="E183" s="12">
        <v>-61.939820742637643</v>
      </c>
      <c r="F183" s="12"/>
      <c r="G183" s="11">
        <v>15.03825</v>
      </c>
      <c r="H183" s="11">
        <v>14.13775</v>
      </c>
      <c r="I183" s="11">
        <v>5.76</v>
      </c>
      <c r="J183" s="12">
        <v>-59.258014889215048</v>
      </c>
      <c r="K183" s="12"/>
      <c r="L183" s="12"/>
      <c r="M183" s="12"/>
      <c r="O183" s="174"/>
    </row>
    <row r="184" spans="1:17" x14ac:dyDescent="0.2">
      <c r="A184" s="209" t="s">
        <v>113</v>
      </c>
      <c r="B184" s="11">
        <v>11.622</v>
      </c>
      <c r="C184" s="11">
        <v>10.433999999999999</v>
      </c>
      <c r="D184" s="11">
        <v>4.09</v>
      </c>
      <c r="E184" s="12">
        <v>-60.801226758673565</v>
      </c>
      <c r="F184" s="12"/>
      <c r="G184" s="11">
        <v>28.103000000000002</v>
      </c>
      <c r="H184" s="11">
        <v>24.678000000000001</v>
      </c>
      <c r="I184" s="11">
        <v>9.9350000000000005</v>
      </c>
      <c r="J184" s="12">
        <v>-59.741470135343221</v>
      </c>
      <c r="K184" s="12"/>
      <c r="L184" s="12"/>
      <c r="M184" s="12"/>
      <c r="O184" s="174"/>
    </row>
    <row r="185" spans="1:17" ht="11.25" customHeight="1" x14ac:dyDescent="0.2">
      <c r="A185" s="10" t="s">
        <v>114</v>
      </c>
      <c r="B185" s="11">
        <v>49.48</v>
      </c>
      <c r="C185" s="11">
        <v>49.48</v>
      </c>
      <c r="D185" s="11">
        <v>0.30499999999999999</v>
      </c>
      <c r="E185" s="12">
        <v>-99.383589329021831</v>
      </c>
      <c r="F185" s="12"/>
      <c r="G185" s="11">
        <v>26.788330000000002</v>
      </c>
      <c r="H185" s="11">
        <v>26.788330000000002</v>
      </c>
      <c r="I185" s="11">
        <v>0.58199999999999996</v>
      </c>
      <c r="J185" s="12">
        <v>-97.827412160444496</v>
      </c>
      <c r="K185" s="12"/>
      <c r="L185" s="12"/>
      <c r="M185" s="12"/>
      <c r="O185" s="174"/>
    </row>
    <row r="186" spans="1:17" ht="11.25" customHeight="1" x14ac:dyDescent="0.2">
      <c r="A186" s="10" t="s">
        <v>315</v>
      </c>
      <c r="B186" s="11">
        <v>268.69849999999997</v>
      </c>
      <c r="C186" s="11">
        <v>268.66849999999999</v>
      </c>
      <c r="D186" s="11">
        <v>2598.2629999999999</v>
      </c>
      <c r="E186" s="12">
        <v>867.08881018801981</v>
      </c>
      <c r="F186" s="12"/>
      <c r="G186" s="11">
        <v>147.54252</v>
      </c>
      <c r="H186" s="11">
        <v>147.30252000000002</v>
      </c>
      <c r="I186" s="11">
        <v>1172.2186599999998</v>
      </c>
      <c r="J186" s="12">
        <v>695.7899566144556</v>
      </c>
      <c r="K186" s="12"/>
      <c r="L186" s="12"/>
      <c r="M186" s="12"/>
      <c r="O186" s="174"/>
    </row>
    <row r="187" spans="1:17" ht="11.25" customHeight="1" x14ac:dyDescent="0.2">
      <c r="A187" s="10" t="s">
        <v>120</v>
      </c>
      <c r="B187" s="11">
        <v>45.282000000000004</v>
      </c>
      <c r="C187" s="11">
        <v>43.906999999999996</v>
      </c>
      <c r="D187" s="11">
        <v>41.712159999999997</v>
      </c>
      <c r="E187" s="12">
        <v>-4.9988384540050532</v>
      </c>
      <c r="F187" s="12"/>
      <c r="G187" s="11">
        <v>158.32326000000003</v>
      </c>
      <c r="H187" s="11">
        <v>144.30116000000001</v>
      </c>
      <c r="I187" s="11">
        <v>161.458</v>
      </c>
      <c r="J187" s="12">
        <v>11.889606431438239</v>
      </c>
      <c r="K187" s="12"/>
      <c r="L187" s="12"/>
      <c r="M187" s="12"/>
      <c r="O187" s="174"/>
    </row>
    <row r="188" spans="1:17" ht="11.25" customHeight="1" x14ac:dyDescent="0.2">
      <c r="A188" s="10"/>
      <c r="B188" s="11"/>
      <c r="C188" s="11"/>
      <c r="D188" s="11"/>
      <c r="E188" s="12"/>
      <c r="F188" s="11"/>
      <c r="G188" s="11"/>
      <c r="H188" s="11"/>
      <c r="I188" s="11"/>
      <c r="J188" s="12"/>
      <c r="K188" s="12"/>
      <c r="L188" s="12"/>
      <c r="M188" s="12"/>
      <c r="O188" s="174"/>
    </row>
    <row r="189" spans="1:17" s="20" customFormat="1" ht="11.25" customHeight="1" x14ac:dyDescent="0.2">
      <c r="A189" s="89" t="s">
        <v>255</v>
      </c>
      <c r="B189" s="18">
        <v>139783.98773730002</v>
      </c>
      <c r="C189" s="18">
        <v>111308.94163730001</v>
      </c>
      <c r="D189" s="18">
        <v>161674.80559200002</v>
      </c>
      <c r="E189" s="16">
        <v>45.248713368254897</v>
      </c>
      <c r="F189" s="16"/>
      <c r="G189" s="18">
        <v>176781.54740999997</v>
      </c>
      <c r="H189" s="18">
        <v>143647.27337000001</v>
      </c>
      <c r="I189" s="18">
        <v>170337.48505000002</v>
      </c>
      <c r="J189" s="16">
        <v>18.580381690401168</v>
      </c>
      <c r="K189" s="16"/>
      <c r="L189" s="16"/>
      <c r="M189" s="16"/>
      <c r="O189" s="173"/>
      <c r="P189" s="171"/>
      <c r="Q189" s="171"/>
    </row>
    <row r="190" spans="1:17" ht="11.25" customHeight="1" x14ac:dyDescent="0.2">
      <c r="A190" s="17"/>
      <c r="B190" s="18"/>
      <c r="C190" s="18"/>
      <c r="D190" s="18"/>
      <c r="E190" s="12"/>
      <c r="F190" s="16"/>
      <c r="G190" s="18"/>
      <c r="H190" s="18"/>
      <c r="I190" s="18"/>
      <c r="J190" s="12"/>
      <c r="K190" s="12"/>
      <c r="L190" s="12"/>
      <c r="M190" s="12"/>
      <c r="O190" s="174"/>
    </row>
    <row r="191" spans="1:17" ht="11.25" customHeight="1" x14ac:dyDescent="0.2">
      <c r="A191" s="9" t="s">
        <v>215</v>
      </c>
      <c r="B191" s="11">
        <v>17512.34461</v>
      </c>
      <c r="C191" s="11">
        <v>14725.25058</v>
      </c>
      <c r="D191" s="11">
        <v>11732.447736000002</v>
      </c>
      <c r="E191" s="12">
        <v>-20.324291445775842</v>
      </c>
      <c r="G191" s="11">
        <v>54456.247259999989</v>
      </c>
      <c r="H191" s="11">
        <v>45342.34644999999</v>
      </c>
      <c r="I191" s="11">
        <v>36437.868700000006</v>
      </c>
      <c r="J191" s="12">
        <v>-19.638325863482052</v>
      </c>
      <c r="K191" s="12"/>
      <c r="L191" s="12"/>
      <c r="M191" s="12"/>
      <c r="O191" s="174"/>
    </row>
    <row r="192" spans="1:17" ht="11.25" customHeight="1" x14ac:dyDescent="0.2">
      <c r="A192" s="9" t="s">
        <v>104</v>
      </c>
      <c r="B192" s="11">
        <v>4826.8736700000009</v>
      </c>
      <c r="C192" s="11">
        <v>4249.8680899999999</v>
      </c>
      <c r="D192" s="11">
        <v>2078.9011799999998</v>
      </c>
      <c r="E192" s="12">
        <v>-51.083159854027379</v>
      </c>
      <c r="G192" s="11">
        <v>11577.167440000001</v>
      </c>
      <c r="H192" s="11">
        <v>9794.0018000000018</v>
      </c>
      <c r="I192" s="11">
        <v>5540.9698000000017</v>
      </c>
      <c r="J192" s="12">
        <v>-43.424864389957527</v>
      </c>
      <c r="K192" s="12"/>
      <c r="L192" s="12"/>
      <c r="M192" s="12"/>
      <c r="O192" s="174"/>
    </row>
    <row r="193" spans="1:18" ht="11.25" customHeight="1" x14ac:dyDescent="0.2">
      <c r="A193" s="9" t="s">
        <v>1</v>
      </c>
      <c r="B193" s="11">
        <v>1721.6349200000002</v>
      </c>
      <c r="C193" s="11">
        <v>1531.15516</v>
      </c>
      <c r="D193" s="11">
        <v>1372.6259400000001</v>
      </c>
      <c r="E193" s="12">
        <v>-10.353569915148242</v>
      </c>
      <c r="G193" s="11">
        <v>8932.636489999999</v>
      </c>
      <c r="H193" s="11">
        <v>7980.1247100000001</v>
      </c>
      <c r="I193" s="11">
        <v>6785.108909999999</v>
      </c>
      <c r="J193" s="12">
        <v>-14.974901313290388</v>
      </c>
      <c r="K193" s="12"/>
      <c r="L193" s="12"/>
      <c r="M193" s="12"/>
      <c r="O193" s="174"/>
    </row>
    <row r="194" spans="1:18" ht="11.25" customHeight="1" x14ac:dyDescent="0.2">
      <c r="A194" s="9" t="s">
        <v>121</v>
      </c>
      <c r="B194" s="11">
        <v>115723.13453730001</v>
      </c>
      <c r="C194" s="11">
        <v>90802.667807300008</v>
      </c>
      <c r="D194" s="11">
        <v>146490.830736</v>
      </c>
      <c r="E194" s="12">
        <v>61.32877400351336</v>
      </c>
      <c r="G194" s="11">
        <v>101815.49621999997</v>
      </c>
      <c r="H194" s="11">
        <v>80530.800409999996</v>
      </c>
      <c r="I194" s="11">
        <v>121573.53764</v>
      </c>
      <c r="J194" s="12">
        <v>50.965266731539259</v>
      </c>
      <c r="K194" s="12"/>
      <c r="L194" s="12"/>
      <c r="M194" s="12"/>
      <c r="O194" s="174"/>
    </row>
    <row r="195" spans="1:18" x14ac:dyDescent="0.2">
      <c r="A195" s="84"/>
      <c r="B195" s="90"/>
      <c r="C195" s="90"/>
      <c r="D195" s="90"/>
      <c r="E195" s="90"/>
      <c r="F195" s="90"/>
      <c r="G195" s="90"/>
      <c r="H195" s="90"/>
      <c r="I195" s="90"/>
      <c r="J195" s="84"/>
      <c r="K195" s="9"/>
      <c r="L195" s="9"/>
      <c r="M195" s="9"/>
      <c r="O195" s="174"/>
    </row>
    <row r="196" spans="1:18" x14ac:dyDescent="0.2">
      <c r="A196" s="9" t="s">
        <v>411</v>
      </c>
      <c r="B196" s="9"/>
      <c r="C196" s="9"/>
      <c r="D196" s="9"/>
      <c r="E196" s="9"/>
      <c r="F196" s="9"/>
      <c r="G196" s="9"/>
      <c r="H196" s="9"/>
      <c r="I196" s="9"/>
      <c r="J196" s="9"/>
      <c r="K196" s="9"/>
      <c r="L196" s="9"/>
      <c r="M196" s="9"/>
      <c r="O196" s="174"/>
    </row>
    <row r="197" spans="1:18" ht="20.100000000000001" customHeight="1" x14ac:dyDescent="0.25">
      <c r="A197" s="391" t="s">
        <v>162</v>
      </c>
      <c r="B197" s="391"/>
      <c r="C197" s="391"/>
      <c r="D197" s="391"/>
      <c r="E197" s="391"/>
      <c r="F197" s="391"/>
      <c r="G197" s="391"/>
      <c r="H197" s="391"/>
      <c r="I197" s="391"/>
      <c r="J197" s="391"/>
      <c r="K197" s="348"/>
      <c r="L197" s="348"/>
      <c r="M197" s="348"/>
      <c r="O197" s="174"/>
    </row>
    <row r="198" spans="1:18" ht="20.100000000000001" customHeight="1" x14ac:dyDescent="0.25">
      <c r="A198" s="392" t="s">
        <v>157</v>
      </c>
      <c r="B198" s="392"/>
      <c r="C198" s="392"/>
      <c r="D198" s="392"/>
      <c r="E198" s="392"/>
      <c r="F198" s="392"/>
      <c r="G198" s="392"/>
      <c r="H198" s="392"/>
      <c r="I198" s="392"/>
      <c r="J198" s="392"/>
      <c r="K198" s="348"/>
      <c r="L198" s="348"/>
      <c r="M198" s="348"/>
      <c r="O198" s="174"/>
    </row>
    <row r="199" spans="1:18" s="20" customFormat="1" x14ac:dyDescent="0.2">
      <c r="A199" s="17"/>
      <c r="B199" s="393" t="s">
        <v>124</v>
      </c>
      <c r="C199" s="393"/>
      <c r="D199" s="393"/>
      <c r="E199" s="393"/>
      <c r="F199" s="349"/>
      <c r="G199" s="393" t="s">
        <v>422</v>
      </c>
      <c r="H199" s="393"/>
      <c r="I199" s="393"/>
      <c r="J199" s="393"/>
      <c r="K199" s="349"/>
      <c r="L199" s="349"/>
      <c r="M199" s="349"/>
      <c r="N199" s="91"/>
      <c r="O199" s="170"/>
      <c r="P199" s="170"/>
      <c r="Q199" s="170"/>
      <c r="R199" s="91"/>
    </row>
    <row r="200" spans="1:18" s="20" customFormat="1" x14ac:dyDescent="0.2">
      <c r="A200" s="17" t="s">
        <v>257</v>
      </c>
      <c r="B200" s="396">
        <v>2018</v>
      </c>
      <c r="C200" s="394" t="s">
        <v>513</v>
      </c>
      <c r="D200" s="394"/>
      <c r="E200" s="394"/>
      <c r="F200" s="349"/>
      <c r="G200" s="396">
        <v>2018</v>
      </c>
      <c r="H200" s="394" t="s">
        <v>513</v>
      </c>
      <c r="I200" s="394"/>
      <c r="J200" s="394"/>
      <c r="K200" s="349"/>
      <c r="L200" s="349"/>
      <c r="M200" s="349"/>
      <c r="N200" s="91"/>
      <c r="O200" s="170"/>
      <c r="P200" s="170"/>
      <c r="Q200" s="170"/>
      <c r="R200" s="91"/>
    </row>
    <row r="201" spans="1:18" s="20" customFormat="1" x14ac:dyDescent="0.2">
      <c r="A201" s="123"/>
      <c r="B201" s="399"/>
      <c r="C201" s="256">
        <v>2018</v>
      </c>
      <c r="D201" s="256">
        <v>2019</v>
      </c>
      <c r="E201" s="350" t="s">
        <v>509</v>
      </c>
      <c r="F201" s="125"/>
      <c r="G201" s="399"/>
      <c r="H201" s="256">
        <v>2018</v>
      </c>
      <c r="I201" s="256">
        <v>2019</v>
      </c>
      <c r="J201" s="350" t="s">
        <v>509</v>
      </c>
      <c r="K201" s="349"/>
      <c r="L201" s="349"/>
      <c r="M201" s="349"/>
      <c r="O201" s="171"/>
      <c r="P201" s="171"/>
      <c r="Q201" s="171"/>
    </row>
    <row r="202" spans="1:18" ht="11.25" customHeight="1" x14ac:dyDescent="0.2">
      <c r="A202" s="9"/>
      <c r="B202" s="9"/>
      <c r="C202" s="9"/>
      <c r="D202" s="9"/>
      <c r="E202" s="9"/>
      <c r="F202" s="9"/>
      <c r="G202" s="9"/>
      <c r="H202" s="9"/>
      <c r="I202" s="9"/>
      <c r="J202" s="9"/>
      <c r="K202" s="9"/>
      <c r="L202" s="9"/>
      <c r="M202" s="9"/>
      <c r="O202" s="174"/>
    </row>
    <row r="203" spans="1:18" s="21" customFormat="1" x14ac:dyDescent="0.2">
      <c r="A203" s="86" t="s">
        <v>291</v>
      </c>
      <c r="B203" s="86">
        <v>859952.05801229994</v>
      </c>
      <c r="C203" s="86">
        <v>718437.81084079994</v>
      </c>
      <c r="D203" s="86">
        <v>724606.44287989999</v>
      </c>
      <c r="E203" s="16">
        <v>0.85861739819634408</v>
      </c>
      <c r="F203" s="86"/>
      <c r="G203" s="86">
        <v>2025430.0092400005</v>
      </c>
      <c r="H203" s="86">
        <v>1695178.6290300004</v>
      </c>
      <c r="I203" s="86">
        <v>1634126.9826900004</v>
      </c>
      <c r="J203" s="16">
        <v>-3.6014874948567694</v>
      </c>
      <c r="K203" s="16"/>
      <c r="L203" s="16"/>
      <c r="M203" s="16"/>
      <c r="O203" s="173"/>
      <c r="P203" s="201"/>
      <c r="Q203" s="201"/>
    </row>
    <row r="204" spans="1:18" s="21" customFormat="1" x14ac:dyDescent="0.2">
      <c r="A204" s="86"/>
      <c r="B204" s="86"/>
      <c r="C204" s="86"/>
      <c r="D204" s="86"/>
      <c r="E204" s="16"/>
      <c r="F204" s="86"/>
      <c r="G204" s="86"/>
      <c r="H204" s="86"/>
      <c r="I204" s="86"/>
      <c r="J204" s="16"/>
      <c r="K204" s="16"/>
      <c r="L204" s="16"/>
      <c r="M204" s="16"/>
      <c r="O204" s="173"/>
      <c r="P204" s="201"/>
      <c r="Q204" s="201"/>
    </row>
    <row r="205" spans="1:18" s="21" customFormat="1" x14ac:dyDescent="0.2">
      <c r="A205" s="86" t="s">
        <v>377</v>
      </c>
      <c r="B205" s="86">
        <v>845775.2686213</v>
      </c>
      <c r="C205" s="86">
        <v>706823.3675233</v>
      </c>
      <c r="D205" s="86">
        <v>715330.25079079997</v>
      </c>
      <c r="E205" s="16">
        <v>1.2035373557764473</v>
      </c>
      <c r="F205" s="86"/>
      <c r="G205" s="86">
        <v>1990366.2097500004</v>
      </c>
      <c r="H205" s="86">
        <v>1666058.8945400005</v>
      </c>
      <c r="I205" s="86">
        <v>1605862.6792200005</v>
      </c>
      <c r="J205" s="16">
        <v>-3.6130904806111346</v>
      </c>
      <c r="K205" s="16"/>
      <c r="L205" s="16"/>
      <c r="M205" s="16"/>
      <c r="O205" s="173"/>
      <c r="P205" s="201"/>
      <c r="Q205" s="201"/>
    </row>
    <row r="206" spans="1:18" s="21" customFormat="1" x14ac:dyDescent="0.2">
      <c r="A206" s="86"/>
      <c r="B206" s="86"/>
      <c r="C206" s="86"/>
      <c r="D206" s="86"/>
      <c r="E206" s="16"/>
      <c r="F206" s="86"/>
      <c r="G206" s="86"/>
      <c r="H206" s="86"/>
      <c r="I206" s="86"/>
      <c r="J206" s="16"/>
      <c r="K206" s="16"/>
      <c r="L206" s="16"/>
      <c r="M206" s="16"/>
      <c r="O206" s="173"/>
      <c r="P206" s="201"/>
      <c r="Q206" s="201"/>
    </row>
    <row r="207" spans="1:18" s="20" customFormat="1" ht="11.25" customHeight="1" x14ac:dyDescent="0.2">
      <c r="A207" s="208" t="s">
        <v>493</v>
      </c>
      <c r="B207" s="18">
        <v>526273.69102130004</v>
      </c>
      <c r="C207" s="18">
        <v>437029.72192330001</v>
      </c>
      <c r="D207" s="18">
        <v>425812.21159079997</v>
      </c>
      <c r="E207" s="16">
        <v>-2.5667614282922244</v>
      </c>
      <c r="F207" s="16"/>
      <c r="G207" s="18">
        <v>1662489.5128900004</v>
      </c>
      <c r="H207" s="18">
        <v>1387634.9959300004</v>
      </c>
      <c r="I207" s="18">
        <v>1331017.2115400005</v>
      </c>
      <c r="J207" s="16">
        <v>-4.0801640601500111</v>
      </c>
      <c r="K207" s="16"/>
      <c r="L207" s="16"/>
      <c r="M207" s="16"/>
      <c r="O207" s="173"/>
      <c r="P207" s="171"/>
      <c r="Q207" s="171"/>
    </row>
    <row r="208" spans="1:18" ht="11.25" customHeight="1" x14ac:dyDescent="0.2">
      <c r="A208" s="9"/>
      <c r="B208" s="11"/>
      <c r="C208" s="11"/>
      <c r="D208" s="314"/>
      <c r="E208" s="16"/>
      <c r="F208" s="12"/>
      <c r="G208" s="11"/>
      <c r="H208" s="11"/>
      <c r="I208" s="11"/>
      <c r="J208" s="16"/>
      <c r="K208" s="16"/>
      <c r="L208" s="16"/>
      <c r="M208" s="16"/>
      <c r="O208" s="174"/>
    </row>
    <row r="209" spans="1:22" s="20" customFormat="1" ht="13.2" x14ac:dyDescent="0.25">
      <c r="A209" s="208" t="s">
        <v>492</v>
      </c>
      <c r="B209" s="18">
        <v>456219.94028129999</v>
      </c>
      <c r="C209" s="18">
        <v>377900.15908329998</v>
      </c>
      <c r="D209" s="18">
        <v>371582.07836819999</v>
      </c>
      <c r="E209" s="16">
        <v>-1.6718915203492486</v>
      </c>
      <c r="F209" s="16"/>
      <c r="G209" s="18">
        <v>1507963.6018300005</v>
      </c>
      <c r="H209" s="18">
        <v>1257040.3163200004</v>
      </c>
      <c r="I209" s="18">
        <v>1209634.4296000004</v>
      </c>
      <c r="J209" s="16">
        <v>-3.7712304135782517</v>
      </c>
      <c r="K209" s="16"/>
      <c r="L209" s="16"/>
      <c r="M209" s="16"/>
      <c r="O209" s="203"/>
      <c r="P209" s="203"/>
      <c r="Q209" s="204"/>
      <c r="R209" s="113"/>
      <c r="S209" s="113"/>
      <c r="T209" s="113"/>
    </row>
    <row r="210" spans="1:22" s="20" customFormat="1" ht="11.25" customHeight="1" x14ac:dyDescent="0.25">
      <c r="A210" s="17"/>
      <c r="B210" s="18"/>
      <c r="C210" s="18"/>
      <c r="D210" s="18"/>
      <c r="E210" s="16"/>
      <c r="F210" s="16"/>
      <c r="G210" s="18"/>
      <c r="H210" s="18"/>
      <c r="I210" s="18"/>
      <c r="J210" s="12"/>
      <c r="K210" s="12"/>
      <c r="L210" s="12"/>
      <c r="M210" s="12"/>
      <c r="O210" s="260"/>
      <c r="P210" s="260"/>
      <c r="Q210" s="261"/>
      <c r="R210" s="262"/>
      <c r="S210" s="262"/>
      <c r="T210" s="262"/>
    </row>
    <row r="211" spans="1:22" s="20" customFormat="1" ht="15" customHeight="1" x14ac:dyDescent="0.25">
      <c r="A211" s="209" t="s">
        <v>344</v>
      </c>
      <c r="B211" s="11">
        <v>32823.567029799997</v>
      </c>
      <c r="C211" s="11">
        <v>26935.464899799994</v>
      </c>
      <c r="D211" s="11">
        <v>27188.389279999999</v>
      </c>
      <c r="E211" s="12">
        <v>0.93900135431441356</v>
      </c>
      <c r="F211" s="16"/>
      <c r="G211" s="11">
        <v>107233.97551999998</v>
      </c>
      <c r="H211" s="11">
        <v>88551.356719999967</v>
      </c>
      <c r="I211" s="11">
        <v>86952.975350000052</v>
      </c>
      <c r="J211" s="12">
        <v>-1.8050331798461343</v>
      </c>
      <c r="K211" s="12"/>
      <c r="L211" s="12"/>
      <c r="M211" s="12"/>
      <c r="O211" s="260"/>
      <c r="P211" s="260"/>
      <c r="Q211" s="261"/>
      <c r="R211" s="262"/>
      <c r="S211" s="262"/>
      <c r="T211" s="262"/>
    </row>
    <row r="212" spans="1:22" s="20" customFormat="1" ht="11.25" customHeight="1" x14ac:dyDescent="0.25">
      <c r="A212" s="209" t="s">
        <v>394</v>
      </c>
      <c r="B212" s="11">
        <v>1.2509999999999999</v>
      </c>
      <c r="C212" s="11">
        <v>1.2509999999999999</v>
      </c>
      <c r="D212" s="11">
        <v>2.1105</v>
      </c>
      <c r="E212" s="12">
        <v>68.705035971223026</v>
      </c>
      <c r="F212" s="18"/>
      <c r="G212" s="11">
        <v>7.6619999999999999</v>
      </c>
      <c r="H212" s="11">
        <v>7.6619999999999999</v>
      </c>
      <c r="I212" s="11">
        <v>15.688439999999998</v>
      </c>
      <c r="J212" s="12">
        <v>104.75646045418947</v>
      </c>
      <c r="K212" s="12"/>
      <c r="L212" s="12"/>
      <c r="M212" s="12"/>
      <c r="O212" s="260"/>
      <c r="P212" s="260"/>
      <c r="Q212" s="261"/>
      <c r="R212" s="262"/>
      <c r="S212" s="262"/>
      <c r="T212" s="262"/>
    </row>
    <row r="213" spans="1:22" s="20" customFormat="1" ht="11.25" customHeight="1" x14ac:dyDescent="0.25">
      <c r="A213" s="209" t="s">
        <v>395</v>
      </c>
      <c r="B213" s="11">
        <v>55.664999999999999</v>
      </c>
      <c r="C213" s="11">
        <v>54.314999999999998</v>
      </c>
      <c r="D213" s="11">
        <v>688.44299999999998</v>
      </c>
      <c r="E213" s="12">
        <v>1167.5006904170118</v>
      </c>
      <c r="F213" s="16"/>
      <c r="G213" s="11">
        <v>201.10204999999999</v>
      </c>
      <c r="H213" s="11">
        <v>196.30985999999999</v>
      </c>
      <c r="I213" s="11">
        <v>684.94988000000001</v>
      </c>
      <c r="J213" s="12">
        <v>248.91262211689218</v>
      </c>
      <c r="K213" s="12"/>
      <c r="L213" s="12"/>
      <c r="M213" s="12"/>
      <c r="O213" s="260"/>
      <c r="P213" s="260"/>
      <c r="Q213" s="261"/>
      <c r="R213" s="262"/>
      <c r="S213" s="262"/>
      <c r="T213" s="262"/>
    </row>
    <row r="214" spans="1:22" s="20" customFormat="1" ht="11.25" customHeight="1" x14ac:dyDescent="0.25">
      <c r="A214" s="209" t="s">
        <v>396</v>
      </c>
      <c r="B214" s="11">
        <v>111.69</v>
      </c>
      <c r="C214" s="11">
        <v>88.802999999999997</v>
      </c>
      <c r="D214" s="11">
        <v>162.459</v>
      </c>
      <c r="E214" s="12">
        <v>82.943143812709053</v>
      </c>
      <c r="F214" s="16"/>
      <c r="G214" s="11">
        <v>420.05930999999998</v>
      </c>
      <c r="H214" s="11">
        <v>323.95508000000001</v>
      </c>
      <c r="I214" s="11">
        <v>656.37404000000004</v>
      </c>
      <c r="J214" s="12">
        <v>102.61267086782527</v>
      </c>
      <c r="K214" s="12"/>
      <c r="L214" s="12"/>
      <c r="M214" s="12"/>
      <c r="O214" s="260"/>
      <c r="P214" s="260"/>
      <c r="Q214" s="261"/>
      <c r="R214" s="262"/>
      <c r="S214" s="262"/>
      <c r="T214" s="262"/>
    </row>
    <row r="215" spans="1:22" s="20" customFormat="1" ht="11.25" customHeight="1" x14ac:dyDescent="0.25">
      <c r="A215" s="209" t="s">
        <v>397</v>
      </c>
      <c r="B215" s="11">
        <v>2146.8732999999997</v>
      </c>
      <c r="C215" s="11">
        <v>1644.6888000000001</v>
      </c>
      <c r="D215" s="11">
        <v>1355.8013999999998</v>
      </c>
      <c r="E215" s="12">
        <v>-17.564866982738636</v>
      </c>
      <c r="F215" s="16"/>
      <c r="G215" s="11">
        <v>7159.1634600000007</v>
      </c>
      <c r="H215" s="11">
        <v>5606.7953500000003</v>
      </c>
      <c r="I215" s="11">
        <v>4204.5793000000003</v>
      </c>
      <c r="J215" s="12">
        <v>-25.009224743685351</v>
      </c>
      <c r="K215" s="12"/>
      <c r="L215" s="12"/>
      <c r="M215" s="12"/>
      <c r="O215" s="260"/>
      <c r="P215" s="260"/>
      <c r="Q215" s="261"/>
      <c r="R215" s="262"/>
      <c r="S215" s="262"/>
      <c r="T215" s="262"/>
    </row>
    <row r="216" spans="1:22" s="20" customFormat="1" ht="11.25" customHeight="1" x14ac:dyDescent="0.25">
      <c r="A216" s="209" t="s">
        <v>398</v>
      </c>
      <c r="B216" s="11">
        <v>42624.218979399993</v>
      </c>
      <c r="C216" s="11">
        <v>36045.595049399992</v>
      </c>
      <c r="D216" s="11">
        <v>34310.220057000006</v>
      </c>
      <c r="E216" s="12">
        <v>-4.8143885265915998</v>
      </c>
      <c r="F216" s="16"/>
      <c r="G216" s="11">
        <v>124405.60288000002</v>
      </c>
      <c r="H216" s="11">
        <v>105779.55445</v>
      </c>
      <c r="I216" s="11">
        <v>97673.698409999968</v>
      </c>
      <c r="J216" s="12">
        <v>-7.6629704881499663</v>
      </c>
      <c r="K216" s="12"/>
      <c r="L216" s="12"/>
      <c r="M216" s="12"/>
      <c r="O216" s="260"/>
      <c r="P216" s="260"/>
      <c r="Q216" s="261"/>
      <c r="R216" s="262"/>
      <c r="S216" s="262"/>
      <c r="T216" s="262"/>
    </row>
    <row r="217" spans="1:22" s="20" customFormat="1" ht="11.25" customHeight="1" x14ac:dyDescent="0.25">
      <c r="A217" s="209" t="s">
        <v>345</v>
      </c>
      <c r="B217" s="11">
        <v>3407.39131</v>
      </c>
      <c r="C217" s="11">
        <v>2724.93345</v>
      </c>
      <c r="D217" s="11">
        <v>3451.3047499999998</v>
      </c>
      <c r="E217" s="12">
        <v>26.656478527943477</v>
      </c>
      <c r="F217" s="16"/>
      <c r="G217" s="11">
        <v>10435.35245</v>
      </c>
      <c r="H217" s="11">
        <v>8420.4842499999995</v>
      </c>
      <c r="I217" s="11">
        <v>10379.076060000003</v>
      </c>
      <c r="J217" s="12">
        <v>23.259847674437538</v>
      </c>
      <c r="K217" s="12"/>
      <c r="L217" s="12"/>
      <c r="M217" s="12"/>
      <c r="O217" s="260"/>
      <c r="P217" s="260"/>
      <c r="Q217" s="261"/>
      <c r="R217" s="262"/>
      <c r="S217" s="262"/>
      <c r="T217" s="262"/>
    </row>
    <row r="218" spans="1:22" s="20" customFormat="1" ht="11.25" customHeight="1" x14ac:dyDescent="0.25">
      <c r="A218" s="209" t="s">
        <v>304</v>
      </c>
      <c r="B218" s="11">
        <v>46808.730899400005</v>
      </c>
      <c r="C218" s="11">
        <v>39264.696545400002</v>
      </c>
      <c r="D218" s="11">
        <v>36536.266856500006</v>
      </c>
      <c r="E218" s="12">
        <v>-6.9488113469697481</v>
      </c>
      <c r="F218" s="16"/>
      <c r="G218" s="11">
        <v>129494.55007000001</v>
      </c>
      <c r="H218" s="11">
        <v>108928.16789000004</v>
      </c>
      <c r="I218" s="11">
        <v>98411.003490000003</v>
      </c>
      <c r="J218" s="12">
        <v>-9.6551375128430408</v>
      </c>
      <c r="K218" s="12"/>
      <c r="L218" s="12"/>
      <c r="M218" s="12"/>
      <c r="O218" s="260"/>
      <c r="P218" s="260"/>
      <c r="Q218" s="261"/>
      <c r="R218" s="262"/>
      <c r="S218" s="262"/>
      <c r="T218" s="262"/>
    </row>
    <row r="219" spans="1:22" s="20" customFormat="1" ht="11.25" customHeight="1" x14ac:dyDescent="0.25">
      <c r="A219" s="209" t="s">
        <v>399</v>
      </c>
      <c r="B219" s="11">
        <v>154.64175</v>
      </c>
      <c r="C219" s="11">
        <v>137.07749999999999</v>
      </c>
      <c r="D219" s="11">
        <v>108.9195</v>
      </c>
      <c r="E219" s="12">
        <v>-20.541664386934386</v>
      </c>
      <c r="F219" s="16"/>
      <c r="G219" s="11">
        <v>928.66187999999943</v>
      </c>
      <c r="H219" s="11">
        <v>799.44552999999951</v>
      </c>
      <c r="I219" s="11">
        <v>741.57534999999996</v>
      </c>
      <c r="J219" s="12">
        <v>-7.2387896145969535</v>
      </c>
      <c r="K219" s="12"/>
      <c r="L219" s="12"/>
      <c r="M219" s="12"/>
      <c r="O219" s="260"/>
      <c r="P219" s="260"/>
      <c r="Q219" s="261"/>
      <c r="R219" s="262"/>
      <c r="S219" s="262"/>
      <c r="T219" s="262"/>
    </row>
    <row r="220" spans="1:22" s="20" customFormat="1" ht="11.25" customHeight="1" x14ac:dyDescent="0.25">
      <c r="A220" s="209" t="s">
        <v>400</v>
      </c>
      <c r="B220" s="11">
        <v>77475.586816300012</v>
      </c>
      <c r="C220" s="11">
        <v>62812.381280299989</v>
      </c>
      <c r="D220" s="11">
        <v>66775.508811399995</v>
      </c>
      <c r="E220" s="12">
        <v>6.3094686912355229</v>
      </c>
      <c r="F220" s="16"/>
      <c r="G220" s="11">
        <v>271345.83947000006</v>
      </c>
      <c r="H220" s="11">
        <v>221078.16164999988</v>
      </c>
      <c r="I220" s="11">
        <v>229473.62102000028</v>
      </c>
      <c r="J220" s="12">
        <v>3.7975073192854296</v>
      </c>
      <c r="K220" s="12"/>
      <c r="L220" s="12"/>
      <c r="M220" s="12"/>
      <c r="O220" s="260"/>
      <c r="P220" s="260"/>
      <c r="Q220" s="261"/>
      <c r="R220" s="262"/>
      <c r="S220" s="262"/>
      <c r="T220" s="262"/>
    </row>
    <row r="221" spans="1:22" s="20" customFormat="1" ht="11.25" customHeight="1" x14ac:dyDescent="0.2">
      <c r="A221" s="209" t="s">
        <v>401</v>
      </c>
      <c r="B221" s="11">
        <v>29220.115764200007</v>
      </c>
      <c r="C221" s="11">
        <v>24018.350894200001</v>
      </c>
      <c r="D221" s="11">
        <v>24532.79335</v>
      </c>
      <c r="E221" s="12">
        <v>2.1418725126720801</v>
      </c>
      <c r="F221" s="16"/>
      <c r="G221" s="11">
        <v>104936.95189999999</v>
      </c>
      <c r="H221" s="11">
        <v>86937.984150000004</v>
      </c>
      <c r="I221" s="11">
        <v>85024.320259999979</v>
      </c>
      <c r="J221" s="12">
        <v>-2.2011827266413775</v>
      </c>
      <c r="K221" s="12"/>
      <c r="L221" s="12"/>
      <c r="M221" s="12"/>
      <c r="O221" s="173"/>
      <c r="P221" s="265"/>
      <c r="Q221" s="178"/>
      <c r="R221" s="179"/>
      <c r="S221" s="179"/>
      <c r="T221" s="179"/>
    </row>
    <row r="222" spans="1:22" ht="11.25" customHeight="1" x14ac:dyDescent="0.25">
      <c r="A222" s="209" t="s">
        <v>402</v>
      </c>
      <c r="B222" s="11">
        <v>5009.3279690000008</v>
      </c>
      <c r="C222" s="11">
        <v>4387.2577190000002</v>
      </c>
      <c r="D222" s="11">
        <v>4452.9457499999999</v>
      </c>
      <c r="E222" s="12">
        <v>1.4972457787360725</v>
      </c>
      <c r="F222" s="12"/>
      <c r="G222" s="11">
        <v>17480.906250000004</v>
      </c>
      <c r="H222" s="11">
        <v>15399.152140000002</v>
      </c>
      <c r="I222" s="11">
        <v>14142.792680000004</v>
      </c>
      <c r="J222" s="12">
        <v>-8.1586274918120125</v>
      </c>
      <c r="K222" s="12"/>
      <c r="L222" s="12"/>
      <c r="M222" s="12"/>
      <c r="O222" s="261"/>
      <c r="P222" s="264"/>
      <c r="Q222" s="261"/>
      <c r="R222" s="262"/>
      <c r="S222" s="262"/>
      <c r="T222" s="262"/>
    </row>
    <row r="223" spans="1:22" ht="11.25" customHeight="1" x14ac:dyDescent="0.2">
      <c r="A223" s="209" t="s">
        <v>305</v>
      </c>
      <c r="B223" s="11">
        <v>33726.9372649</v>
      </c>
      <c r="C223" s="11">
        <v>27490.515808900003</v>
      </c>
      <c r="D223" s="11">
        <v>27047.947494</v>
      </c>
      <c r="E223" s="12">
        <v>-1.6098945468193904</v>
      </c>
      <c r="F223" s="12"/>
      <c r="G223" s="11">
        <v>93095.850009999966</v>
      </c>
      <c r="H223" s="11">
        <v>75950.403319999969</v>
      </c>
      <c r="I223" s="11">
        <v>74568.827700000038</v>
      </c>
      <c r="J223" s="12">
        <v>-1.819049747739939</v>
      </c>
      <c r="K223" s="12"/>
      <c r="L223" s="12"/>
      <c r="M223" s="12"/>
      <c r="O223" s="174"/>
    </row>
    <row r="224" spans="1:22" ht="11.25" customHeight="1" x14ac:dyDescent="0.25">
      <c r="A224" s="209" t="s">
        <v>342</v>
      </c>
      <c r="B224" s="11">
        <v>8953.5953482000004</v>
      </c>
      <c r="C224" s="11">
        <v>7370.5528481999991</v>
      </c>
      <c r="D224" s="11">
        <v>6368.6970200000005</v>
      </c>
      <c r="E224" s="12">
        <v>-13.592682242888571</v>
      </c>
      <c r="F224" s="12"/>
      <c r="G224" s="11">
        <v>38544.652919999971</v>
      </c>
      <c r="H224" s="11">
        <v>31979.620129999996</v>
      </c>
      <c r="I224" s="11">
        <v>27735.13825</v>
      </c>
      <c r="J224" s="12">
        <v>-13.272458718226801</v>
      </c>
      <c r="K224" s="12"/>
      <c r="L224" s="12"/>
      <c r="M224" s="12"/>
      <c r="O224" s="174"/>
      <c r="P224" s="175"/>
      <c r="Q224" s="261"/>
      <c r="R224" s="262"/>
      <c r="S224" s="262"/>
      <c r="T224" s="262"/>
      <c r="U224" s="262"/>
      <c r="V224" s="262"/>
    </row>
    <row r="225" spans="1:22" ht="11.25" customHeight="1" x14ac:dyDescent="0.2">
      <c r="A225" s="209" t="s">
        <v>306</v>
      </c>
      <c r="B225" s="11">
        <v>6527.1036107999998</v>
      </c>
      <c r="C225" s="11">
        <v>5500.6006508</v>
      </c>
      <c r="D225" s="11">
        <v>5822.1174200000005</v>
      </c>
      <c r="E225" s="12">
        <v>5.8451210987883684</v>
      </c>
      <c r="F225" s="12"/>
      <c r="G225" s="11">
        <v>29436.132429999998</v>
      </c>
      <c r="H225" s="11">
        <v>24807.740769999982</v>
      </c>
      <c r="I225" s="11">
        <v>25336.893800000002</v>
      </c>
      <c r="J225" s="12">
        <v>2.133015799003843</v>
      </c>
      <c r="K225" s="12"/>
      <c r="L225" s="12"/>
      <c r="M225" s="12"/>
      <c r="O225" s="174"/>
      <c r="Q225" s="180"/>
      <c r="R225" s="181"/>
      <c r="S225" s="181"/>
      <c r="T225" s="181"/>
      <c r="U225" s="181"/>
      <c r="V225" s="181"/>
    </row>
    <row r="226" spans="1:22" ht="11.25" customHeight="1" x14ac:dyDescent="0.2">
      <c r="A226" s="209" t="s">
        <v>307</v>
      </c>
      <c r="B226" s="11">
        <v>3385.4282199999993</v>
      </c>
      <c r="C226" s="11">
        <v>2743.8649999999993</v>
      </c>
      <c r="D226" s="11">
        <v>2896.9280800000001</v>
      </c>
      <c r="E226" s="12">
        <v>5.5783750293837642</v>
      </c>
      <c r="F226" s="12"/>
      <c r="G226" s="11">
        <v>11954.60543</v>
      </c>
      <c r="H226" s="11">
        <v>9288.0574699999997</v>
      </c>
      <c r="I226" s="11">
        <v>13248.202549999998</v>
      </c>
      <c r="J226" s="12">
        <v>42.636957111765128</v>
      </c>
      <c r="K226" s="12"/>
      <c r="L226" s="12"/>
      <c r="M226" s="12"/>
      <c r="O226" s="174"/>
      <c r="Q226" s="175"/>
      <c r="R226" s="13"/>
      <c r="S226" s="13"/>
      <c r="T226" s="13"/>
    </row>
    <row r="227" spans="1:22" ht="11.25" customHeight="1" x14ac:dyDescent="0.2">
      <c r="A227" s="209" t="s">
        <v>343</v>
      </c>
      <c r="B227" s="11">
        <v>155433.77508159995</v>
      </c>
      <c r="C227" s="11">
        <v>129603.62694959999</v>
      </c>
      <c r="D227" s="11">
        <v>121684.60075669999</v>
      </c>
      <c r="E227" s="12">
        <v>-6.110188718699618</v>
      </c>
      <c r="F227" s="12"/>
      <c r="G227" s="11">
        <v>537174.02862000046</v>
      </c>
      <c r="H227" s="11">
        <v>452727.42794000049</v>
      </c>
      <c r="I227" s="11">
        <v>417582.60448000039</v>
      </c>
      <c r="J227" s="12">
        <v>-7.7629101510186871</v>
      </c>
      <c r="K227" s="12"/>
      <c r="L227" s="12"/>
      <c r="M227" s="12"/>
      <c r="O227" s="174"/>
    </row>
    <row r="228" spans="1:22" ht="11.25" customHeight="1" x14ac:dyDescent="0.2">
      <c r="A228" s="209" t="s">
        <v>360</v>
      </c>
      <c r="B228" s="11">
        <v>8354.0409377000015</v>
      </c>
      <c r="C228" s="11">
        <v>7076.1826877000003</v>
      </c>
      <c r="D228" s="11">
        <v>8196.6253426000003</v>
      </c>
      <c r="E228" s="12">
        <v>15.833998419056954</v>
      </c>
      <c r="F228" s="12"/>
      <c r="G228" s="11">
        <v>23708.505180000015</v>
      </c>
      <c r="H228" s="11">
        <v>20258.037620000006</v>
      </c>
      <c r="I228" s="11">
        <v>22802.108539999997</v>
      </c>
      <c r="J228" s="12">
        <v>12.558328539622849</v>
      </c>
      <c r="K228" s="12"/>
      <c r="L228" s="12"/>
      <c r="M228" s="12"/>
      <c r="O228" s="174"/>
    </row>
    <row r="229" spans="1:22" ht="11.25" customHeight="1" x14ac:dyDescent="0.2">
      <c r="A229" s="9"/>
      <c r="B229" s="11"/>
      <c r="C229" s="11"/>
      <c r="D229" s="11"/>
      <c r="E229" s="12"/>
      <c r="F229" s="12"/>
      <c r="G229" s="11"/>
      <c r="H229" s="11"/>
      <c r="I229" s="11"/>
      <c r="J229" s="12"/>
      <c r="K229" s="12"/>
      <c r="L229" s="12"/>
      <c r="M229" s="12"/>
      <c r="O229" s="174"/>
      <c r="P229" s="175"/>
      <c r="Q229" s="175"/>
      <c r="R229" s="13"/>
      <c r="S229" s="13"/>
      <c r="T229" s="13"/>
    </row>
    <row r="230" spans="1:22" s="20" customFormat="1" ht="11.25" customHeight="1" x14ac:dyDescent="0.2">
      <c r="A230" s="17" t="s">
        <v>491</v>
      </c>
      <c r="B230" s="18">
        <v>70053.750740000003</v>
      </c>
      <c r="C230" s="18">
        <v>59129.562840000006</v>
      </c>
      <c r="D230" s="18">
        <v>54230.133222600001</v>
      </c>
      <c r="E230" s="16">
        <v>-8.2859222731909625</v>
      </c>
      <c r="F230" s="16"/>
      <c r="G230" s="18">
        <v>154525.91105999995</v>
      </c>
      <c r="H230" s="18">
        <v>130594.67960999999</v>
      </c>
      <c r="I230" s="18">
        <v>121382.78194000003</v>
      </c>
      <c r="J230" s="16">
        <v>-7.0538077795434049</v>
      </c>
      <c r="K230" s="16"/>
      <c r="L230" s="16"/>
      <c r="M230" s="16"/>
      <c r="O230" s="173"/>
      <c r="P230" s="171"/>
      <c r="Q230" s="171"/>
    </row>
    <row r="231" spans="1:22" ht="11.25" customHeight="1" x14ac:dyDescent="0.2">
      <c r="A231" s="9" t="s">
        <v>488</v>
      </c>
      <c r="B231" s="11">
        <v>20147.090700000001</v>
      </c>
      <c r="C231" s="11">
        <v>17428.751700000001</v>
      </c>
      <c r="D231" s="11">
        <v>15571.8728596</v>
      </c>
      <c r="E231" s="12">
        <v>-10.654112654551156</v>
      </c>
      <c r="F231" s="12"/>
      <c r="G231" s="11">
        <v>39730.706669999985</v>
      </c>
      <c r="H231" s="11">
        <v>34671.703649999989</v>
      </c>
      <c r="I231" s="11">
        <v>29346.501679999998</v>
      </c>
      <c r="J231" s="12">
        <v>-15.358927913540796</v>
      </c>
      <c r="K231" s="12"/>
      <c r="L231" s="12"/>
      <c r="M231" s="12"/>
      <c r="O231" s="313"/>
      <c r="P231" s="175"/>
      <c r="Q231" s="175"/>
    </row>
    <row r="232" spans="1:22" ht="11.25" customHeight="1" x14ac:dyDescent="0.2">
      <c r="A232" s="9" t="s">
        <v>489</v>
      </c>
      <c r="B232" s="11">
        <v>44162.874949999998</v>
      </c>
      <c r="C232" s="11">
        <v>36943.950950000006</v>
      </c>
      <c r="D232" s="11">
        <v>33821.972260000002</v>
      </c>
      <c r="E232" s="12">
        <v>-8.4505815152940471</v>
      </c>
      <c r="F232" s="12"/>
      <c r="G232" s="11">
        <v>90967.733159999974</v>
      </c>
      <c r="H232" s="11">
        <v>75967.165680000006</v>
      </c>
      <c r="I232" s="11">
        <v>72942.667420000042</v>
      </c>
      <c r="J232" s="12">
        <v>-3.9813230267668445</v>
      </c>
      <c r="K232" s="12"/>
      <c r="L232" s="12"/>
      <c r="M232" s="12"/>
      <c r="O232" s="174"/>
      <c r="P232" s="175"/>
      <c r="Q232" s="175"/>
    </row>
    <row r="233" spans="1:22" ht="11.25" customHeight="1" x14ac:dyDescent="0.2">
      <c r="A233" s="9" t="s">
        <v>486</v>
      </c>
      <c r="B233" s="11">
        <v>1131.3434999999999</v>
      </c>
      <c r="C233" s="11">
        <v>1050.1005</v>
      </c>
      <c r="D233" s="11">
        <v>886.2501000000002</v>
      </c>
      <c r="E233" s="12">
        <v>-15.603306540659659</v>
      </c>
      <c r="F233" s="12"/>
      <c r="G233" s="11">
        <v>4645.2486099999996</v>
      </c>
      <c r="H233" s="11">
        <v>4352.3148099999989</v>
      </c>
      <c r="I233" s="11">
        <v>3243.1622499999994</v>
      </c>
      <c r="J233" s="12">
        <v>-25.484198832574791</v>
      </c>
      <c r="K233" s="12"/>
      <c r="L233" s="12"/>
      <c r="M233" s="12"/>
      <c r="O233" s="174"/>
      <c r="P233" s="175"/>
      <c r="Q233" s="175"/>
    </row>
    <row r="234" spans="1:22" ht="11.25" customHeight="1" x14ac:dyDescent="0.2">
      <c r="A234" s="9" t="s">
        <v>54</v>
      </c>
      <c r="B234" s="11">
        <v>4612.4415900000004</v>
      </c>
      <c r="C234" s="11">
        <v>3706.7596900000003</v>
      </c>
      <c r="D234" s="11">
        <v>3950.0380030000001</v>
      </c>
      <c r="E234" s="12">
        <v>6.5630991309285349</v>
      </c>
      <c r="F234" s="12"/>
      <c r="G234" s="11">
        <v>19182.22262</v>
      </c>
      <c r="H234" s="11">
        <v>15603.495470000002</v>
      </c>
      <c r="I234" s="11">
        <v>15850.450589999999</v>
      </c>
      <c r="J234" s="12">
        <v>1.5826910096830886</v>
      </c>
      <c r="K234" s="12"/>
      <c r="L234" s="12"/>
      <c r="M234" s="12"/>
      <c r="O234" s="313"/>
    </row>
    <row r="235" spans="1:22" ht="11.25" customHeight="1" x14ac:dyDescent="0.2">
      <c r="A235" s="9"/>
      <c r="B235" s="11"/>
      <c r="C235" s="11"/>
      <c r="D235" s="11"/>
      <c r="E235" s="12"/>
      <c r="F235" s="12"/>
      <c r="G235" s="11"/>
      <c r="H235" s="11"/>
      <c r="I235" s="11"/>
      <c r="J235" s="12"/>
      <c r="K235" s="12"/>
      <c r="L235" s="12"/>
      <c r="M235" s="12"/>
      <c r="O235" s="313"/>
    </row>
    <row r="236" spans="1:22" s="20" customFormat="1" ht="11.25" customHeight="1" x14ac:dyDescent="0.2">
      <c r="A236" s="17" t="s">
        <v>483</v>
      </c>
      <c r="B236" s="18">
        <v>319501.57759999996</v>
      </c>
      <c r="C236" s="18">
        <v>269793.64559999993</v>
      </c>
      <c r="D236" s="18">
        <v>289518.0392</v>
      </c>
      <c r="E236" s="16">
        <v>7.3109185192759156</v>
      </c>
      <c r="F236" s="16"/>
      <c r="G236" s="18">
        <v>327876.69685999997</v>
      </c>
      <c r="H236" s="18">
        <v>278423.89860999997</v>
      </c>
      <c r="I236" s="18">
        <v>274845.46768000006</v>
      </c>
      <c r="J236" s="16">
        <v>-1.2852456085360586</v>
      </c>
      <c r="K236" s="16"/>
      <c r="L236" s="16"/>
      <c r="M236" s="16"/>
      <c r="O236" s="313"/>
      <c r="P236" s="178"/>
      <c r="Q236" s="178"/>
    </row>
    <row r="237" spans="1:22" ht="11.25" customHeight="1" x14ac:dyDescent="0.2">
      <c r="A237" s="9"/>
      <c r="B237" s="11"/>
      <c r="C237" s="11"/>
      <c r="D237" s="11"/>
      <c r="E237" s="12"/>
      <c r="F237" s="12"/>
      <c r="G237" s="11"/>
      <c r="H237" s="11"/>
      <c r="I237" s="11"/>
      <c r="J237" s="12"/>
      <c r="K237" s="12"/>
      <c r="L237" s="12"/>
      <c r="M237" s="12"/>
      <c r="O237" s="313"/>
      <c r="P237" s="175"/>
      <c r="Q237" s="175"/>
    </row>
    <row r="238" spans="1:22" ht="11.25" customHeight="1" x14ac:dyDescent="0.2">
      <c r="A238" s="17" t="s">
        <v>487</v>
      </c>
      <c r="B238" s="18">
        <v>14176.789390999998</v>
      </c>
      <c r="C238" s="18">
        <v>11614.443317499999</v>
      </c>
      <c r="D238" s="18">
        <v>9276.1920891000009</v>
      </c>
      <c r="E238" s="16">
        <v>-20.132271211628819</v>
      </c>
      <c r="F238" s="12"/>
      <c r="G238" s="18">
        <v>35063.799490000005</v>
      </c>
      <c r="H238" s="18">
        <v>29119.734489999999</v>
      </c>
      <c r="I238" s="18">
        <v>28264.303469999999</v>
      </c>
      <c r="J238" s="16">
        <v>-2.9376333094443652</v>
      </c>
      <c r="K238" s="16"/>
      <c r="L238" s="16"/>
      <c r="M238" s="16"/>
      <c r="O238" s="313"/>
      <c r="P238" s="175"/>
      <c r="Q238" s="175"/>
    </row>
    <row r="239" spans="1:22" ht="11.25" customHeight="1" x14ac:dyDescent="0.2">
      <c r="A239" s="9" t="s">
        <v>484</v>
      </c>
      <c r="B239" s="11">
        <v>5532.3846416999995</v>
      </c>
      <c r="C239" s="11">
        <v>4392.3973581999999</v>
      </c>
      <c r="D239" s="11">
        <v>2924.3811790999998</v>
      </c>
      <c r="E239" s="12">
        <v>-33.421752618975063</v>
      </c>
      <c r="F239" s="12"/>
      <c r="G239" s="11">
        <v>14033.51734</v>
      </c>
      <c r="H239" s="11">
        <v>11177.45494</v>
      </c>
      <c r="I239" s="11">
        <v>6749.3761299999996</v>
      </c>
      <c r="J239" s="12">
        <v>-39.616163373233867</v>
      </c>
      <c r="K239" s="12"/>
      <c r="L239" s="12"/>
      <c r="M239" s="12"/>
      <c r="O239" s="313"/>
    </row>
    <row r="240" spans="1:22" ht="11.25" customHeight="1" x14ac:dyDescent="0.2">
      <c r="A240" s="9" t="s">
        <v>55</v>
      </c>
      <c r="B240" s="11">
        <v>514.11470000000008</v>
      </c>
      <c r="C240" s="11">
        <v>465.82370000000003</v>
      </c>
      <c r="D240" s="11">
        <v>271.72486999999995</v>
      </c>
      <c r="E240" s="12">
        <v>-41.667873489476825</v>
      </c>
      <c r="F240" s="12"/>
      <c r="G240" s="11">
        <v>2806.5805900000014</v>
      </c>
      <c r="H240" s="11">
        <v>2401.7191100000005</v>
      </c>
      <c r="I240" s="11">
        <v>1838.8933399999996</v>
      </c>
      <c r="J240" s="12">
        <v>-23.434287867243583</v>
      </c>
      <c r="K240" s="12"/>
      <c r="L240" s="12"/>
      <c r="M240" s="12"/>
      <c r="O240" s="174"/>
    </row>
    <row r="241" spans="1:19" ht="11.25" customHeight="1" x14ac:dyDescent="0.2">
      <c r="A241" s="9" t="s">
        <v>0</v>
      </c>
      <c r="B241" s="11">
        <v>8130.2900492999997</v>
      </c>
      <c r="C241" s="11">
        <v>6756.2222592999997</v>
      </c>
      <c r="D241" s="11">
        <v>6080.0860400000001</v>
      </c>
      <c r="E241" s="12">
        <v>-10.007607703688137</v>
      </c>
      <c r="F241" s="12"/>
      <c r="G241" s="11">
        <v>18223.701560000001</v>
      </c>
      <c r="H241" s="11">
        <v>15540.560439999999</v>
      </c>
      <c r="I241" s="11">
        <v>19676.034</v>
      </c>
      <c r="J241" s="12">
        <v>26.610839267776115</v>
      </c>
      <c r="K241" s="12"/>
      <c r="L241" s="12"/>
      <c r="M241" s="12"/>
      <c r="O241" s="173"/>
    </row>
    <row r="242" spans="1:19" x14ac:dyDescent="0.2">
      <c r="A242" s="84"/>
      <c r="B242" s="90"/>
      <c r="C242" s="90"/>
      <c r="D242" s="90"/>
      <c r="E242" s="90"/>
      <c r="F242" s="90"/>
      <c r="G242" s="90"/>
      <c r="H242" s="90"/>
      <c r="I242" s="90"/>
      <c r="J242" s="84"/>
      <c r="K242" s="9"/>
      <c r="L242" s="9"/>
      <c r="M242" s="9"/>
      <c r="O242" s="174"/>
    </row>
    <row r="243" spans="1:19" ht="21.6" customHeight="1" x14ac:dyDescent="0.2">
      <c r="A243" s="400" t="s">
        <v>490</v>
      </c>
      <c r="B243" s="400"/>
      <c r="C243" s="400"/>
      <c r="D243" s="400"/>
      <c r="E243" s="400"/>
      <c r="F243" s="400"/>
      <c r="G243" s="400"/>
      <c r="H243" s="400"/>
      <c r="I243" s="400"/>
      <c r="J243" s="400"/>
      <c r="K243" s="343"/>
      <c r="L243" s="343"/>
      <c r="M243" s="343"/>
      <c r="O243" s="174"/>
    </row>
    <row r="244" spans="1:19" ht="20.100000000000001" customHeight="1" x14ac:dyDescent="0.25">
      <c r="A244" s="391" t="s">
        <v>197</v>
      </c>
      <c r="B244" s="391"/>
      <c r="C244" s="391"/>
      <c r="D244" s="391"/>
      <c r="E244" s="391"/>
      <c r="F244" s="391"/>
      <c r="G244" s="391"/>
      <c r="H244" s="391"/>
      <c r="I244" s="391"/>
      <c r="J244" s="391"/>
      <c r="K244" s="348"/>
      <c r="L244" s="348"/>
      <c r="M244" s="348"/>
      <c r="O244" s="174"/>
      <c r="P244"/>
    </row>
    <row r="245" spans="1:19" ht="20.100000000000001" customHeight="1" x14ac:dyDescent="0.25">
      <c r="A245" s="392" t="s">
        <v>159</v>
      </c>
      <c r="B245" s="392"/>
      <c r="C245" s="392"/>
      <c r="D245" s="392"/>
      <c r="E245" s="392"/>
      <c r="F245" s="392"/>
      <c r="G245" s="392"/>
      <c r="H245" s="392"/>
      <c r="I245" s="392"/>
      <c r="J245" s="392"/>
      <c r="K245" s="348"/>
      <c r="L245" s="348"/>
      <c r="M245" s="348"/>
      <c r="O245" s="246"/>
      <c r="P245" s="246"/>
      <c r="Q245" s="246"/>
    </row>
    <row r="246" spans="1:19" s="20" customFormat="1" x14ac:dyDescent="0.2">
      <c r="A246" s="17"/>
      <c r="B246" s="393" t="s">
        <v>100</v>
      </c>
      <c r="C246" s="393"/>
      <c r="D246" s="393"/>
      <c r="E246" s="393"/>
      <c r="F246" s="349"/>
      <c r="G246" s="393" t="s">
        <v>422</v>
      </c>
      <c r="H246" s="393"/>
      <c r="I246" s="393"/>
      <c r="J246" s="393"/>
      <c r="K246" s="349"/>
      <c r="L246" s="349"/>
      <c r="M246" s="349"/>
      <c r="N246" s="91"/>
    </row>
    <row r="247" spans="1:19" s="20" customFormat="1" x14ac:dyDescent="0.2">
      <c r="A247" s="17" t="s">
        <v>257</v>
      </c>
      <c r="B247" s="396">
        <v>2018</v>
      </c>
      <c r="C247" s="394" t="s">
        <v>513</v>
      </c>
      <c r="D247" s="394"/>
      <c r="E247" s="394"/>
      <c r="F247" s="349"/>
      <c r="G247" s="396">
        <v>2018</v>
      </c>
      <c r="H247" s="394" t="s">
        <v>513</v>
      </c>
      <c r="I247" s="394"/>
      <c r="J247" s="394"/>
      <c r="K247" s="349"/>
      <c r="L247" s="349"/>
      <c r="M247" s="349"/>
      <c r="N247" s="91"/>
    </row>
    <row r="248" spans="1:19" s="20" customFormat="1" x14ac:dyDescent="0.2">
      <c r="A248" s="123"/>
      <c r="B248" s="399"/>
      <c r="C248" s="256">
        <v>2018</v>
      </c>
      <c r="D248" s="256">
        <v>2019</v>
      </c>
      <c r="E248" s="350" t="s">
        <v>509</v>
      </c>
      <c r="F248" s="125"/>
      <c r="G248" s="399"/>
      <c r="H248" s="256">
        <v>2018</v>
      </c>
      <c r="I248" s="256">
        <v>2019</v>
      </c>
      <c r="J248" s="350" t="s">
        <v>509</v>
      </c>
      <c r="K248" s="349"/>
      <c r="L248" s="349"/>
      <c r="M248" s="349"/>
    </row>
    <row r="249" spans="1:19" x14ac:dyDescent="0.2">
      <c r="A249" s="9"/>
      <c r="B249" s="9"/>
      <c r="C249" s="9"/>
      <c r="D249" s="9"/>
      <c r="E249" s="9"/>
      <c r="F249" s="9"/>
      <c r="G249" s="9"/>
      <c r="H249" s="9"/>
      <c r="I249" s="9"/>
      <c r="J249" s="9"/>
      <c r="K249" s="9"/>
      <c r="L249" s="9"/>
      <c r="M249" s="9"/>
    </row>
    <row r="250" spans="1:19" s="20" customFormat="1" ht="11.25" customHeight="1" x14ac:dyDescent="0.2">
      <c r="A250" s="17" t="s">
        <v>254</v>
      </c>
      <c r="B250" s="18"/>
      <c r="C250" s="18"/>
      <c r="D250" s="18"/>
      <c r="E250" s="12" t="s">
        <v>527</v>
      </c>
      <c r="F250" s="16"/>
      <c r="G250" s="18">
        <v>106400</v>
      </c>
      <c r="H250" s="18">
        <v>94379</v>
      </c>
      <c r="I250" s="18">
        <v>70344</v>
      </c>
      <c r="J250" s="16">
        <v>-25.466470295298734</v>
      </c>
      <c r="K250" s="16"/>
      <c r="L250" s="16"/>
      <c r="M250" s="16"/>
      <c r="O250" s="171"/>
      <c r="P250" s="171"/>
      <c r="Q250" s="171"/>
    </row>
    <row r="251" spans="1:19" ht="11.25" customHeight="1" x14ac:dyDescent="0.2">
      <c r="A251" s="17"/>
      <c r="B251" s="11"/>
      <c r="C251" s="11"/>
      <c r="D251" s="11"/>
      <c r="E251" s="12"/>
      <c r="F251" s="12"/>
      <c r="G251" s="11"/>
      <c r="H251" s="11"/>
      <c r="I251" s="11"/>
      <c r="J251" s="12"/>
      <c r="K251" s="12"/>
      <c r="L251" s="12"/>
      <c r="M251" s="12"/>
    </row>
    <row r="252" spans="1:19" ht="11.25" customHeight="1" x14ac:dyDescent="0.2">
      <c r="A252" s="9" t="s">
        <v>439</v>
      </c>
      <c r="B252" s="11">
        <v>538</v>
      </c>
      <c r="C252" s="11">
        <v>538</v>
      </c>
      <c r="D252" s="11">
        <v>135</v>
      </c>
      <c r="E252" s="12">
        <v>-74.907063197026019</v>
      </c>
      <c r="F252" s="12"/>
      <c r="G252" s="11">
        <v>505.423</v>
      </c>
      <c r="H252" s="11">
        <v>505.423</v>
      </c>
      <c r="I252" s="11">
        <v>80.05</v>
      </c>
      <c r="J252" s="12">
        <v>-84.161781319805385</v>
      </c>
      <c r="K252" s="12"/>
      <c r="L252" s="12"/>
      <c r="M252" s="12"/>
    </row>
    <row r="253" spans="1:19" ht="11.25" customHeight="1" x14ac:dyDescent="0.2">
      <c r="A253" s="9" t="s">
        <v>56</v>
      </c>
      <c r="B253" s="11">
        <v>81</v>
      </c>
      <c r="C253" s="11">
        <v>75</v>
      </c>
      <c r="D253" s="11">
        <v>571.00000000000011</v>
      </c>
      <c r="E253" s="12">
        <v>661.33333333333348</v>
      </c>
      <c r="F253" s="12"/>
      <c r="G253" s="11">
        <v>6394.93343</v>
      </c>
      <c r="H253" s="11">
        <v>5303.68343</v>
      </c>
      <c r="I253" s="11">
        <v>4817.00684</v>
      </c>
      <c r="J253" s="12">
        <v>-9.1761998321230891</v>
      </c>
      <c r="K253" s="12"/>
      <c r="L253" s="12"/>
      <c r="M253" s="12"/>
    </row>
    <row r="254" spans="1:19" ht="11.25" customHeight="1" x14ac:dyDescent="0.2">
      <c r="A254" s="9" t="s">
        <v>57</v>
      </c>
      <c r="B254" s="11">
        <v>14</v>
      </c>
      <c r="C254" s="11">
        <v>14</v>
      </c>
      <c r="D254" s="11">
        <v>0</v>
      </c>
      <c r="E254" s="12" t="s">
        <v>527</v>
      </c>
      <c r="F254" s="12"/>
      <c r="G254" s="11">
        <v>18.5</v>
      </c>
      <c r="H254" s="11">
        <v>18.5</v>
      </c>
      <c r="I254" s="11">
        <v>0</v>
      </c>
      <c r="J254" s="12" t="s">
        <v>527</v>
      </c>
      <c r="K254" s="12"/>
      <c r="L254" s="12"/>
      <c r="M254" s="12"/>
    </row>
    <row r="255" spans="1:19" ht="11.25" customHeight="1" x14ac:dyDescent="0.25">
      <c r="A255" s="9" t="s">
        <v>58</v>
      </c>
      <c r="B255" s="11">
        <v>3568.366</v>
      </c>
      <c r="C255" s="11">
        <v>3359.1149999999998</v>
      </c>
      <c r="D255" s="11">
        <v>2955.4349999999999</v>
      </c>
      <c r="E255" s="12">
        <v>-12.017451025046782</v>
      </c>
      <c r="F255" s="12"/>
      <c r="G255" s="11">
        <v>16429.330399999999</v>
      </c>
      <c r="H255" s="11">
        <v>15423.916959999999</v>
      </c>
      <c r="I255" s="11">
        <v>14472.310650000001</v>
      </c>
      <c r="J255" s="12">
        <v>-6.1696799358286825</v>
      </c>
      <c r="K255" s="12"/>
      <c r="L255" s="12"/>
      <c r="M255" s="12"/>
      <c r="P255" s="246"/>
      <c r="Q255" s="246"/>
      <c r="R255" s="246"/>
      <c r="S255" s="13"/>
    </row>
    <row r="256" spans="1:19" ht="11.25" customHeight="1" x14ac:dyDescent="0.2">
      <c r="A256" s="9" t="s">
        <v>59</v>
      </c>
      <c r="B256" s="11">
        <v>8431.7116200000019</v>
      </c>
      <c r="C256" s="11">
        <v>7609.1422199999997</v>
      </c>
      <c r="D256" s="11">
        <v>3904.1827900000003</v>
      </c>
      <c r="E256" s="12">
        <v>-48.690894753705884</v>
      </c>
      <c r="F256" s="12"/>
      <c r="G256" s="11">
        <v>29045.076669999999</v>
      </c>
      <c r="H256" s="11">
        <v>26510.699219999999</v>
      </c>
      <c r="I256" s="11">
        <v>11540.924100000002</v>
      </c>
      <c r="J256" s="12">
        <v>-56.466919245595051</v>
      </c>
      <c r="K256" s="12"/>
      <c r="L256" s="12"/>
      <c r="M256" s="12"/>
      <c r="P256" s="175"/>
      <c r="Q256" s="175"/>
      <c r="R256" s="13"/>
      <c r="S256" s="13"/>
    </row>
    <row r="257" spans="1:23" ht="11.25" customHeight="1" x14ac:dyDescent="0.2">
      <c r="A257" s="9" t="s">
        <v>60</v>
      </c>
      <c r="B257" s="11"/>
      <c r="C257" s="11"/>
      <c r="D257" s="11"/>
      <c r="E257" s="12"/>
      <c r="F257" s="12"/>
      <c r="G257" s="11">
        <v>54006.736499999999</v>
      </c>
      <c r="H257" s="11">
        <v>46616.777390000003</v>
      </c>
      <c r="I257" s="11">
        <v>39433.708409999999</v>
      </c>
      <c r="J257" s="12">
        <v>-15.408763501401708</v>
      </c>
      <c r="K257" s="12"/>
      <c r="L257" s="12"/>
      <c r="M257" s="12"/>
    </row>
    <row r="258" spans="1:23" ht="11.25" customHeight="1" x14ac:dyDescent="0.2">
      <c r="A258" s="9"/>
      <c r="B258" s="11"/>
      <c r="C258" s="11"/>
      <c r="D258" s="11"/>
      <c r="E258" s="12"/>
      <c r="F258" s="12"/>
      <c r="G258" s="11"/>
      <c r="H258" s="11"/>
      <c r="I258" s="11"/>
      <c r="J258" s="12"/>
      <c r="K258" s="12"/>
      <c r="L258" s="12"/>
      <c r="M258" s="12"/>
    </row>
    <row r="259" spans="1:23" s="20" customFormat="1" ht="11.25" customHeight="1" x14ac:dyDescent="0.2">
      <c r="A259" s="17" t="s">
        <v>255</v>
      </c>
      <c r="B259" s="18"/>
      <c r="C259" s="18"/>
      <c r="D259" s="18"/>
      <c r="E259" s="12"/>
      <c r="F259" s="16"/>
      <c r="G259" s="18">
        <v>1274445</v>
      </c>
      <c r="H259" s="18">
        <v>1074023</v>
      </c>
      <c r="I259" s="18">
        <v>1122203</v>
      </c>
      <c r="J259" s="16">
        <v>4.485937451991262</v>
      </c>
      <c r="K259" s="16"/>
      <c r="L259" s="16"/>
      <c r="M259" s="16"/>
      <c r="O259" s="171"/>
      <c r="P259" s="171"/>
    </row>
    <row r="260" spans="1:23" ht="11.25" customHeight="1" x14ac:dyDescent="0.2">
      <c r="A260" s="17"/>
      <c r="B260" s="11"/>
      <c r="C260" s="11"/>
      <c r="D260" s="11"/>
      <c r="E260" s="12"/>
      <c r="F260" s="12"/>
      <c r="G260" s="11"/>
      <c r="H260" s="11"/>
      <c r="I260" s="11"/>
      <c r="J260" s="12"/>
      <c r="K260" s="12"/>
      <c r="L260" s="12"/>
      <c r="M260" s="12"/>
    </row>
    <row r="261" spans="1:23" s="20" customFormat="1" ht="11.25" customHeight="1" x14ac:dyDescent="0.2">
      <c r="A261" s="17" t="s">
        <v>61</v>
      </c>
      <c r="B261" s="18">
        <v>80922.712673800008</v>
      </c>
      <c r="C261" s="18">
        <v>64863.364575800006</v>
      </c>
      <c r="D261" s="18">
        <v>59317.122988000003</v>
      </c>
      <c r="E261" s="16">
        <v>-8.5506535531603589</v>
      </c>
      <c r="F261" s="16"/>
      <c r="G261" s="18">
        <v>200406.84968000004</v>
      </c>
      <c r="H261" s="18">
        <v>161542.42297999997</v>
      </c>
      <c r="I261" s="18">
        <v>131195.75844999999</v>
      </c>
      <c r="J261" s="16">
        <v>-18.785569740870542</v>
      </c>
      <c r="K261" s="16"/>
      <c r="L261" s="16"/>
      <c r="M261" s="16"/>
      <c r="O261" s="290"/>
      <c r="P261" s="290"/>
      <c r="Q261" s="290"/>
    </row>
    <row r="262" spans="1:23" ht="11.25" customHeight="1" x14ac:dyDescent="0.2">
      <c r="A262" s="9" t="s">
        <v>62</v>
      </c>
      <c r="B262" s="11">
        <v>447.59853000000004</v>
      </c>
      <c r="C262" s="11">
        <v>363.65352999999993</v>
      </c>
      <c r="D262" s="11">
        <v>1189.52665</v>
      </c>
      <c r="E262" s="12">
        <v>227.10438696965218</v>
      </c>
      <c r="F262" s="12"/>
      <c r="G262" s="11">
        <v>516.17255</v>
      </c>
      <c r="H262" s="11">
        <v>449.97150000000005</v>
      </c>
      <c r="I262" s="11">
        <v>825.3777</v>
      </c>
      <c r="J262" s="12">
        <v>83.428883829309171</v>
      </c>
      <c r="K262" s="12"/>
      <c r="L262" s="12"/>
      <c r="M262" s="12"/>
      <c r="O262" s="290"/>
      <c r="P262" s="290"/>
      <c r="Q262" s="290"/>
    </row>
    <row r="263" spans="1:23" ht="11.25" customHeight="1" x14ac:dyDescent="0.2">
      <c r="A263" s="9" t="s">
        <v>63</v>
      </c>
      <c r="B263" s="11">
        <v>1326.1635318000001</v>
      </c>
      <c r="C263" s="11">
        <v>1299.9145818000002</v>
      </c>
      <c r="D263" s="11">
        <v>468.17191800000001</v>
      </c>
      <c r="E263" s="12">
        <v>-63.984409086963289</v>
      </c>
      <c r="F263" s="12"/>
      <c r="G263" s="11">
        <v>3422.4072799999999</v>
      </c>
      <c r="H263" s="11">
        <v>3321.2832799999996</v>
      </c>
      <c r="I263" s="11">
        <v>1477.5175800000002</v>
      </c>
      <c r="J263" s="12">
        <v>-55.513653746512091</v>
      </c>
      <c r="K263" s="12"/>
      <c r="L263" s="12"/>
      <c r="M263" s="12"/>
      <c r="O263" s="290"/>
      <c r="P263" s="290"/>
      <c r="Q263" s="290"/>
      <c r="R263" s="13"/>
      <c r="S263" s="13"/>
    </row>
    <row r="264" spans="1:23" ht="11.25" customHeight="1" x14ac:dyDescent="0.2">
      <c r="A264" s="9" t="s">
        <v>64</v>
      </c>
      <c r="B264" s="11">
        <v>4041.2771999999995</v>
      </c>
      <c r="C264" s="11">
        <v>3118.3491999999997</v>
      </c>
      <c r="D264" s="11">
        <v>2647.4235999999996</v>
      </c>
      <c r="E264" s="12">
        <v>-15.101759610501603</v>
      </c>
      <c r="F264" s="12"/>
      <c r="G264" s="11">
        <v>15187.171259999999</v>
      </c>
      <c r="H264" s="11">
        <v>12224.306039999999</v>
      </c>
      <c r="I264" s="11">
        <v>8346.3068899999998</v>
      </c>
      <c r="J264" s="12">
        <v>-31.723675252489016</v>
      </c>
      <c r="K264" s="12"/>
      <c r="L264" s="12"/>
      <c r="M264" s="12"/>
      <c r="O264" s="290"/>
      <c r="P264" s="290"/>
      <c r="Q264" s="290"/>
      <c r="R264" s="13"/>
      <c r="S264" s="13"/>
    </row>
    <row r="265" spans="1:23" ht="11.25" customHeight="1" x14ac:dyDescent="0.2">
      <c r="A265" s="9" t="s">
        <v>65</v>
      </c>
      <c r="B265" s="11">
        <v>502.10743999999994</v>
      </c>
      <c r="C265" s="11">
        <v>406.64337999999992</v>
      </c>
      <c r="D265" s="11">
        <v>668.84661000000006</v>
      </c>
      <c r="E265" s="12">
        <v>64.479896365213222</v>
      </c>
      <c r="F265" s="12"/>
      <c r="G265" s="11">
        <v>1624.2255499999999</v>
      </c>
      <c r="H265" s="11">
        <v>1339.98885</v>
      </c>
      <c r="I265" s="11">
        <v>2273.5218100000006</v>
      </c>
      <c r="J265" s="12">
        <v>69.667218499616666</v>
      </c>
      <c r="K265" s="12"/>
      <c r="L265" s="12"/>
      <c r="M265" s="12"/>
      <c r="O265" s="290"/>
      <c r="P265" s="290"/>
      <c r="Q265" s="290"/>
    </row>
    <row r="266" spans="1:23" ht="11.25" customHeight="1" x14ac:dyDescent="0.2">
      <c r="A266" s="9" t="s">
        <v>66</v>
      </c>
      <c r="B266" s="11">
        <v>7337.1331</v>
      </c>
      <c r="C266" s="11">
        <v>5666.29738</v>
      </c>
      <c r="D266" s="11">
        <v>7087.1744699999999</v>
      </c>
      <c r="E266" s="12">
        <v>25.075935742715998</v>
      </c>
      <c r="F266" s="12"/>
      <c r="G266" s="11">
        <v>32107.720510000006</v>
      </c>
      <c r="H266" s="11">
        <v>24844.548619999998</v>
      </c>
      <c r="I266" s="11">
        <v>31078.577120000002</v>
      </c>
      <c r="J266" s="12">
        <v>25.092138301041928</v>
      </c>
      <c r="K266" s="12"/>
      <c r="L266" s="12"/>
      <c r="M266" s="12"/>
      <c r="O266" s="290"/>
      <c r="P266" s="290"/>
      <c r="Q266" s="290"/>
    </row>
    <row r="267" spans="1:23" ht="11.25" customHeight="1" x14ac:dyDescent="0.2">
      <c r="A267" s="9" t="s">
        <v>99</v>
      </c>
      <c r="B267" s="11">
        <v>28275.335393999998</v>
      </c>
      <c r="C267" s="11">
        <v>23365.908115999999</v>
      </c>
      <c r="D267" s="11">
        <v>20567.110549999994</v>
      </c>
      <c r="E267" s="12">
        <v>-11.978124505606118</v>
      </c>
      <c r="F267" s="12"/>
      <c r="G267" s="11">
        <v>48436.669850000006</v>
      </c>
      <c r="H267" s="11">
        <v>40532.037850000001</v>
      </c>
      <c r="I267" s="11">
        <v>34217.71164999999</v>
      </c>
      <c r="J267" s="12">
        <v>-15.578605308146408</v>
      </c>
      <c r="K267" s="12"/>
      <c r="L267" s="12"/>
      <c r="M267" s="12"/>
      <c r="O267" s="290"/>
      <c r="P267" s="290"/>
      <c r="Q267" s="290"/>
    </row>
    <row r="268" spans="1:23" ht="11.25" customHeight="1" x14ac:dyDescent="0.2">
      <c r="A268" s="9" t="s">
        <v>67</v>
      </c>
      <c r="B268" s="11">
        <v>6326.4368000000004</v>
      </c>
      <c r="C268" s="11">
        <v>5028.18912</v>
      </c>
      <c r="D268" s="11">
        <v>4868.5366599999998</v>
      </c>
      <c r="E268" s="12">
        <v>-3.1751482728636944</v>
      </c>
      <c r="F268" s="12"/>
      <c r="G268" s="11">
        <v>10205.908809999999</v>
      </c>
      <c r="H268" s="11">
        <v>7946.7025700000004</v>
      </c>
      <c r="I268" s="11">
        <v>8259.06603</v>
      </c>
      <c r="J268" s="12">
        <v>3.9307304790696236</v>
      </c>
      <c r="K268" s="12"/>
      <c r="L268" s="12"/>
      <c r="M268" s="12"/>
      <c r="O268" s="290"/>
      <c r="P268" s="290"/>
      <c r="Q268" s="290"/>
    </row>
    <row r="269" spans="1:23" ht="11.25" customHeight="1" x14ac:dyDescent="0.2">
      <c r="A269" s="9" t="s">
        <v>341</v>
      </c>
      <c r="B269" s="11">
        <v>32666.660678</v>
      </c>
      <c r="C269" s="11">
        <v>25614.409268000003</v>
      </c>
      <c r="D269" s="11">
        <v>21820.332530000003</v>
      </c>
      <c r="E269" s="12">
        <v>-14.812274990623848</v>
      </c>
      <c r="F269" s="12"/>
      <c r="G269" s="11">
        <v>88906.573870000022</v>
      </c>
      <c r="H269" s="11">
        <v>70883.584269999992</v>
      </c>
      <c r="I269" s="11">
        <v>44717.679669999998</v>
      </c>
      <c r="J269" s="12">
        <v>-36.913912959497694</v>
      </c>
      <c r="K269" s="12"/>
      <c r="L269" s="12"/>
      <c r="M269" s="12"/>
      <c r="O269" s="290"/>
      <c r="P269" s="290"/>
      <c r="Q269" s="290"/>
    </row>
    <row r="270" spans="1:23" ht="11.25" customHeight="1" x14ac:dyDescent="0.2">
      <c r="A270" s="9"/>
      <c r="B270" s="11"/>
      <c r="C270" s="11"/>
      <c r="D270" s="11"/>
      <c r="E270" s="12"/>
      <c r="F270" s="12"/>
      <c r="G270" s="11"/>
      <c r="H270" s="11"/>
      <c r="I270" s="11"/>
      <c r="J270" s="12"/>
      <c r="K270" s="12"/>
      <c r="L270" s="12"/>
      <c r="M270" s="12"/>
      <c r="O270" s="290"/>
      <c r="P270" s="290"/>
      <c r="Q270" s="290"/>
    </row>
    <row r="271" spans="1:23" s="20" customFormat="1" ht="11.25" customHeight="1" x14ac:dyDescent="0.2">
      <c r="A271" s="17" t="s">
        <v>68</v>
      </c>
      <c r="B271" s="18">
        <v>402758.81499049999</v>
      </c>
      <c r="C271" s="18">
        <v>338946.26204499998</v>
      </c>
      <c r="D271" s="18">
        <v>378229.06261270004</v>
      </c>
      <c r="E271" s="16">
        <v>11.58968396072315</v>
      </c>
      <c r="F271" s="16"/>
      <c r="G271" s="18">
        <v>1025657.9906600001</v>
      </c>
      <c r="H271" s="18">
        <v>869238.26451000012</v>
      </c>
      <c r="I271" s="18">
        <v>952294.6958300001</v>
      </c>
      <c r="J271" s="16">
        <v>9.5550822727321787</v>
      </c>
      <c r="K271" s="16"/>
      <c r="L271" s="16"/>
      <c r="M271" s="16"/>
      <c r="O271" s="290"/>
      <c r="P271" s="290"/>
      <c r="Q271" s="290"/>
      <c r="R271" s="179"/>
      <c r="S271" s="19"/>
      <c r="T271" s="19"/>
      <c r="U271" s="179"/>
      <c r="V271" s="179"/>
      <c r="W271" s="179"/>
    </row>
    <row r="272" spans="1:23" s="20" customFormat="1" ht="11.25" customHeight="1" x14ac:dyDescent="0.2">
      <c r="A272" s="17" t="s">
        <v>452</v>
      </c>
      <c r="B272" s="18">
        <v>198985.96140899998</v>
      </c>
      <c r="C272" s="18">
        <v>167136.66181699999</v>
      </c>
      <c r="D272" s="18">
        <v>188349.776251</v>
      </c>
      <c r="E272" s="16">
        <v>12.692077371526381</v>
      </c>
      <c r="F272" s="16"/>
      <c r="G272" s="18">
        <v>499152.57992000005</v>
      </c>
      <c r="H272" s="18">
        <v>418360.15185000008</v>
      </c>
      <c r="I272" s="18">
        <v>478062.46983000007</v>
      </c>
      <c r="J272" s="16">
        <v>14.270555576575532</v>
      </c>
      <c r="K272" s="16"/>
      <c r="L272" s="16"/>
      <c r="M272" s="16"/>
      <c r="O272" s="290"/>
      <c r="P272" s="290"/>
      <c r="Q272" s="290"/>
    </row>
    <row r="273" spans="1:24" ht="11.25" customHeight="1" x14ac:dyDescent="0.25">
      <c r="A273" s="9" t="s">
        <v>453</v>
      </c>
      <c r="B273" s="11">
        <v>193342.45140899997</v>
      </c>
      <c r="C273" s="11">
        <v>162485.25181699998</v>
      </c>
      <c r="D273" s="11">
        <v>183316.461541</v>
      </c>
      <c r="E273" s="12">
        <v>12.820369535729498</v>
      </c>
      <c r="F273" s="12"/>
      <c r="G273" s="11">
        <v>483382.47387000005</v>
      </c>
      <c r="H273" s="11">
        <v>405173.10516000009</v>
      </c>
      <c r="I273" s="11">
        <v>465261.32076000009</v>
      </c>
      <c r="J273" s="12">
        <v>14.830257693504009</v>
      </c>
      <c r="K273" s="12"/>
      <c r="L273" s="12"/>
      <c r="M273" s="12"/>
      <c r="O273" s="290"/>
      <c r="P273" s="290"/>
      <c r="Q273" s="290"/>
      <c r="R273" s="246"/>
    </row>
    <row r="274" spans="1:24" ht="11.25" customHeight="1" x14ac:dyDescent="0.25">
      <c r="A274" s="339" t="s">
        <v>454</v>
      </c>
      <c r="B274" s="11">
        <v>149156.06618199998</v>
      </c>
      <c r="C274" s="11">
        <v>124526.76972</v>
      </c>
      <c r="D274" s="11">
        <v>142814.12680100001</v>
      </c>
      <c r="E274" s="12">
        <v>14.685482585085424</v>
      </c>
      <c r="F274" s="12"/>
      <c r="G274" s="11">
        <v>435927.96838000003</v>
      </c>
      <c r="H274" s="11">
        <v>364896.99802000006</v>
      </c>
      <c r="I274" s="11">
        <v>411910.52295000007</v>
      </c>
      <c r="J274" s="12">
        <v>12.884053632971558</v>
      </c>
      <c r="K274" s="12"/>
      <c r="L274" s="12"/>
      <c r="M274" s="12"/>
      <c r="O274" s="290"/>
      <c r="P274" s="290"/>
      <c r="Q274" s="290"/>
      <c r="R274" s="246"/>
    </row>
    <row r="275" spans="1:24" ht="11.25" customHeight="1" x14ac:dyDescent="0.25">
      <c r="A275" s="339" t="s">
        <v>462</v>
      </c>
      <c r="B275" s="11">
        <v>44186.385226999999</v>
      </c>
      <c r="C275" s="11">
        <v>37958.482097</v>
      </c>
      <c r="D275" s="11">
        <v>40502.334739999998</v>
      </c>
      <c r="E275" s="12">
        <v>6.7016711482281437</v>
      </c>
      <c r="F275" s="12"/>
      <c r="G275" s="11">
        <v>47454.50549000001</v>
      </c>
      <c r="H275" s="11">
        <v>40276.107140000015</v>
      </c>
      <c r="I275" s="11">
        <v>53350.797810000004</v>
      </c>
      <c r="J275" s="12">
        <v>32.462647456349913</v>
      </c>
      <c r="K275" s="12"/>
      <c r="L275" s="12"/>
      <c r="M275" s="12"/>
      <c r="O275" s="290"/>
      <c r="P275" s="290"/>
      <c r="Q275" s="290"/>
      <c r="R275" s="246"/>
    </row>
    <row r="276" spans="1:24" ht="11.25" customHeight="1" x14ac:dyDescent="0.25">
      <c r="A276" s="9" t="s">
        <v>455</v>
      </c>
      <c r="B276" s="11">
        <v>5643.51</v>
      </c>
      <c r="C276" s="11">
        <v>4651.41</v>
      </c>
      <c r="D276" s="11">
        <v>5033.3147099999996</v>
      </c>
      <c r="E276" s="12">
        <v>8.2105148761343401</v>
      </c>
      <c r="F276" s="12"/>
      <c r="G276" s="11">
        <v>15770.10605</v>
      </c>
      <c r="H276" s="11">
        <v>13187.046690000003</v>
      </c>
      <c r="I276" s="11">
        <v>12801.149069999999</v>
      </c>
      <c r="J276" s="12">
        <v>-2.9263384673737249</v>
      </c>
      <c r="K276" s="12"/>
      <c r="L276" s="12"/>
      <c r="M276" s="12"/>
      <c r="O276" s="290"/>
      <c r="P276" s="290"/>
      <c r="Q276" s="290"/>
      <c r="R276" s="246"/>
    </row>
    <row r="277" spans="1:24" s="20" customFormat="1" ht="11.25" customHeight="1" x14ac:dyDescent="0.25">
      <c r="A277" s="17" t="s">
        <v>451</v>
      </c>
      <c r="B277" s="18">
        <v>154444.4996565</v>
      </c>
      <c r="C277" s="18">
        <v>129511.76697999996</v>
      </c>
      <c r="D277" s="18">
        <v>142699.1490333</v>
      </c>
      <c r="E277" s="16">
        <v>10.182381385728846</v>
      </c>
      <c r="F277" s="16"/>
      <c r="G277" s="18">
        <v>400881.78028000001</v>
      </c>
      <c r="H277" s="18">
        <v>339449.06299000006</v>
      </c>
      <c r="I277" s="18">
        <v>344318.60723000002</v>
      </c>
      <c r="J277" s="16">
        <v>1.4345434325571773</v>
      </c>
      <c r="K277" s="16"/>
      <c r="L277" s="16"/>
      <c r="M277" s="16"/>
      <c r="O277" s="290"/>
      <c r="P277" s="290"/>
      <c r="Q277" s="290"/>
      <c r="R277" s="22"/>
    </row>
    <row r="278" spans="1:24" ht="11.25" customHeight="1" x14ac:dyDescent="0.2">
      <c r="A278" s="9" t="s">
        <v>448</v>
      </c>
      <c r="B278" s="11">
        <v>128029.84829149999</v>
      </c>
      <c r="C278" s="11">
        <v>107365.55128999996</v>
      </c>
      <c r="D278" s="11">
        <v>124553.0671633</v>
      </c>
      <c r="E278" s="12">
        <v>16.008408345872184</v>
      </c>
      <c r="F278" s="12"/>
      <c r="G278" s="11">
        <v>356802.24018000002</v>
      </c>
      <c r="H278" s="11">
        <v>302737.18709000008</v>
      </c>
      <c r="I278" s="11">
        <v>325629.68540000002</v>
      </c>
      <c r="J278" s="12">
        <v>7.5618388774928604</v>
      </c>
      <c r="K278" s="12"/>
      <c r="L278" s="12"/>
      <c r="M278" s="12"/>
      <c r="O278" s="290"/>
      <c r="P278" s="290"/>
      <c r="Q278" s="290"/>
    </row>
    <row r="279" spans="1:24" ht="11.25" customHeight="1" x14ac:dyDescent="0.2">
      <c r="A279" s="339" t="s">
        <v>460</v>
      </c>
      <c r="B279" s="11">
        <v>2068.2293138999999</v>
      </c>
      <c r="C279" s="11">
        <v>1399.6690039</v>
      </c>
      <c r="D279" s="11">
        <v>1279.1733575000001</v>
      </c>
      <c r="E279" s="12">
        <v>-8.608867243916535</v>
      </c>
      <c r="F279" s="12"/>
      <c r="G279" s="11">
        <v>4170.6342299999997</v>
      </c>
      <c r="H279" s="11">
        <v>2375.7884299999996</v>
      </c>
      <c r="I279" s="11">
        <v>1800.8063999999999</v>
      </c>
      <c r="J279" s="12">
        <v>-24.20173542136493</v>
      </c>
      <c r="K279" s="12"/>
      <c r="L279" s="12"/>
      <c r="M279" s="12"/>
      <c r="O279" s="290"/>
      <c r="P279" s="290"/>
      <c r="Q279" s="290"/>
    </row>
    <row r="280" spans="1:24" ht="11.25" customHeight="1" x14ac:dyDescent="0.2">
      <c r="A280" s="339" t="s">
        <v>461</v>
      </c>
      <c r="B280" s="11">
        <v>125961.6189776</v>
      </c>
      <c r="C280" s="11">
        <v>105965.88228609996</v>
      </c>
      <c r="D280" s="11">
        <v>123273.89380580001</v>
      </c>
      <c r="E280" s="12">
        <v>16.333569962612771</v>
      </c>
      <c r="F280" s="12"/>
      <c r="G280" s="11">
        <v>352631.60595</v>
      </c>
      <c r="H280" s="11">
        <v>300361.39866000006</v>
      </c>
      <c r="I280" s="11">
        <v>323828.87900000002</v>
      </c>
      <c r="J280" s="12">
        <v>7.8130813229313958</v>
      </c>
      <c r="K280" s="12"/>
      <c r="L280" s="12"/>
      <c r="M280" s="12"/>
      <c r="O280" s="290"/>
      <c r="P280" s="290"/>
      <c r="Q280" s="290"/>
    </row>
    <row r="281" spans="1:24" ht="11.25" customHeight="1" x14ac:dyDescent="0.2">
      <c r="A281" s="9" t="s">
        <v>450</v>
      </c>
      <c r="B281" s="11">
        <v>26414.651364999998</v>
      </c>
      <c r="C281" s="11">
        <v>22146.215689999997</v>
      </c>
      <c r="D281" s="11">
        <v>18146.081870000002</v>
      </c>
      <c r="E281" s="12">
        <v>-18.06238084191618</v>
      </c>
      <c r="F281" s="12"/>
      <c r="G281" s="11">
        <v>44079.540099999998</v>
      </c>
      <c r="H281" s="11">
        <v>36711.875899999999</v>
      </c>
      <c r="I281" s="11">
        <v>18688.921829999999</v>
      </c>
      <c r="J281" s="12">
        <v>-49.092980481555834</v>
      </c>
      <c r="K281" s="12"/>
      <c r="L281" s="12"/>
      <c r="M281" s="12"/>
      <c r="O281" s="290"/>
      <c r="P281" s="290"/>
      <c r="Q281" s="290"/>
    </row>
    <row r="282" spans="1:24" s="20" customFormat="1" ht="11.25" customHeight="1" x14ac:dyDescent="0.2">
      <c r="A282" s="17" t="s">
        <v>434</v>
      </c>
      <c r="B282" s="18">
        <v>11277.041357000002</v>
      </c>
      <c r="C282" s="18">
        <v>9396.2828399999999</v>
      </c>
      <c r="D282" s="18">
        <v>17280.393862400004</v>
      </c>
      <c r="E282" s="16">
        <v>83.906701795281464</v>
      </c>
      <c r="F282" s="16"/>
      <c r="G282" s="18">
        <v>47347.878740000015</v>
      </c>
      <c r="H282" s="18">
        <v>39640.664940000002</v>
      </c>
      <c r="I282" s="18">
        <v>69967.083249999996</v>
      </c>
      <c r="J282" s="16">
        <v>76.50330375613521</v>
      </c>
      <c r="K282" s="16"/>
      <c r="L282" s="16"/>
      <c r="M282" s="16"/>
      <c r="O282" s="290"/>
      <c r="P282" s="290"/>
      <c r="Q282" s="290"/>
    </row>
    <row r="283" spans="1:24" ht="11.25" customHeight="1" x14ac:dyDescent="0.2">
      <c r="A283" s="9" t="s">
        <v>459</v>
      </c>
      <c r="B283" s="11">
        <v>10618.793767000001</v>
      </c>
      <c r="C283" s="11">
        <v>8841.5548600000002</v>
      </c>
      <c r="D283" s="11">
        <v>16583.889022400002</v>
      </c>
      <c r="E283" s="12">
        <v>87.567563454557387</v>
      </c>
      <c r="F283" s="12"/>
      <c r="G283" s="11">
        <v>45437.004720000012</v>
      </c>
      <c r="H283" s="11">
        <v>38034.100780000001</v>
      </c>
      <c r="I283" s="11">
        <v>67931.522530000002</v>
      </c>
      <c r="J283" s="12">
        <v>78.606884708370387</v>
      </c>
      <c r="K283" s="12"/>
      <c r="L283" s="12"/>
      <c r="M283" s="12"/>
      <c r="O283" s="290"/>
      <c r="P283" s="290"/>
      <c r="Q283" s="290"/>
    </row>
    <row r="284" spans="1:24" ht="11.25" customHeight="1" x14ac:dyDescent="0.2">
      <c r="A284" s="339" t="s">
        <v>69</v>
      </c>
      <c r="B284" s="11">
        <v>9537.9649270000009</v>
      </c>
      <c r="C284" s="11">
        <v>7927.8269400000008</v>
      </c>
      <c r="D284" s="11">
        <v>15376.090822400003</v>
      </c>
      <c r="E284" s="12">
        <v>93.950888922910849</v>
      </c>
      <c r="F284" s="12"/>
      <c r="G284" s="11">
        <v>40701.329160000008</v>
      </c>
      <c r="H284" s="11">
        <v>34000.807079999999</v>
      </c>
      <c r="I284" s="11">
        <v>62645.369619999998</v>
      </c>
      <c r="J284" s="12">
        <v>84.246713534189439</v>
      </c>
      <c r="K284" s="12"/>
      <c r="L284" s="12"/>
      <c r="M284" s="12"/>
      <c r="O284" s="290"/>
      <c r="P284" s="290"/>
      <c r="Q284" s="290"/>
    </row>
    <row r="285" spans="1:24" ht="11.25" customHeight="1" x14ac:dyDescent="0.2">
      <c r="A285" s="339" t="s">
        <v>458</v>
      </c>
      <c r="B285" s="11">
        <v>1080.8288400000001</v>
      </c>
      <c r="C285" s="11">
        <v>913.72791999999993</v>
      </c>
      <c r="D285" s="11">
        <v>1207.7982000000002</v>
      </c>
      <c r="E285" s="12">
        <v>32.183571669781116</v>
      </c>
      <c r="F285" s="12"/>
      <c r="G285" s="11">
        <v>4735.6755599999997</v>
      </c>
      <c r="H285" s="11">
        <v>4033.2937000000006</v>
      </c>
      <c r="I285" s="11">
        <v>5286.1529099999998</v>
      </c>
      <c r="J285" s="12">
        <v>31.062930279538023</v>
      </c>
      <c r="K285" s="12"/>
      <c r="L285" s="12"/>
      <c r="M285" s="12"/>
      <c r="O285" s="290"/>
      <c r="P285" s="290"/>
      <c r="Q285" s="290"/>
    </row>
    <row r="286" spans="1:24" ht="11.25" customHeight="1" x14ac:dyDescent="0.2">
      <c r="A286" s="9" t="s">
        <v>449</v>
      </c>
      <c r="B286" s="11">
        <v>658.24758999999995</v>
      </c>
      <c r="C286" s="11">
        <v>554.72798</v>
      </c>
      <c r="D286" s="11">
        <v>696.50483999999994</v>
      </c>
      <c r="E286" s="12">
        <v>25.557906778021163</v>
      </c>
      <c r="F286" s="12"/>
      <c r="G286" s="11">
        <v>1910.8740199999995</v>
      </c>
      <c r="H286" s="11">
        <v>1606.5641599999999</v>
      </c>
      <c r="I286" s="11">
        <v>2035.5607200000004</v>
      </c>
      <c r="J286" s="12">
        <v>26.702734362006481</v>
      </c>
      <c r="K286" s="12"/>
      <c r="L286" s="12"/>
      <c r="M286" s="12"/>
      <c r="O286" s="290"/>
      <c r="P286" s="290"/>
      <c r="Q286" s="290"/>
    </row>
    <row r="287" spans="1:24" s="20" customFormat="1" ht="11.25" customHeight="1" x14ac:dyDescent="0.2">
      <c r="A287" s="17" t="s">
        <v>70</v>
      </c>
      <c r="B287" s="18">
        <v>5377.3703179999993</v>
      </c>
      <c r="C287" s="18">
        <v>5213.0735879999993</v>
      </c>
      <c r="D287" s="18">
        <v>5348.9706300000007</v>
      </c>
      <c r="E287" s="16">
        <v>2.6068506363083657</v>
      </c>
      <c r="F287" s="16"/>
      <c r="G287" s="18">
        <v>34691.664950000006</v>
      </c>
      <c r="H287" s="18">
        <v>33400.65539</v>
      </c>
      <c r="I287" s="18">
        <v>32706.778869999998</v>
      </c>
      <c r="J287" s="16">
        <v>-2.0774338464260893</v>
      </c>
      <c r="K287" s="16"/>
      <c r="L287" s="16"/>
      <c r="M287" s="16"/>
      <c r="O287" s="290"/>
      <c r="P287" s="290"/>
      <c r="Q287" s="290"/>
      <c r="S287" s="179"/>
      <c r="T287" s="179"/>
      <c r="U287" s="179"/>
      <c r="V287" s="179"/>
      <c r="W287" s="179"/>
      <c r="X287" s="179"/>
    </row>
    <row r="288" spans="1:24" s="20" customFormat="1" ht="11.25" customHeight="1" x14ac:dyDescent="0.25">
      <c r="A288" s="17" t="s">
        <v>71</v>
      </c>
      <c r="B288" s="18">
        <v>32673.942250000004</v>
      </c>
      <c r="C288" s="18">
        <v>27688.476819999996</v>
      </c>
      <c r="D288" s="18">
        <v>24550.772836000004</v>
      </c>
      <c r="E288" s="16">
        <v>-11.332165378391494</v>
      </c>
      <c r="F288" s="16"/>
      <c r="G288" s="18">
        <v>43584.086770000009</v>
      </c>
      <c r="H288" s="18">
        <v>38387.729340000005</v>
      </c>
      <c r="I288" s="18">
        <v>27239.756649999999</v>
      </c>
      <c r="J288" s="16">
        <v>-29.040458713414495</v>
      </c>
      <c r="K288" s="16"/>
      <c r="L288" s="16"/>
      <c r="M288" s="16"/>
      <c r="O288" s="290"/>
      <c r="P288" s="290"/>
      <c r="Q288" s="290"/>
      <c r="R288" s="22"/>
      <c r="S288" s="179"/>
      <c r="T288" s="179"/>
      <c r="U288" s="179"/>
      <c r="V288" s="179"/>
    </row>
    <row r="289" spans="1:23" ht="11.25" customHeight="1" x14ac:dyDescent="0.2">
      <c r="A289" s="18"/>
      <c r="B289" s="11"/>
      <c r="C289" s="11"/>
      <c r="D289" s="11"/>
      <c r="E289" s="12"/>
      <c r="F289" s="12"/>
      <c r="G289" s="11"/>
      <c r="H289" s="11"/>
      <c r="I289" s="11"/>
      <c r="J289" s="12"/>
      <c r="K289" s="12"/>
      <c r="L289" s="12"/>
      <c r="M289" s="12"/>
      <c r="N289" s="130"/>
      <c r="O289" s="290"/>
      <c r="P289" s="290"/>
      <c r="Q289" s="290"/>
      <c r="R289" s="131"/>
      <c r="S289" s="131"/>
      <c r="T289" s="13"/>
      <c r="U289" s="13"/>
      <c r="V289" s="13"/>
    </row>
    <row r="290" spans="1:23" s="20" customFormat="1" ht="11.25" customHeight="1" x14ac:dyDescent="0.2">
      <c r="A290" s="17" t="s">
        <v>72</v>
      </c>
      <c r="B290" s="18"/>
      <c r="C290" s="18"/>
      <c r="D290" s="18"/>
      <c r="E290" s="16"/>
      <c r="F290" s="16"/>
      <c r="G290" s="18">
        <v>48380.159659999888</v>
      </c>
      <c r="H290" s="18">
        <v>43242.312509999843</v>
      </c>
      <c r="I290" s="18">
        <v>38712.54571999982</v>
      </c>
      <c r="J290" s="16">
        <v>-10.475311164157802</v>
      </c>
      <c r="K290" s="16"/>
      <c r="L290" s="16"/>
      <c r="M290" s="16"/>
      <c r="N290" s="205"/>
      <c r="O290" s="290"/>
      <c r="P290" s="290"/>
      <c r="Q290" s="290"/>
      <c r="R290" s="137"/>
      <c r="S290" s="137"/>
      <c r="T290" s="137"/>
      <c r="U290" s="137"/>
      <c r="V290" s="137"/>
      <c r="W290" s="137"/>
    </row>
    <row r="291" spans="1:23" ht="15" x14ac:dyDescent="0.2">
      <c r="A291" s="84"/>
      <c r="B291" s="90"/>
      <c r="C291" s="90"/>
      <c r="D291" s="90"/>
      <c r="E291" s="90"/>
      <c r="F291" s="90"/>
      <c r="G291" s="90"/>
      <c r="H291" s="90"/>
      <c r="I291" s="90"/>
      <c r="J291" s="84"/>
      <c r="K291" s="9"/>
      <c r="L291" s="9"/>
      <c r="M291" s="9"/>
      <c r="N291" s="130"/>
      <c r="O291" s="290"/>
      <c r="P291" s="290"/>
      <c r="Q291" s="290"/>
      <c r="R291" s="129"/>
      <c r="S291" s="129"/>
      <c r="T291" s="129"/>
      <c r="U291" s="129"/>
      <c r="V291" s="129"/>
      <c r="W291" s="129"/>
    </row>
    <row r="292" spans="1:23" ht="15" x14ac:dyDescent="0.2">
      <c r="A292" s="9" t="s">
        <v>411</v>
      </c>
      <c r="B292" s="9"/>
      <c r="C292" s="9"/>
      <c r="D292" s="9"/>
      <c r="E292" s="9"/>
      <c r="F292" s="9"/>
      <c r="G292" s="9"/>
      <c r="H292" s="9"/>
      <c r="I292" s="9"/>
      <c r="J292" s="9"/>
      <c r="K292" s="9"/>
      <c r="L292" s="9"/>
      <c r="M292" s="9"/>
      <c r="N292" s="130"/>
      <c r="O292" s="290"/>
      <c r="P292" s="290"/>
      <c r="Q292" s="290"/>
      <c r="R292" s="129"/>
      <c r="S292" s="129"/>
      <c r="T292" s="129"/>
      <c r="U292" s="129"/>
      <c r="V292" s="129"/>
      <c r="W292" s="129"/>
    </row>
    <row r="293" spans="1:23" ht="15" x14ac:dyDescent="0.2">
      <c r="A293" s="9" t="s">
        <v>403</v>
      </c>
      <c r="B293" s="9"/>
      <c r="C293" s="9"/>
      <c r="D293" s="9"/>
      <c r="E293" s="9"/>
      <c r="F293" s="9"/>
      <c r="G293" s="9"/>
      <c r="H293" s="9"/>
      <c r="I293" s="9"/>
      <c r="J293" s="9"/>
      <c r="K293" s="9"/>
      <c r="L293" s="9"/>
      <c r="M293" s="9"/>
      <c r="N293" s="130"/>
      <c r="O293" s="290"/>
      <c r="P293" s="290"/>
      <c r="Q293" s="290"/>
      <c r="R293" s="129"/>
      <c r="S293" s="129"/>
      <c r="T293" s="129"/>
      <c r="U293" s="129"/>
      <c r="V293" s="129"/>
      <c r="W293" s="129"/>
    </row>
    <row r="294" spans="1:23" ht="20.100000000000001" customHeight="1" x14ac:dyDescent="0.25">
      <c r="A294" s="391" t="s">
        <v>198</v>
      </c>
      <c r="B294" s="391"/>
      <c r="C294" s="391"/>
      <c r="D294" s="391"/>
      <c r="E294" s="391"/>
      <c r="F294" s="391"/>
      <c r="G294" s="391"/>
      <c r="H294" s="391"/>
      <c r="I294" s="391"/>
      <c r="J294" s="391"/>
      <c r="K294" s="348"/>
      <c r="L294" s="348"/>
      <c r="M294" s="348"/>
      <c r="N294" s="130"/>
      <c r="O294" s="290"/>
      <c r="P294" s="290"/>
      <c r="Q294" s="290"/>
      <c r="R294" s="129"/>
      <c r="S294" s="129"/>
      <c r="T294" s="129"/>
      <c r="U294" s="129"/>
      <c r="V294" s="129"/>
      <c r="W294" s="129"/>
    </row>
    <row r="295" spans="1:23" ht="20.100000000000001" customHeight="1" x14ac:dyDescent="0.25">
      <c r="A295" s="392" t="s">
        <v>160</v>
      </c>
      <c r="B295" s="392"/>
      <c r="C295" s="392"/>
      <c r="D295" s="392"/>
      <c r="E295" s="392"/>
      <c r="F295" s="392"/>
      <c r="G295" s="392"/>
      <c r="H295" s="392"/>
      <c r="I295" s="392"/>
      <c r="J295" s="392"/>
      <c r="K295" s="348"/>
      <c r="L295" s="348"/>
      <c r="M295" s="348"/>
      <c r="N295" s="130"/>
      <c r="O295" s="290"/>
      <c r="P295" s="290"/>
      <c r="Q295" s="290"/>
      <c r="V295" s="129"/>
      <c r="W295" s="129"/>
    </row>
    <row r="296" spans="1:23" s="20" customFormat="1" ht="15.6" x14ac:dyDescent="0.2">
      <c r="A296" s="17"/>
      <c r="B296" s="393" t="s">
        <v>100</v>
      </c>
      <c r="C296" s="393"/>
      <c r="D296" s="393"/>
      <c r="E296" s="393"/>
      <c r="F296" s="349"/>
      <c r="G296" s="393" t="s">
        <v>422</v>
      </c>
      <c r="H296" s="393"/>
      <c r="I296" s="393"/>
      <c r="J296" s="393"/>
      <c r="K296" s="349"/>
      <c r="L296" s="349"/>
      <c r="M296" s="349"/>
      <c r="N296" s="136"/>
      <c r="O296" s="290"/>
      <c r="P296" s="290"/>
      <c r="Q296" s="290"/>
      <c r="V296" s="137"/>
      <c r="W296" s="137"/>
    </row>
    <row r="297" spans="1:23" s="20" customFormat="1" ht="15.6" x14ac:dyDescent="0.25">
      <c r="A297" s="17" t="s">
        <v>257</v>
      </c>
      <c r="B297" s="396">
        <v>2018</v>
      </c>
      <c r="C297" s="394" t="s">
        <v>513</v>
      </c>
      <c r="D297" s="394"/>
      <c r="E297" s="394"/>
      <c r="F297" s="349"/>
      <c r="G297" s="396">
        <v>2018</v>
      </c>
      <c r="H297" s="394" t="s">
        <v>513</v>
      </c>
      <c r="I297" s="394"/>
      <c r="J297" s="394"/>
      <c r="K297" s="349"/>
      <c r="L297" s="349"/>
      <c r="M297" s="349"/>
      <c r="N297" s="136"/>
      <c r="O297" s="290"/>
      <c r="P297" s="290"/>
      <c r="Q297" s="290"/>
      <c r="R297" s="22"/>
      <c r="S297" s="22"/>
      <c r="V297" s="137"/>
      <c r="W297" s="137"/>
    </row>
    <row r="298" spans="1:23" s="20" customFormat="1" ht="13.2" x14ac:dyDescent="0.25">
      <c r="A298" s="123"/>
      <c r="B298" s="399"/>
      <c r="C298" s="256">
        <v>2018</v>
      </c>
      <c r="D298" s="256">
        <v>2019</v>
      </c>
      <c r="E298" s="350" t="s">
        <v>509</v>
      </c>
      <c r="F298" s="125"/>
      <c r="G298" s="399"/>
      <c r="H298" s="256">
        <v>2018</v>
      </c>
      <c r="I298" s="256">
        <v>2019</v>
      </c>
      <c r="J298" s="350" t="s">
        <v>509</v>
      </c>
      <c r="K298" s="349"/>
      <c r="L298" s="349"/>
      <c r="M298" s="349"/>
      <c r="O298" s="290"/>
      <c r="P298" s="290"/>
      <c r="Q298" s="290"/>
      <c r="R298" s="246"/>
      <c r="S298" s="246"/>
    </row>
    <row r="299" spans="1:23" ht="13.2" x14ac:dyDescent="0.25">
      <c r="A299" s="9"/>
      <c r="B299" s="11"/>
      <c r="C299" s="11"/>
      <c r="D299" s="11"/>
      <c r="E299" s="12"/>
      <c r="F299" s="12"/>
      <c r="G299" s="11"/>
      <c r="H299" s="11"/>
      <c r="I299" s="11"/>
      <c r="J299" s="12"/>
      <c r="K299" s="12"/>
      <c r="L299" s="12"/>
      <c r="M299" s="12"/>
      <c r="O299" s="290"/>
      <c r="P299" s="290"/>
      <c r="Q299" s="290"/>
      <c r="R299" s="246"/>
      <c r="S299" s="246"/>
    </row>
    <row r="300" spans="1:23" s="20" customFormat="1" ht="15" customHeight="1" x14ac:dyDescent="0.25">
      <c r="A300" s="17" t="s">
        <v>254</v>
      </c>
      <c r="B300" s="18"/>
      <c r="C300" s="18"/>
      <c r="D300" s="18"/>
      <c r="E300" s="16"/>
      <c r="F300" s="16"/>
      <c r="G300" s="18">
        <v>430556</v>
      </c>
      <c r="H300" s="18">
        <v>363363</v>
      </c>
      <c r="I300" s="18">
        <v>361579</v>
      </c>
      <c r="J300" s="16">
        <v>-0.49096908601040923</v>
      </c>
      <c r="K300" s="16"/>
      <c r="L300" s="16"/>
      <c r="M300" s="16"/>
      <c r="O300" s="290"/>
      <c r="P300" s="290"/>
      <c r="Q300" s="290"/>
      <c r="R300" s="22"/>
      <c r="S300" s="22"/>
    </row>
    <row r="301" spans="1:23" ht="13.2" x14ac:dyDescent="0.25">
      <c r="A301" s="17"/>
      <c r="B301" s="11"/>
      <c r="C301" s="11"/>
      <c r="D301" s="11"/>
      <c r="E301" s="12"/>
      <c r="F301" s="12"/>
      <c r="G301" s="11"/>
      <c r="H301" s="11"/>
      <c r="I301" s="11"/>
      <c r="J301" s="12"/>
      <c r="K301" s="12"/>
      <c r="L301" s="12"/>
      <c r="M301" s="12"/>
      <c r="O301" s="290"/>
      <c r="P301" s="290"/>
      <c r="Q301" s="290"/>
      <c r="R301" s="246"/>
      <c r="S301" s="246"/>
    </row>
    <row r="302" spans="1:23" s="20" customFormat="1" ht="14.25" customHeight="1" x14ac:dyDescent="0.25">
      <c r="A302" s="17" t="s">
        <v>74</v>
      </c>
      <c r="B302" s="18">
        <v>5982765.7889299998</v>
      </c>
      <c r="C302" s="18">
        <v>5001881.7769300006</v>
      </c>
      <c r="D302" s="18">
        <v>4463480.9671999998</v>
      </c>
      <c r="E302" s="16">
        <v>-10.763965118352999</v>
      </c>
      <c r="F302" s="18"/>
      <c r="G302" s="18">
        <v>395895.46169999999</v>
      </c>
      <c r="H302" s="18">
        <v>333579.16398999997</v>
      </c>
      <c r="I302" s="18">
        <v>331937.21581999992</v>
      </c>
      <c r="J302" s="16">
        <v>-0.49222144163934445</v>
      </c>
      <c r="K302" s="16"/>
      <c r="L302" s="16"/>
      <c r="M302" s="16"/>
      <c r="O302" s="290"/>
      <c r="P302" s="290"/>
      <c r="Q302" s="290"/>
      <c r="R302" s="22"/>
      <c r="S302" s="22"/>
    </row>
    <row r="303" spans="1:23" ht="11.25" customHeight="1" x14ac:dyDescent="0.25">
      <c r="A303" s="9" t="s">
        <v>347</v>
      </c>
      <c r="B303" s="11">
        <v>78396.827999999994</v>
      </c>
      <c r="C303" s="11">
        <v>61391.767999999996</v>
      </c>
      <c r="D303" s="11">
        <v>0</v>
      </c>
      <c r="E303" s="12" t="s">
        <v>527</v>
      </c>
      <c r="F303" s="12"/>
      <c r="G303" s="11">
        <v>4810.02988</v>
      </c>
      <c r="H303" s="11">
        <v>3814.5202000000004</v>
      </c>
      <c r="I303" s="11">
        <v>0</v>
      </c>
      <c r="J303" s="12" t="s">
        <v>527</v>
      </c>
      <c r="K303" s="12"/>
      <c r="L303" s="12"/>
      <c r="M303" s="12"/>
      <c r="O303" s="290"/>
      <c r="P303" s="290"/>
      <c r="Q303" s="290"/>
      <c r="R303" s="246"/>
      <c r="S303" s="246"/>
    </row>
    <row r="304" spans="1:23" ht="11.25" customHeight="1" x14ac:dyDescent="0.25">
      <c r="A304" s="9" t="s">
        <v>89</v>
      </c>
      <c r="B304" s="11">
        <v>5904368.9609300001</v>
      </c>
      <c r="C304" s="11">
        <v>4940490.0089300005</v>
      </c>
      <c r="D304" s="11">
        <v>4463480.9671999998</v>
      </c>
      <c r="E304" s="12">
        <v>-9.6550957671769453</v>
      </c>
      <c r="F304" s="12"/>
      <c r="G304" s="11">
        <v>391085.43182</v>
      </c>
      <c r="H304" s="11">
        <v>329764.64378999994</v>
      </c>
      <c r="I304" s="11">
        <v>331937.21581999992</v>
      </c>
      <c r="J304" s="12">
        <v>0.65882503504029444</v>
      </c>
      <c r="K304" s="12"/>
      <c r="L304" s="12"/>
      <c r="M304" s="12"/>
      <c r="O304" s="290"/>
      <c r="P304" s="290"/>
      <c r="Q304" s="290"/>
      <c r="R304" s="246"/>
      <c r="S304" s="246"/>
    </row>
    <row r="305" spans="1:19" s="273" customFormat="1" ht="13.2" x14ac:dyDescent="0.25">
      <c r="A305" s="270" t="s">
        <v>366</v>
      </c>
      <c r="B305" s="271"/>
      <c r="C305" s="271"/>
      <c r="D305" s="271"/>
      <c r="E305" s="272"/>
      <c r="F305" s="272"/>
      <c r="G305" s="271">
        <v>28128.575190000003</v>
      </c>
      <c r="H305" s="271">
        <v>23976.091150000004</v>
      </c>
      <c r="I305" s="271">
        <v>23598.634299999998</v>
      </c>
      <c r="J305" s="272">
        <v>-1.5743052011211773</v>
      </c>
      <c r="K305" s="272"/>
      <c r="L305" s="272"/>
      <c r="M305" s="272"/>
      <c r="O305" s="290"/>
      <c r="P305" s="290"/>
      <c r="Q305" s="290"/>
      <c r="R305" s="274"/>
      <c r="S305" s="274"/>
    </row>
    <row r="306" spans="1:19" s="278" customFormat="1" ht="11.25" customHeight="1" x14ac:dyDescent="0.25">
      <c r="A306" s="275" t="s">
        <v>347</v>
      </c>
      <c r="B306" s="276"/>
      <c r="C306" s="276"/>
      <c r="D306" s="276"/>
      <c r="E306" s="277"/>
      <c r="F306" s="277"/>
      <c r="G306" s="276">
        <v>25073.445760000002</v>
      </c>
      <c r="H306" s="276">
        <v>21307.275410000002</v>
      </c>
      <c r="I306" s="276">
        <v>22766.489469999997</v>
      </c>
      <c r="J306" s="277">
        <v>6.8484310261233645</v>
      </c>
      <c r="K306" s="277"/>
      <c r="L306" s="277"/>
      <c r="M306" s="277"/>
      <c r="O306" s="290"/>
      <c r="P306" s="290"/>
      <c r="Q306" s="290"/>
      <c r="R306" s="279"/>
    </row>
    <row r="307" spans="1:19" s="278" customFormat="1" ht="11.25" customHeight="1" x14ac:dyDescent="0.25">
      <c r="A307" s="275" t="s">
        <v>89</v>
      </c>
      <c r="B307" s="276"/>
      <c r="C307" s="276"/>
      <c r="D307" s="276"/>
      <c r="E307" s="277"/>
      <c r="F307" s="277"/>
      <c r="G307" s="276">
        <v>3055.12943</v>
      </c>
      <c r="H307" s="276">
        <v>2668.8157400000005</v>
      </c>
      <c r="I307" s="276">
        <v>832.14482999999996</v>
      </c>
      <c r="J307" s="277">
        <v>-68.819697159010317</v>
      </c>
      <c r="K307" s="277"/>
      <c r="L307" s="277"/>
      <c r="M307" s="277"/>
      <c r="O307" s="290"/>
      <c r="P307" s="290"/>
      <c r="Q307" s="290"/>
      <c r="R307" s="279"/>
      <c r="S307" s="280"/>
    </row>
    <row r="308" spans="1:19" s="20" customFormat="1" ht="11.25" customHeight="1" x14ac:dyDescent="0.2">
      <c r="A308" s="17" t="s">
        <v>75</v>
      </c>
      <c r="B308" s="18"/>
      <c r="C308" s="18"/>
      <c r="D308" s="18"/>
      <c r="E308" s="16" t="s">
        <v>527</v>
      </c>
      <c r="F308" s="16"/>
      <c r="G308" s="18">
        <v>6531.9631100000115</v>
      </c>
      <c r="H308" s="18">
        <v>5807.7448600000353</v>
      </c>
      <c r="I308" s="18">
        <v>6043.1498800000991</v>
      </c>
      <c r="J308" s="16">
        <v>4.0532947929820438</v>
      </c>
      <c r="K308" s="16"/>
      <c r="L308" s="16"/>
      <c r="M308" s="16"/>
      <c r="O308" s="290"/>
      <c r="P308" s="290"/>
      <c r="Q308" s="290"/>
      <c r="R308" s="179"/>
    </row>
    <row r="309" spans="1:19" ht="11.25" customHeight="1" x14ac:dyDescent="0.2">
      <c r="A309" s="9"/>
      <c r="B309" s="11"/>
      <c r="C309" s="11"/>
      <c r="D309" s="11"/>
      <c r="E309" s="12"/>
      <c r="F309" s="12"/>
      <c r="G309" s="11"/>
      <c r="H309" s="11"/>
      <c r="I309" s="11"/>
      <c r="J309" s="12"/>
      <c r="K309" s="12"/>
      <c r="L309" s="12"/>
      <c r="M309" s="12"/>
      <c r="O309" s="290"/>
      <c r="P309" s="290"/>
      <c r="Q309" s="290"/>
    </row>
    <row r="310" spans="1:19" s="20" customFormat="1" ht="11.25" customHeight="1" x14ac:dyDescent="0.2">
      <c r="A310" s="17" t="s">
        <v>255</v>
      </c>
      <c r="B310" s="18"/>
      <c r="C310" s="18"/>
      <c r="D310" s="18"/>
      <c r="E310" s="12" t="s">
        <v>527</v>
      </c>
      <c r="F310" s="16"/>
      <c r="G310" s="18">
        <v>5877005</v>
      </c>
      <c r="H310" s="18">
        <v>4960553</v>
      </c>
      <c r="I310" s="18">
        <v>4029275</v>
      </c>
      <c r="J310" s="16">
        <v>-18.773673015891575</v>
      </c>
      <c r="K310" s="16"/>
      <c r="L310" s="16"/>
      <c r="M310" s="16"/>
      <c r="O310" s="290"/>
      <c r="P310" s="290"/>
      <c r="Q310" s="290"/>
    </row>
    <row r="311" spans="1:19" ht="11.25" customHeight="1" x14ac:dyDescent="0.2">
      <c r="A311" s="9"/>
      <c r="B311" s="11"/>
      <c r="C311" s="11"/>
      <c r="D311" s="11"/>
      <c r="E311" s="12"/>
      <c r="F311" s="12"/>
      <c r="G311" s="11"/>
      <c r="H311" s="11"/>
      <c r="I311" s="11"/>
      <c r="J311" s="12"/>
      <c r="K311" s="12"/>
      <c r="L311" s="12"/>
      <c r="M311" s="12"/>
      <c r="O311" s="290"/>
      <c r="P311" s="290"/>
      <c r="Q311" s="290"/>
    </row>
    <row r="312" spans="1:19" s="20" customFormat="1" x14ac:dyDescent="0.2">
      <c r="A312" s="17" t="s">
        <v>76</v>
      </c>
      <c r="B312" s="18">
        <v>4688596.8167160004</v>
      </c>
      <c r="C312" s="18">
        <v>3961805.4428360006</v>
      </c>
      <c r="D312" s="18">
        <v>3928281.5190000003</v>
      </c>
      <c r="E312" s="16">
        <v>-0.84617794386194589</v>
      </c>
      <c r="F312" s="16"/>
      <c r="G312" s="18">
        <v>3653776.8170799999</v>
      </c>
      <c r="H312" s="18">
        <v>3110409.4588900008</v>
      </c>
      <c r="I312" s="18">
        <v>2374718.5926399999</v>
      </c>
      <c r="J312" s="16">
        <v>-23.652540798038331</v>
      </c>
      <c r="K312" s="16"/>
      <c r="L312" s="16"/>
      <c r="M312" s="16"/>
      <c r="O312" s="290"/>
      <c r="P312" s="290"/>
      <c r="Q312" s="290"/>
      <c r="R312" s="179"/>
      <c r="S312" s="179"/>
    </row>
    <row r="313" spans="1:19" x14ac:dyDescent="0.2">
      <c r="A313" s="9" t="s">
        <v>283</v>
      </c>
      <c r="B313" s="11">
        <v>487816.32299999997</v>
      </c>
      <c r="C313" s="11">
        <v>413986.96</v>
      </c>
      <c r="D313" s="11">
        <v>363906.022</v>
      </c>
      <c r="E313" s="12">
        <v>-12.097225960933656</v>
      </c>
      <c r="F313" s="12"/>
      <c r="G313" s="11">
        <v>408708.70760999998</v>
      </c>
      <c r="H313" s="11">
        <v>347638.45380999992</v>
      </c>
      <c r="I313" s="11">
        <v>238177.03159000006</v>
      </c>
      <c r="J313" s="12">
        <v>-31.487144480232175</v>
      </c>
      <c r="K313" s="12"/>
      <c r="L313" s="12"/>
      <c r="M313" s="12"/>
      <c r="O313" s="290"/>
      <c r="P313" s="290"/>
      <c r="Q313" s="290"/>
    </row>
    <row r="314" spans="1:19" x14ac:dyDescent="0.2">
      <c r="A314" s="9" t="s">
        <v>284</v>
      </c>
      <c r="B314" s="11">
        <v>0</v>
      </c>
      <c r="C314" s="11">
        <v>0</v>
      </c>
      <c r="D314" s="11">
        <v>0</v>
      </c>
      <c r="E314" s="12" t="s">
        <v>527</v>
      </c>
      <c r="F314" s="12"/>
      <c r="G314" s="11">
        <v>0</v>
      </c>
      <c r="H314" s="11">
        <v>0</v>
      </c>
      <c r="I314" s="11">
        <v>0</v>
      </c>
      <c r="J314" s="12" t="s">
        <v>527</v>
      </c>
      <c r="K314" s="12"/>
      <c r="L314" s="12"/>
      <c r="M314" s="12"/>
      <c r="O314" s="290"/>
      <c r="P314" s="290"/>
      <c r="Q314" s="290"/>
    </row>
    <row r="315" spans="1:19" x14ac:dyDescent="0.2">
      <c r="A315" s="9" t="s">
        <v>404</v>
      </c>
      <c r="B315" s="11">
        <v>2005899.8307640001</v>
      </c>
      <c r="C315" s="11">
        <v>1718344.767884</v>
      </c>
      <c r="D315" s="11">
        <v>1604607.061</v>
      </c>
      <c r="E315" s="12">
        <v>-6.6190271597275796</v>
      </c>
      <c r="F315" s="12"/>
      <c r="G315" s="11">
        <v>1644845.7364600007</v>
      </c>
      <c r="H315" s="11">
        <v>1419935.5166200006</v>
      </c>
      <c r="I315" s="11">
        <v>980948.99214999983</v>
      </c>
      <c r="J315" s="12">
        <v>-30.91594789564526</v>
      </c>
      <c r="K315" s="12"/>
      <c r="L315" s="12"/>
      <c r="M315" s="12"/>
      <c r="O315" s="290"/>
      <c r="P315" s="290"/>
      <c r="Q315" s="290"/>
    </row>
    <row r="316" spans="1:19" x14ac:dyDescent="0.2">
      <c r="A316" s="9" t="s">
        <v>405</v>
      </c>
      <c r="B316" s="11">
        <v>2194880.6629520003</v>
      </c>
      <c r="C316" s="11">
        <v>1829473.7149520002</v>
      </c>
      <c r="D316" s="11">
        <v>1959768.436</v>
      </c>
      <c r="E316" s="12">
        <v>7.1219783035482607</v>
      </c>
      <c r="F316" s="12"/>
      <c r="G316" s="11">
        <v>1600220.7844099996</v>
      </c>
      <c r="H316" s="11">
        <v>1342833.8998600005</v>
      </c>
      <c r="I316" s="11">
        <v>1155571.1206600002</v>
      </c>
      <c r="J316" s="12">
        <v>-13.945341953276852</v>
      </c>
      <c r="K316" s="12"/>
      <c r="L316" s="12"/>
      <c r="M316" s="12"/>
      <c r="O316" s="290"/>
      <c r="P316" s="290"/>
      <c r="Q316" s="290"/>
    </row>
    <row r="317" spans="1:19" x14ac:dyDescent="0.2">
      <c r="A317" s="9" t="s">
        <v>331</v>
      </c>
      <c r="B317" s="11">
        <v>17.974</v>
      </c>
      <c r="C317" s="11">
        <v>17.974</v>
      </c>
      <c r="D317" s="11">
        <v>68.147999999999996</v>
      </c>
      <c r="E317" s="12">
        <v>279.14765772782908</v>
      </c>
      <c r="F317" s="12"/>
      <c r="G317" s="11">
        <v>1.5886</v>
      </c>
      <c r="H317" s="11">
        <v>1.5886</v>
      </c>
      <c r="I317" s="11">
        <v>21.448239999999998</v>
      </c>
      <c r="J317" s="12">
        <v>1250.1347098073775</v>
      </c>
      <c r="K317" s="12"/>
      <c r="L317" s="12"/>
      <c r="M317" s="12"/>
      <c r="O317" s="290"/>
      <c r="P317" s="290"/>
      <c r="Q317" s="290"/>
    </row>
    <row r="318" spans="1:19" x14ac:dyDescent="0.2">
      <c r="A318" s="9"/>
      <c r="B318" s="11"/>
      <c r="C318" s="11"/>
      <c r="D318" s="11"/>
      <c r="E318" s="12" t="s">
        <v>527</v>
      </c>
      <c r="F318" s="12"/>
      <c r="G318" s="11"/>
      <c r="H318" s="11"/>
      <c r="I318" s="11"/>
      <c r="J318" s="12"/>
      <c r="K318" s="12"/>
      <c r="L318" s="12"/>
      <c r="M318" s="12"/>
      <c r="O318" s="290"/>
      <c r="P318" s="290"/>
      <c r="Q318" s="290"/>
    </row>
    <row r="319" spans="1:19" s="20" customFormat="1" x14ac:dyDescent="0.2">
      <c r="A319" s="17" t="s">
        <v>406</v>
      </c>
      <c r="B319" s="18">
        <v>8244.5802909000013</v>
      </c>
      <c r="C319" s="18">
        <v>5823.0628221999987</v>
      </c>
      <c r="D319" s="18">
        <v>10731.618697899999</v>
      </c>
      <c r="E319" s="12">
        <v>84.295087062885386</v>
      </c>
      <c r="F319" s="16"/>
      <c r="G319" s="18">
        <v>946766.91929999972</v>
      </c>
      <c r="H319" s="18">
        <v>792723.90402999998</v>
      </c>
      <c r="I319" s="18">
        <v>690286.09082000004</v>
      </c>
      <c r="J319" s="16">
        <v>-12.922256120855323</v>
      </c>
      <c r="K319" s="16"/>
      <c r="L319" s="16"/>
      <c r="M319" s="16"/>
      <c r="O319" s="290"/>
      <c r="P319" s="290"/>
      <c r="Q319" s="290"/>
    </row>
    <row r="320" spans="1:19" x14ac:dyDescent="0.2">
      <c r="A320" s="9" t="s">
        <v>285</v>
      </c>
      <c r="B320" s="11">
        <v>5449.1716595000007</v>
      </c>
      <c r="C320" s="11">
        <v>4646.4067172999985</v>
      </c>
      <c r="D320" s="11">
        <v>6304.8067367999993</v>
      </c>
      <c r="E320" s="12">
        <v>35.69209757994858</v>
      </c>
      <c r="F320" s="12"/>
      <c r="G320" s="11">
        <v>941460.41838999977</v>
      </c>
      <c r="H320" s="11">
        <v>788249.09303999995</v>
      </c>
      <c r="I320" s="11">
        <v>686552.74792999995</v>
      </c>
      <c r="J320" s="12">
        <v>-12.901549270141615</v>
      </c>
      <c r="K320" s="12"/>
      <c r="L320" s="12"/>
      <c r="M320" s="12"/>
      <c r="O320" s="290"/>
      <c r="P320" s="290"/>
      <c r="Q320" s="290"/>
    </row>
    <row r="321" spans="1:18" x14ac:dyDescent="0.2">
      <c r="A321" s="9" t="s">
        <v>286</v>
      </c>
      <c r="B321" s="11">
        <v>447.95359139999994</v>
      </c>
      <c r="C321" s="11">
        <v>440.96306490000006</v>
      </c>
      <c r="D321" s="11">
        <v>773.57859110000004</v>
      </c>
      <c r="E321" s="12">
        <v>75.429339252127448</v>
      </c>
      <c r="F321" s="12"/>
      <c r="G321" s="11">
        <v>3801.6823300000001</v>
      </c>
      <c r="H321" s="11">
        <v>3260.8989299999998</v>
      </c>
      <c r="I321" s="11">
        <v>1911.2769600000001</v>
      </c>
      <c r="J321" s="12">
        <v>-41.388034372472859</v>
      </c>
      <c r="K321" s="12"/>
      <c r="L321" s="12"/>
      <c r="M321" s="12"/>
      <c r="O321" s="290"/>
      <c r="P321" s="290"/>
      <c r="Q321" s="290"/>
    </row>
    <row r="322" spans="1:18" x14ac:dyDescent="0.2">
      <c r="A322" s="9" t="s">
        <v>90</v>
      </c>
      <c r="B322" s="11">
        <v>2347.4550400000003</v>
      </c>
      <c r="C322" s="11">
        <v>735.69304</v>
      </c>
      <c r="D322" s="11">
        <v>3653.2333700000004</v>
      </c>
      <c r="E322" s="12">
        <v>396.5703318329613</v>
      </c>
      <c r="F322" s="12"/>
      <c r="G322" s="11">
        <v>1504.8185799999999</v>
      </c>
      <c r="H322" s="11">
        <v>1213.9120600000001</v>
      </c>
      <c r="I322" s="11">
        <v>1822.06593</v>
      </c>
      <c r="J322" s="12">
        <v>50.098676011176622</v>
      </c>
      <c r="K322" s="12"/>
      <c r="L322" s="12"/>
      <c r="M322" s="12"/>
      <c r="O322" s="290"/>
      <c r="P322" s="290"/>
      <c r="Q322" s="290"/>
    </row>
    <row r="323" spans="1:18" ht="13.2" x14ac:dyDescent="0.25">
      <c r="A323" s="9"/>
      <c r="B323" s="11"/>
      <c r="C323" s="11"/>
      <c r="D323" s="11"/>
      <c r="E323" s="314"/>
      <c r="F323" s="12"/>
      <c r="G323" s="11"/>
      <c r="H323" s="11"/>
      <c r="I323" s="11"/>
      <c r="J323" s="314"/>
      <c r="K323" s="314"/>
      <c r="L323" s="314"/>
      <c r="M323" s="314"/>
      <c r="O323" s="290"/>
      <c r="P323" s="290"/>
      <c r="Q323" s="290"/>
      <c r="R323" s="246"/>
    </row>
    <row r="324" spans="1:18" s="20" customFormat="1" x14ac:dyDescent="0.2">
      <c r="A324" s="17" t="s">
        <v>352</v>
      </c>
      <c r="B324" s="18"/>
      <c r="C324" s="18"/>
      <c r="D324" s="18"/>
      <c r="E324" s="16" t="s">
        <v>527</v>
      </c>
      <c r="F324" s="16"/>
      <c r="G324" s="18">
        <v>1228857.9104999998</v>
      </c>
      <c r="H324" s="18">
        <v>1017387.8703900001</v>
      </c>
      <c r="I324" s="18">
        <v>930473.40676000004</v>
      </c>
      <c r="J324" s="16">
        <v>-8.5429034647997781</v>
      </c>
      <c r="K324" s="16"/>
      <c r="L324" s="16"/>
      <c r="M324" s="16"/>
      <c r="O324" s="290"/>
      <c r="P324" s="290"/>
      <c r="Q324" s="290"/>
    </row>
    <row r="325" spans="1:18" x14ac:dyDescent="0.2">
      <c r="A325" s="9" t="s">
        <v>353</v>
      </c>
      <c r="B325" s="11"/>
      <c r="C325" s="11"/>
      <c r="D325" s="11"/>
      <c r="E325" s="12"/>
      <c r="F325" s="12"/>
      <c r="G325" s="11">
        <v>275239.50549999997</v>
      </c>
      <c r="H325" s="11">
        <v>232189.58386000001</v>
      </c>
      <c r="I325" s="11">
        <v>218080.73253999997</v>
      </c>
      <c r="J325" s="12">
        <v>-6.0764359388778928</v>
      </c>
      <c r="K325" s="12"/>
      <c r="L325" s="12"/>
      <c r="M325" s="12"/>
      <c r="O325" s="290"/>
      <c r="P325" s="290"/>
      <c r="Q325" s="290"/>
      <c r="R325" s="13"/>
    </row>
    <row r="326" spans="1:18" x14ac:dyDescent="0.2">
      <c r="A326" s="9" t="s">
        <v>354</v>
      </c>
      <c r="B326" s="11"/>
      <c r="C326" s="11"/>
      <c r="D326" s="11"/>
      <c r="E326" s="12"/>
      <c r="F326" s="12"/>
      <c r="G326" s="11">
        <v>437752.50272000011</v>
      </c>
      <c r="H326" s="11">
        <v>355196.37741000002</v>
      </c>
      <c r="I326" s="11">
        <v>305783.37966000009</v>
      </c>
      <c r="J326" s="12">
        <v>-13.91145881337718</v>
      </c>
      <c r="K326" s="12"/>
      <c r="L326" s="12"/>
      <c r="M326" s="12"/>
      <c r="O326" s="290"/>
      <c r="P326" s="290"/>
      <c r="Q326" s="290"/>
    </row>
    <row r="327" spans="1:18" x14ac:dyDescent="0.2">
      <c r="A327" s="9" t="s">
        <v>330</v>
      </c>
      <c r="B327" s="11"/>
      <c r="C327" s="11"/>
      <c r="D327" s="11"/>
      <c r="E327" s="12"/>
      <c r="F327" s="12"/>
      <c r="G327" s="11">
        <v>515865.90227999981</v>
      </c>
      <c r="H327" s="11">
        <v>430001.90912000003</v>
      </c>
      <c r="I327" s="11">
        <v>406609.29455999995</v>
      </c>
      <c r="J327" s="12">
        <v>-5.4401187678150364</v>
      </c>
      <c r="K327" s="12"/>
      <c r="L327" s="12"/>
      <c r="M327" s="12"/>
      <c r="O327" s="290"/>
      <c r="P327" s="290"/>
      <c r="Q327" s="290"/>
    </row>
    <row r="328" spans="1:18" s="20" customFormat="1" x14ac:dyDescent="0.2">
      <c r="A328" s="17" t="s">
        <v>11</v>
      </c>
      <c r="B328" s="18">
        <v>63775.440499999997</v>
      </c>
      <c r="C328" s="18">
        <v>53947.194499999998</v>
      </c>
      <c r="D328" s="18">
        <v>47333.51683</v>
      </c>
      <c r="E328" s="16">
        <v>-12.259539594779113</v>
      </c>
      <c r="F328" s="16"/>
      <c r="G328" s="18">
        <v>37164.156330000005</v>
      </c>
      <c r="H328" s="18">
        <v>30808.956760000005</v>
      </c>
      <c r="I328" s="18">
        <v>25028.821899999999</v>
      </c>
      <c r="J328" s="16">
        <v>-18.761215788729629</v>
      </c>
      <c r="K328" s="16"/>
      <c r="L328" s="16"/>
      <c r="M328" s="16"/>
      <c r="O328" s="290"/>
      <c r="P328" s="290"/>
      <c r="Q328" s="290"/>
    </row>
    <row r="329" spans="1:18" s="20" customFormat="1" x14ac:dyDescent="0.2">
      <c r="A329" s="17" t="s">
        <v>75</v>
      </c>
      <c r="B329" s="18"/>
      <c r="C329" s="18"/>
      <c r="D329" s="18"/>
      <c r="E329" s="16" t="s">
        <v>527</v>
      </c>
      <c r="F329" s="16"/>
      <c r="G329" s="18">
        <v>10439.196790001355</v>
      </c>
      <c r="H329" s="18">
        <v>9222.8099299985915</v>
      </c>
      <c r="I329" s="18">
        <v>8768.0878800000064</v>
      </c>
      <c r="J329" s="16">
        <v>-4.9304068223235618</v>
      </c>
      <c r="K329" s="16"/>
      <c r="L329" s="16"/>
      <c r="M329" s="16"/>
      <c r="O329" s="290"/>
      <c r="P329" s="290"/>
      <c r="Q329" s="290"/>
    </row>
    <row r="330" spans="1:18" x14ac:dyDescent="0.2">
      <c r="A330" s="84"/>
      <c r="B330" s="90"/>
      <c r="C330" s="90"/>
      <c r="D330" s="90"/>
      <c r="E330" s="90"/>
      <c r="F330" s="90"/>
      <c r="G330" s="90"/>
      <c r="H330" s="90"/>
      <c r="I330" s="90"/>
      <c r="J330" s="90"/>
      <c r="K330" s="11"/>
      <c r="L330" s="11"/>
      <c r="M330" s="11"/>
      <c r="O330" s="290"/>
      <c r="P330" s="290"/>
      <c r="Q330" s="290"/>
    </row>
    <row r="331" spans="1:18" x14ac:dyDescent="0.2">
      <c r="A331" s="9" t="s">
        <v>411</v>
      </c>
      <c r="B331" s="9"/>
      <c r="C331" s="9"/>
      <c r="D331" s="9"/>
      <c r="E331" s="9"/>
      <c r="F331" s="9"/>
      <c r="G331" s="9"/>
      <c r="H331" s="9"/>
      <c r="I331" s="9"/>
      <c r="J331" s="9"/>
      <c r="K331" s="9"/>
      <c r="L331" s="9"/>
      <c r="M331" s="9"/>
      <c r="O331" s="290"/>
      <c r="P331" s="290"/>
      <c r="Q331" s="290"/>
    </row>
    <row r="332" spans="1:18" x14ac:dyDescent="0.2">
      <c r="A332" s="9" t="s">
        <v>367</v>
      </c>
      <c r="B332" s="9"/>
      <c r="C332" s="9"/>
      <c r="D332" s="9"/>
      <c r="E332" s="9"/>
      <c r="F332" s="9"/>
      <c r="G332" s="9"/>
      <c r="H332" s="9"/>
      <c r="I332" s="9"/>
      <c r="J332" s="9"/>
      <c r="K332" s="9"/>
      <c r="L332" s="9"/>
      <c r="M332" s="9"/>
      <c r="O332" s="290"/>
      <c r="P332" s="290"/>
      <c r="Q332" s="290"/>
    </row>
    <row r="333" spans="1:18" ht="20.100000000000001" customHeight="1" x14ac:dyDescent="0.25">
      <c r="A333" s="391" t="s">
        <v>199</v>
      </c>
      <c r="B333" s="391"/>
      <c r="C333" s="391"/>
      <c r="D333" s="391"/>
      <c r="E333" s="391"/>
      <c r="F333" s="391"/>
      <c r="G333" s="391"/>
      <c r="H333" s="391"/>
      <c r="I333" s="391"/>
      <c r="J333" s="391"/>
      <c r="K333" s="348"/>
      <c r="L333" s="348"/>
      <c r="M333" s="348"/>
      <c r="O333" s="290"/>
      <c r="P333" s="290"/>
      <c r="Q333" s="290"/>
    </row>
    <row r="334" spans="1:18" ht="20.100000000000001" customHeight="1" x14ac:dyDescent="0.25">
      <c r="A334" s="392" t="s">
        <v>280</v>
      </c>
      <c r="B334" s="392"/>
      <c r="C334" s="392"/>
      <c r="D334" s="392"/>
      <c r="E334" s="392"/>
      <c r="F334" s="392"/>
      <c r="G334" s="392"/>
      <c r="H334" s="392"/>
      <c r="I334" s="392"/>
      <c r="J334" s="392"/>
      <c r="K334" s="348"/>
      <c r="L334" s="348"/>
      <c r="M334" s="348"/>
      <c r="O334" s="290"/>
      <c r="P334" s="290"/>
      <c r="Q334" s="290"/>
    </row>
    <row r="335" spans="1:18" s="20" customFormat="1" x14ac:dyDescent="0.2">
      <c r="A335" s="17"/>
      <c r="B335" s="393" t="s">
        <v>100</v>
      </c>
      <c r="C335" s="393"/>
      <c r="D335" s="393"/>
      <c r="E335" s="393"/>
      <c r="F335" s="349"/>
      <c r="G335" s="393" t="s">
        <v>422</v>
      </c>
      <c r="H335" s="393"/>
      <c r="I335" s="393"/>
      <c r="J335" s="393"/>
      <c r="K335" s="349"/>
      <c r="L335" s="349"/>
      <c r="M335" s="349"/>
      <c r="N335" s="91"/>
      <c r="O335" s="290"/>
      <c r="P335" s="290"/>
      <c r="Q335" s="290"/>
      <c r="R335" s="91"/>
    </row>
    <row r="336" spans="1:18" s="20" customFormat="1" x14ac:dyDescent="0.2">
      <c r="A336" s="17" t="s">
        <v>257</v>
      </c>
      <c r="B336" s="396">
        <v>2018</v>
      </c>
      <c r="C336" s="394" t="s">
        <v>513</v>
      </c>
      <c r="D336" s="394"/>
      <c r="E336" s="394"/>
      <c r="F336" s="349"/>
      <c r="G336" s="396">
        <v>2018</v>
      </c>
      <c r="H336" s="394" t="s">
        <v>513</v>
      </c>
      <c r="I336" s="394"/>
      <c r="J336" s="394"/>
      <c r="K336" s="349"/>
      <c r="L336" s="349"/>
      <c r="M336" s="349"/>
      <c r="N336" s="91"/>
      <c r="O336" s="290"/>
      <c r="P336" s="290"/>
      <c r="Q336" s="290"/>
    </row>
    <row r="337" spans="1:17" s="20" customFormat="1" x14ac:dyDescent="0.2">
      <c r="A337" s="123"/>
      <c r="B337" s="399"/>
      <c r="C337" s="256">
        <v>2018</v>
      </c>
      <c r="D337" s="256">
        <v>2019</v>
      </c>
      <c r="E337" s="350" t="s">
        <v>509</v>
      </c>
      <c r="F337" s="125"/>
      <c r="G337" s="399"/>
      <c r="H337" s="256">
        <v>2018</v>
      </c>
      <c r="I337" s="256">
        <v>2019</v>
      </c>
      <c r="J337" s="350" t="s">
        <v>509</v>
      </c>
      <c r="K337" s="349"/>
      <c r="L337" s="349"/>
      <c r="M337" s="349"/>
      <c r="O337" s="290"/>
      <c r="P337" s="290"/>
      <c r="Q337" s="290"/>
    </row>
    <row r="338" spans="1:17" s="20" customFormat="1" x14ac:dyDescent="0.2">
      <c r="A338" s="17"/>
      <c r="B338" s="17"/>
      <c r="C338" s="255"/>
      <c r="D338" s="255"/>
      <c r="E338" s="349"/>
      <c r="F338" s="349"/>
      <c r="G338" s="17"/>
      <c r="H338" s="255"/>
      <c r="I338" s="255"/>
      <c r="J338" s="349"/>
      <c r="K338" s="349"/>
      <c r="L338" s="349"/>
      <c r="M338" s="349"/>
      <c r="O338" s="290"/>
      <c r="P338" s="290"/>
      <c r="Q338" s="290"/>
    </row>
    <row r="339" spans="1:17" s="20" customFormat="1" x14ac:dyDescent="0.2">
      <c r="A339" s="17" t="s">
        <v>384</v>
      </c>
      <c r="B339" s="17"/>
      <c r="C339" s="255"/>
      <c r="D339" s="255"/>
      <c r="E339" s="349"/>
      <c r="F339" s="349"/>
      <c r="G339" s="18">
        <v>646920.45428000018</v>
      </c>
      <c r="H339" s="18">
        <v>537861.51838000002</v>
      </c>
      <c r="I339" s="18">
        <v>429072.03750000009</v>
      </c>
      <c r="J339" s="16">
        <v>-20.226299365618488</v>
      </c>
      <c r="K339" s="16"/>
      <c r="L339" s="16"/>
      <c r="M339" s="16"/>
      <c r="O339" s="290"/>
      <c r="P339" s="290"/>
      <c r="Q339" s="290"/>
    </row>
    <row r="340" spans="1:17" s="20" customFormat="1" x14ac:dyDescent="0.2">
      <c r="A340" s="17"/>
      <c r="B340" s="17"/>
      <c r="C340" s="255"/>
      <c r="D340" s="255"/>
      <c r="E340" s="349"/>
      <c r="F340" s="349"/>
      <c r="G340" s="17"/>
      <c r="H340" s="255"/>
      <c r="I340" s="255"/>
      <c r="J340" s="349"/>
      <c r="K340" s="349"/>
      <c r="L340" s="349"/>
      <c r="M340" s="349"/>
      <c r="O340" s="290"/>
      <c r="P340" s="290"/>
      <c r="Q340" s="290"/>
    </row>
    <row r="341" spans="1:17" s="21" customFormat="1" x14ac:dyDescent="0.2">
      <c r="A341" s="86" t="s">
        <v>256</v>
      </c>
      <c r="B341" s="86"/>
      <c r="C341" s="86"/>
      <c r="D341" s="86"/>
      <c r="E341" s="86"/>
      <c r="F341" s="86"/>
      <c r="G341" s="86">
        <v>629110.8169900002</v>
      </c>
      <c r="H341" s="86">
        <v>522286.44124000007</v>
      </c>
      <c r="I341" s="86">
        <v>417003.09721000009</v>
      </c>
      <c r="J341" s="16">
        <v>-20.158161444903442</v>
      </c>
      <c r="K341" s="16"/>
      <c r="L341" s="16"/>
      <c r="M341" s="16"/>
      <c r="O341" s="290"/>
      <c r="P341" s="290"/>
      <c r="Q341" s="290"/>
    </row>
    <row r="342" spans="1:17" x14ac:dyDescent="0.2">
      <c r="A342" s="83"/>
      <c r="B342" s="88"/>
      <c r="C342" s="88"/>
      <c r="E342" s="88"/>
      <c r="F342" s="88"/>
      <c r="G342" s="88"/>
      <c r="I342" s="92"/>
      <c r="J342" s="12"/>
      <c r="K342" s="12"/>
      <c r="L342" s="12"/>
      <c r="M342" s="12"/>
      <c r="O342" s="290"/>
      <c r="P342" s="290"/>
      <c r="Q342" s="290"/>
    </row>
    <row r="343" spans="1:17" s="20" customFormat="1" x14ac:dyDescent="0.2">
      <c r="A343" s="91" t="s">
        <v>178</v>
      </c>
      <c r="B343" s="21">
        <v>1326473.6392650001</v>
      </c>
      <c r="C343" s="21">
        <v>1189070.17888</v>
      </c>
      <c r="D343" s="21">
        <v>811386.00106000004</v>
      </c>
      <c r="E343" s="16">
        <v>-31.762984601610768</v>
      </c>
      <c r="F343" s="21"/>
      <c r="G343" s="21">
        <v>549218.04605000012</v>
      </c>
      <c r="H343" s="21">
        <v>457959.78835000005</v>
      </c>
      <c r="I343" s="21">
        <v>350149.43186000007</v>
      </c>
      <c r="J343" s="16">
        <v>-23.541446046700699</v>
      </c>
      <c r="K343" s="16"/>
      <c r="L343" s="16"/>
      <c r="M343" s="16"/>
      <c r="O343" s="290"/>
      <c r="P343" s="290"/>
      <c r="Q343" s="290"/>
    </row>
    <row r="344" spans="1:17" x14ac:dyDescent="0.2">
      <c r="A344" s="83" t="s">
        <v>179</v>
      </c>
      <c r="B344" s="88">
        <v>1610.0139999999999</v>
      </c>
      <c r="C344" s="88">
        <v>1404.056</v>
      </c>
      <c r="D344" s="88">
        <v>1174.73</v>
      </c>
      <c r="E344" s="12">
        <v>-16.333109220714846</v>
      </c>
      <c r="F344" s="88"/>
      <c r="G344" s="88">
        <v>600.03180999999995</v>
      </c>
      <c r="H344" s="88">
        <v>523.67494999999997</v>
      </c>
      <c r="I344" s="88">
        <v>422.38319000000001</v>
      </c>
      <c r="J344" s="12">
        <v>-19.342487166896177</v>
      </c>
      <c r="K344" s="12"/>
      <c r="L344" s="12"/>
      <c r="M344" s="12"/>
      <c r="O344" s="290"/>
      <c r="P344" s="290"/>
      <c r="Q344" s="290"/>
    </row>
    <row r="345" spans="1:17" x14ac:dyDescent="0.2">
      <c r="A345" s="83" t="s">
        <v>180</v>
      </c>
      <c r="B345" s="88">
        <v>6.0000000000000001E-3</v>
      </c>
      <c r="C345" s="88">
        <v>6.0000000000000001E-3</v>
      </c>
      <c r="D345" s="88">
        <v>0</v>
      </c>
      <c r="E345" s="12" t="s">
        <v>527</v>
      </c>
      <c r="F345" s="93"/>
      <c r="G345" s="88">
        <v>4.8280000000000003E-2</v>
      </c>
      <c r="H345" s="88">
        <v>4.8280000000000003E-2</v>
      </c>
      <c r="I345" s="88">
        <v>0</v>
      </c>
      <c r="J345" s="12" t="s">
        <v>527</v>
      </c>
      <c r="K345" s="12"/>
      <c r="L345" s="12"/>
      <c r="M345" s="12"/>
      <c r="O345" s="290"/>
      <c r="P345" s="290"/>
      <c r="Q345" s="290"/>
    </row>
    <row r="346" spans="1:17" x14ac:dyDescent="0.2">
      <c r="A346" s="83" t="s">
        <v>385</v>
      </c>
      <c r="B346" s="88">
        <v>195698.09400000001</v>
      </c>
      <c r="C346" s="88">
        <v>156384.29399999999</v>
      </c>
      <c r="D346" s="88">
        <v>177566.253</v>
      </c>
      <c r="E346" s="12">
        <v>13.544812243101603</v>
      </c>
      <c r="F346" s="93"/>
      <c r="G346" s="88">
        <v>62938.293080000003</v>
      </c>
      <c r="H346" s="88">
        <v>50058.049780000001</v>
      </c>
      <c r="I346" s="88">
        <v>53919.24953999999</v>
      </c>
      <c r="J346" s="12">
        <v>7.7134442451704928</v>
      </c>
      <c r="K346" s="12"/>
      <c r="L346" s="12"/>
      <c r="M346" s="12"/>
      <c r="O346" s="290"/>
      <c r="P346" s="290"/>
      <c r="Q346" s="290"/>
    </row>
    <row r="347" spans="1:17" x14ac:dyDescent="0.2">
      <c r="A347" s="83" t="s">
        <v>386</v>
      </c>
      <c r="B347" s="88">
        <v>4</v>
      </c>
      <c r="C347" s="88">
        <v>4</v>
      </c>
      <c r="D347" s="88">
        <v>11.811</v>
      </c>
      <c r="E347" s="12">
        <v>195.27499999999998</v>
      </c>
      <c r="F347" s="93"/>
      <c r="G347" s="88">
        <v>5.9</v>
      </c>
      <c r="H347" s="88">
        <v>5.9</v>
      </c>
      <c r="I347" s="88">
        <v>33.5608</v>
      </c>
      <c r="J347" s="12">
        <v>468.8271186440677</v>
      </c>
      <c r="K347" s="12"/>
      <c r="L347" s="12"/>
      <c r="M347" s="12"/>
      <c r="O347" s="290"/>
      <c r="P347" s="290"/>
      <c r="Q347" s="290"/>
    </row>
    <row r="348" spans="1:17" x14ac:dyDescent="0.2">
      <c r="A348" s="83" t="s">
        <v>181</v>
      </c>
      <c r="B348" s="88">
        <v>1129161.5252650001</v>
      </c>
      <c r="C348" s="88">
        <v>1031277.8228800001</v>
      </c>
      <c r="D348" s="88">
        <v>632633.20706000004</v>
      </c>
      <c r="E348" s="12">
        <v>-38.65540468103196</v>
      </c>
      <c r="F348" s="93"/>
      <c r="G348" s="88">
        <v>485673.77288000006</v>
      </c>
      <c r="H348" s="88">
        <v>407372.11534000002</v>
      </c>
      <c r="I348" s="88">
        <v>295774.23833000008</v>
      </c>
      <c r="J348" s="12">
        <v>-27.394579257556302</v>
      </c>
      <c r="K348" s="12"/>
      <c r="L348" s="12"/>
      <c r="M348" s="12"/>
      <c r="O348" s="290"/>
      <c r="P348" s="290"/>
      <c r="Q348" s="290"/>
    </row>
    <row r="349" spans="1:17" x14ac:dyDescent="0.2">
      <c r="A349" s="83"/>
      <c r="B349" s="88"/>
      <c r="C349" s="88"/>
      <c r="D349" s="88"/>
      <c r="E349" s="12"/>
      <c r="F349" s="88"/>
      <c r="G349" s="88"/>
      <c r="H349" s="88"/>
      <c r="I349" s="94"/>
      <c r="J349" s="12"/>
      <c r="K349" s="12"/>
      <c r="L349" s="12"/>
      <c r="M349" s="12"/>
      <c r="O349" s="290"/>
      <c r="P349" s="290"/>
      <c r="Q349" s="290"/>
    </row>
    <row r="350" spans="1:17" s="20" customFormat="1" ht="11.4" x14ac:dyDescent="0.2">
      <c r="A350" s="91" t="s">
        <v>320</v>
      </c>
      <c r="B350" s="21">
        <v>20087.664809299997</v>
      </c>
      <c r="C350" s="21">
        <v>16441.304635299999</v>
      </c>
      <c r="D350" s="21">
        <v>16794.277164100004</v>
      </c>
      <c r="E350" s="16">
        <v>2.1468644771787808</v>
      </c>
      <c r="F350" s="21"/>
      <c r="G350" s="21">
        <v>71153.061790000007</v>
      </c>
      <c r="H350" s="21">
        <v>56816.541689999991</v>
      </c>
      <c r="I350" s="21">
        <v>59196.03562000001</v>
      </c>
      <c r="J350" s="16">
        <v>4.1880302095522097</v>
      </c>
      <c r="K350" s="16"/>
      <c r="L350" s="16"/>
      <c r="M350" s="16"/>
      <c r="O350" s="290"/>
      <c r="P350" s="290"/>
      <c r="Q350" s="290"/>
    </row>
    <row r="351" spans="1:17" x14ac:dyDescent="0.2">
      <c r="A351" s="83" t="s">
        <v>174</v>
      </c>
      <c r="B351" s="13">
        <v>165.59899999999999</v>
      </c>
      <c r="C351" s="93">
        <v>120.095</v>
      </c>
      <c r="D351" s="93">
        <v>19.654</v>
      </c>
      <c r="E351" s="12">
        <v>-83.634622590449226</v>
      </c>
      <c r="F351" s="13"/>
      <c r="G351" s="93">
        <v>1099.88509</v>
      </c>
      <c r="H351" s="93">
        <v>766.44729000000007</v>
      </c>
      <c r="I351" s="93">
        <v>352.90203999999994</v>
      </c>
      <c r="J351" s="12">
        <v>-53.956123975596562</v>
      </c>
      <c r="K351" s="12"/>
      <c r="L351" s="12"/>
      <c r="M351" s="12"/>
      <c r="O351" s="290"/>
      <c r="P351" s="290"/>
      <c r="Q351" s="290"/>
    </row>
    <row r="352" spans="1:17" x14ac:dyDescent="0.2">
      <c r="A352" s="83" t="s">
        <v>175</v>
      </c>
      <c r="B352" s="13">
        <v>13957.694730099998</v>
      </c>
      <c r="C352" s="93">
        <v>10926.2480201</v>
      </c>
      <c r="D352" s="93">
        <v>12217.447777200003</v>
      </c>
      <c r="E352" s="12">
        <v>11.817412113698154</v>
      </c>
      <c r="F352" s="93"/>
      <c r="G352" s="93">
        <v>51444.591010000004</v>
      </c>
      <c r="H352" s="93">
        <v>40728.469259999998</v>
      </c>
      <c r="I352" s="93">
        <v>42160.678860000007</v>
      </c>
      <c r="J352" s="12">
        <v>3.5164827601478237</v>
      </c>
      <c r="K352" s="12"/>
      <c r="L352" s="12"/>
      <c r="M352" s="12"/>
      <c r="O352" s="290"/>
      <c r="P352" s="290"/>
      <c r="Q352" s="290"/>
    </row>
    <row r="353" spans="1:18" x14ac:dyDescent="0.2">
      <c r="A353" s="83" t="s">
        <v>176</v>
      </c>
      <c r="B353" s="13">
        <v>544.28570020000006</v>
      </c>
      <c r="C353" s="93">
        <v>417.6439062</v>
      </c>
      <c r="D353" s="93">
        <v>386.71126569999996</v>
      </c>
      <c r="E353" s="12">
        <v>-7.4064627882268468</v>
      </c>
      <c r="F353" s="93"/>
      <c r="G353" s="93">
        <v>7071.1718199999996</v>
      </c>
      <c r="H353" s="93">
        <v>5223.7339199999997</v>
      </c>
      <c r="I353" s="93">
        <v>4749.2096799999999</v>
      </c>
      <c r="J353" s="12">
        <v>-9.0840047993868751</v>
      </c>
      <c r="K353" s="12"/>
      <c r="L353" s="12"/>
      <c r="M353" s="12"/>
      <c r="O353" s="290"/>
      <c r="P353" s="290"/>
      <c r="Q353" s="290"/>
    </row>
    <row r="354" spans="1:18" x14ac:dyDescent="0.2">
      <c r="A354" s="83" t="s">
        <v>177</v>
      </c>
      <c r="B354" s="13">
        <v>5420.0853790000001</v>
      </c>
      <c r="C354" s="93">
        <v>4977.317708999999</v>
      </c>
      <c r="D354" s="93">
        <v>4170.4641212000006</v>
      </c>
      <c r="E354" s="12">
        <v>-16.210610512988623</v>
      </c>
      <c r="F354" s="93"/>
      <c r="G354" s="93">
        <v>11537.41387</v>
      </c>
      <c r="H354" s="93">
        <v>10097.89122</v>
      </c>
      <c r="I354" s="93">
        <v>11933.245040000002</v>
      </c>
      <c r="J354" s="12">
        <v>18.175614888432136</v>
      </c>
      <c r="K354" s="12"/>
      <c r="L354" s="12"/>
      <c r="M354" s="12"/>
      <c r="O354" s="290"/>
      <c r="P354" s="290"/>
      <c r="Q354" s="290"/>
    </row>
    <row r="355" spans="1:18" x14ac:dyDescent="0.2">
      <c r="A355" s="83"/>
      <c r="B355" s="93"/>
      <c r="C355" s="93"/>
      <c r="D355" s="93"/>
      <c r="E355" s="12"/>
      <c r="F355" s="93"/>
      <c r="G355" s="93"/>
      <c r="H355" s="93"/>
      <c r="I355" s="93"/>
      <c r="J355" s="12"/>
      <c r="K355" s="12"/>
      <c r="L355" s="12"/>
      <c r="M355" s="12"/>
      <c r="O355" s="290"/>
      <c r="P355" s="290"/>
      <c r="Q355" s="290"/>
    </row>
    <row r="356" spans="1:18" s="20" customFormat="1" x14ac:dyDescent="0.2">
      <c r="A356" s="91" t="s">
        <v>182</v>
      </c>
      <c r="B356" s="21">
        <v>3053.0700699999998</v>
      </c>
      <c r="C356" s="21">
        <v>2513.0110500000005</v>
      </c>
      <c r="D356" s="21">
        <v>2945.1961080000001</v>
      </c>
      <c r="E356" s="16">
        <v>17.197897239648015</v>
      </c>
      <c r="F356" s="21"/>
      <c r="G356" s="21">
        <v>7526.9736400000011</v>
      </c>
      <c r="H356" s="21">
        <v>6452.17382</v>
      </c>
      <c r="I356" s="21">
        <v>6744.8482899999999</v>
      </c>
      <c r="J356" s="16">
        <v>4.5360599104256778</v>
      </c>
      <c r="K356" s="16"/>
      <c r="L356" s="16"/>
      <c r="M356" s="16"/>
      <c r="O356" s="290"/>
      <c r="P356" s="290"/>
      <c r="Q356" s="290"/>
    </row>
    <row r="357" spans="1:18" x14ac:dyDescent="0.2">
      <c r="A357" s="83" t="s">
        <v>183</v>
      </c>
      <c r="B357" s="93">
        <v>102.79948</v>
      </c>
      <c r="C357" s="93">
        <v>77.085890000000006</v>
      </c>
      <c r="D357" s="93">
        <v>92.223337999999984</v>
      </c>
      <c r="E357" s="12">
        <v>19.637119062905001</v>
      </c>
      <c r="F357" s="93"/>
      <c r="G357" s="93">
        <v>1829.9995200000005</v>
      </c>
      <c r="H357" s="93">
        <v>1510.9559900000002</v>
      </c>
      <c r="I357" s="93">
        <v>1456.2730800000002</v>
      </c>
      <c r="J357" s="12">
        <v>-3.6190934985472296</v>
      </c>
      <c r="K357" s="12"/>
      <c r="L357" s="12"/>
      <c r="M357" s="12"/>
      <c r="O357" s="290"/>
      <c r="P357" s="290"/>
      <c r="Q357" s="290"/>
    </row>
    <row r="358" spans="1:18" x14ac:dyDescent="0.2">
      <c r="A358" s="83" t="s">
        <v>184</v>
      </c>
      <c r="B358" s="93">
        <v>1.5662399999999999</v>
      </c>
      <c r="C358" s="93">
        <v>1.18171</v>
      </c>
      <c r="D358" s="93">
        <v>1.4247100000000001</v>
      </c>
      <c r="E358" s="12">
        <v>20.563420805442973</v>
      </c>
      <c r="F358" s="93"/>
      <c r="G358" s="93">
        <v>531.37009999999998</v>
      </c>
      <c r="H358" s="93">
        <v>412.94745999999998</v>
      </c>
      <c r="I358" s="93">
        <v>514.66458999999998</v>
      </c>
      <c r="J358" s="12">
        <v>24.631978605704475</v>
      </c>
      <c r="K358" s="12"/>
      <c r="L358" s="12"/>
      <c r="M358" s="12"/>
      <c r="O358" s="290"/>
      <c r="P358" s="290"/>
      <c r="Q358" s="290"/>
    </row>
    <row r="359" spans="1:18" x14ac:dyDescent="0.2">
      <c r="A359" s="83" t="s">
        <v>388</v>
      </c>
      <c r="B359" s="93">
        <v>2948.70435</v>
      </c>
      <c r="C359" s="93">
        <v>2434.7434500000004</v>
      </c>
      <c r="D359" s="93">
        <v>2851.5480600000001</v>
      </c>
      <c r="E359" s="12">
        <v>17.119036093926027</v>
      </c>
      <c r="F359" s="93"/>
      <c r="G359" s="93">
        <v>5165.6040200000007</v>
      </c>
      <c r="H359" s="93">
        <v>4528.2703700000002</v>
      </c>
      <c r="I359" s="93">
        <v>4773.9106199999997</v>
      </c>
      <c r="J359" s="12">
        <v>5.4245932757764876</v>
      </c>
      <c r="K359" s="12"/>
      <c r="L359" s="12"/>
      <c r="M359" s="12"/>
      <c r="O359" s="290"/>
      <c r="P359" s="290"/>
      <c r="Q359" s="290"/>
    </row>
    <row r="360" spans="1:18" x14ac:dyDescent="0.2">
      <c r="A360" s="83"/>
      <c r="B360" s="88"/>
      <c r="C360" s="88"/>
      <c r="D360" s="88"/>
      <c r="E360" s="12"/>
      <c r="F360" s="88"/>
      <c r="G360" s="88"/>
      <c r="H360" s="88"/>
      <c r="I360" s="93"/>
      <c r="J360" s="12"/>
      <c r="K360" s="12"/>
      <c r="L360" s="12"/>
      <c r="M360" s="12"/>
      <c r="O360" s="290"/>
      <c r="P360" s="290"/>
      <c r="Q360" s="290"/>
    </row>
    <row r="361" spans="1:18" s="20" customFormat="1" x14ac:dyDescent="0.2">
      <c r="A361" s="91" t="s">
        <v>346</v>
      </c>
      <c r="B361" s="21"/>
      <c r="C361" s="21"/>
      <c r="D361" s="21"/>
      <c r="E361" s="16"/>
      <c r="F361" s="21"/>
      <c r="G361" s="21">
        <v>1212.73551</v>
      </c>
      <c r="H361" s="21">
        <v>1057.9373799999998</v>
      </c>
      <c r="I361" s="21">
        <v>912.78143999999998</v>
      </c>
      <c r="J361" s="16">
        <v>-13.720655186604702</v>
      </c>
      <c r="K361" s="16"/>
      <c r="L361" s="16"/>
      <c r="M361" s="16"/>
      <c r="O361" s="290"/>
      <c r="P361" s="290"/>
      <c r="Q361" s="290"/>
    </row>
    <row r="362" spans="1:18" x14ac:dyDescent="0.2">
      <c r="A362" s="95" t="s">
        <v>185</v>
      </c>
      <c r="B362" s="93">
        <v>6.5083190000000002</v>
      </c>
      <c r="C362" s="93">
        <v>6.2844839999999991</v>
      </c>
      <c r="D362" s="93">
        <v>5.9814794000000004</v>
      </c>
      <c r="E362" s="12">
        <v>-4.8214714207244214</v>
      </c>
      <c r="F362" s="93"/>
      <c r="G362" s="93">
        <v>290.80447999999996</v>
      </c>
      <c r="H362" s="93">
        <v>284.78409999999997</v>
      </c>
      <c r="I362" s="93">
        <v>138.58125000000001</v>
      </c>
      <c r="J362" s="12">
        <v>-51.338136504109592</v>
      </c>
      <c r="K362" s="12"/>
      <c r="L362" s="12"/>
      <c r="M362" s="12"/>
      <c r="O362" s="290"/>
      <c r="P362" s="290"/>
      <c r="Q362" s="290"/>
    </row>
    <row r="363" spans="1:18" x14ac:dyDescent="0.2">
      <c r="A363" s="83" t="s">
        <v>186</v>
      </c>
      <c r="B363" s="93">
        <v>233.9702939</v>
      </c>
      <c r="C363" s="93">
        <v>192.2930862</v>
      </c>
      <c r="D363" s="93">
        <v>186.04456049999999</v>
      </c>
      <c r="E363" s="12">
        <v>-3.2494801677378291</v>
      </c>
      <c r="F363" s="93"/>
      <c r="G363" s="93">
        <v>921.93102999999996</v>
      </c>
      <c r="H363" s="93">
        <v>773.15328</v>
      </c>
      <c r="I363" s="93">
        <v>774.20018999999991</v>
      </c>
      <c r="J363" s="12">
        <v>0.13540781977927452</v>
      </c>
      <c r="K363" s="12"/>
      <c r="L363" s="12"/>
      <c r="M363" s="12"/>
      <c r="O363" s="290"/>
      <c r="P363" s="290"/>
      <c r="Q363" s="290"/>
    </row>
    <row r="364" spans="1:18" x14ac:dyDescent="0.2">
      <c r="A364" s="83"/>
      <c r="B364" s="88"/>
      <c r="C364" s="88"/>
      <c r="D364" s="88"/>
      <c r="E364" s="12"/>
      <c r="F364" s="88"/>
      <c r="G364" s="88"/>
      <c r="H364" s="88"/>
      <c r="J364" s="12"/>
      <c r="K364" s="12"/>
      <c r="L364" s="12"/>
      <c r="M364" s="12"/>
      <c r="O364" s="290"/>
      <c r="P364" s="290"/>
      <c r="Q364" s="290"/>
    </row>
    <row r="365" spans="1:18" s="21" customFormat="1" x14ac:dyDescent="0.2">
      <c r="A365" s="86" t="s">
        <v>374</v>
      </c>
      <c r="B365" s="86"/>
      <c r="C365" s="86"/>
      <c r="D365" s="86"/>
      <c r="E365" s="16"/>
      <c r="F365" s="86"/>
      <c r="G365" s="86">
        <v>17809.637289999999</v>
      </c>
      <c r="H365" s="86">
        <v>15575.077140000001</v>
      </c>
      <c r="I365" s="86">
        <v>12068.94029</v>
      </c>
      <c r="J365" s="16">
        <v>-22.511200544846872</v>
      </c>
      <c r="K365" s="16"/>
      <c r="L365" s="16"/>
      <c r="M365" s="16"/>
      <c r="O365" s="290"/>
      <c r="P365" s="290"/>
      <c r="Q365" s="290"/>
    </row>
    <row r="366" spans="1:18" x14ac:dyDescent="0.2">
      <c r="A366" s="83" t="s">
        <v>187</v>
      </c>
      <c r="B366" s="93">
        <v>15</v>
      </c>
      <c r="C366" s="93">
        <v>12</v>
      </c>
      <c r="D366" s="93">
        <v>4</v>
      </c>
      <c r="E366" s="12">
        <v>-66.666666666666671</v>
      </c>
      <c r="F366" s="93"/>
      <c r="G366" s="93">
        <v>231.79883000000001</v>
      </c>
      <c r="H366" s="93">
        <v>175.99883000000003</v>
      </c>
      <c r="I366" s="93">
        <v>44.097940000000001</v>
      </c>
      <c r="J366" s="12">
        <v>-74.944185708507263</v>
      </c>
      <c r="K366" s="12"/>
      <c r="L366" s="12"/>
      <c r="M366" s="12"/>
      <c r="O366" s="290"/>
      <c r="P366" s="290"/>
      <c r="Q366" s="290"/>
    </row>
    <row r="367" spans="1:18" x14ac:dyDescent="0.2">
      <c r="A367" s="83" t="s">
        <v>188</v>
      </c>
      <c r="B367" s="93">
        <v>2</v>
      </c>
      <c r="C367" s="93">
        <v>2</v>
      </c>
      <c r="D367" s="93">
        <v>4</v>
      </c>
      <c r="E367" s="12">
        <v>100</v>
      </c>
      <c r="F367" s="93"/>
      <c r="G367" s="93">
        <v>2.9910700000000001</v>
      </c>
      <c r="H367" s="93">
        <v>2.9910700000000001</v>
      </c>
      <c r="I367" s="93">
        <v>294.87482999999997</v>
      </c>
      <c r="J367" s="12">
        <v>9758.5064876448887</v>
      </c>
      <c r="K367" s="12"/>
      <c r="L367" s="12"/>
      <c r="M367" s="12"/>
      <c r="O367" s="290"/>
      <c r="P367" s="290"/>
      <c r="Q367" s="290"/>
    </row>
    <row r="368" spans="1:18" ht="11.25" customHeight="1" x14ac:dyDescent="0.25">
      <c r="A368" s="95" t="s">
        <v>189</v>
      </c>
      <c r="B368" s="93">
        <v>0</v>
      </c>
      <c r="C368" s="93">
        <v>0</v>
      </c>
      <c r="D368" s="93">
        <v>0</v>
      </c>
      <c r="E368" s="12" t="s">
        <v>527</v>
      </c>
      <c r="F368" s="93"/>
      <c r="G368" s="93">
        <v>0</v>
      </c>
      <c r="H368" s="93">
        <v>0</v>
      </c>
      <c r="I368" s="93">
        <v>0</v>
      </c>
      <c r="J368" s="12" t="s">
        <v>527</v>
      </c>
      <c r="K368" s="12"/>
      <c r="L368" s="12"/>
      <c r="M368" s="12"/>
      <c r="O368" s="290"/>
      <c r="P368" s="290"/>
      <c r="Q368" s="290"/>
      <c r="R368" s="22"/>
    </row>
    <row r="369" spans="1:22" ht="13.2" x14ac:dyDescent="0.25">
      <c r="A369" s="83" t="s">
        <v>190</v>
      </c>
      <c r="B369" s="93"/>
      <c r="C369" s="93"/>
      <c r="D369" s="93"/>
      <c r="E369" s="12"/>
      <c r="F369" s="88"/>
      <c r="G369" s="93">
        <v>17574.847389999999</v>
      </c>
      <c r="H369" s="93">
        <v>15396.087240000001</v>
      </c>
      <c r="I369" s="93">
        <v>11729.96752</v>
      </c>
      <c r="J369" s="12">
        <v>-23.812022255077849</v>
      </c>
      <c r="K369" s="12"/>
      <c r="L369" s="12"/>
      <c r="M369" s="12"/>
      <c r="O369" s="290"/>
      <c r="P369" s="290"/>
      <c r="Q369" s="290"/>
      <c r="R369" s="246"/>
    </row>
    <row r="370" spans="1:22" ht="13.2" x14ac:dyDescent="0.25">
      <c r="B370" s="93"/>
      <c r="C370" s="93"/>
      <c r="D370" s="93"/>
      <c r="F370" s="88"/>
      <c r="G370" s="88"/>
      <c r="H370" s="88"/>
      <c r="I370" s="93"/>
      <c r="O370" s="290"/>
      <c r="P370" s="290"/>
      <c r="Q370" s="290"/>
      <c r="R370" s="246"/>
    </row>
    <row r="371" spans="1:22" ht="13.2" x14ac:dyDescent="0.25">
      <c r="A371" s="96"/>
      <c r="B371" s="96"/>
      <c r="C371" s="97"/>
      <c r="D371" s="97"/>
      <c r="E371" s="97"/>
      <c r="F371" s="97"/>
      <c r="G371" s="97"/>
      <c r="H371" s="97"/>
      <c r="I371" s="97"/>
      <c r="J371" s="97"/>
      <c r="K371" s="88"/>
      <c r="L371" s="88"/>
      <c r="M371" s="88"/>
      <c r="O371" s="290"/>
      <c r="P371" s="290"/>
      <c r="Q371" s="290"/>
      <c r="R371" s="246"/>
    </row>
    <row r="372" spans="1:22" ht="13.2" x14ac:dyDescent="0.25">
      <c r="A372" s="9" t="s">
        <v>413</v>
      </c>
      <c r="B372" s="88"/>
      <c r="C372" s="88"/>
      <c r="E372" s="88"/>
      <c r="F372" s="88"/>
      <c r="G372" s="88"/>
      <c r="I372" s="92"/>
      <c r="J372" s="88"/>
      <c r="K372" s="88"/>
      <c r="L372" s="88"/>
      <c r="M372" s="88"/>
      <c r="O372" s="290"/>
      <c r="P372" s="290"/>
      <c r="Q372" s="290"/>
      <c r="R372" s="22"/>
    </row>
    <row r="373" spans="1:22" ht="20.100000000000001" customHeight="1" x14ac:dyDescent="0.25">
      <c r="A373" s="391" t="s">
        <v>200</v>
      </c>
      <c r="B373" s="391"/>
      <c r="C373" s="391"/>
      <c r="D373" s="391"/>
      <c r="E373" s="391"/>
      <c r="F373" s="391"/>
      <c r="G373" s="391"/>
      <c r="H373" s="391"/>
      <c r="I373" s="391"/>
      <c r="J373" s="391"/>
      <c r="K373" s="348"/>
      <c r="L373" s="348"/>
      <c r="M373" s="348"/>
      <c r="N373" s="108"/>
      <c r="O373" s="290"/>
      <c r="P373" s="290"/>
      <c r="Q373" s="290"/>
      <c r="R373" s="246"/>
      <c r="S373" s="108"/>
    </row>
    <row r="374" spans="1:22" ht="20.100000000000001" customHeight="1" x14ac:dyDescent="0.25">
      <c r="A374" s="392" t="s">
        <v>224</v>
      </c>
      <c r="B374" s="392"/>
      <c r="C374" s="392"/>
      <c r="D374" s="392"/>
      <c r="E374" s="392"/>
      <c r="F374" s="392"/>
      <c r="G374" s="392"/>
      <c r="H374" s="392"/>
      <c r="I374" s="392"/>
      <c r="J374" s="392"/>
      <c r="K374" s="348"/>
      <c r="L374" s="348"/>
      <c r="M374" s="348"/>
      <c r="N374" s="108"/>
      <c r="O374" s="290"/>
      <c r="P374" s="290"/>
      <c r="Q374" s="290"/>
      <c r="R374" s="246"/>
      <c r="S374" s="108"/>
      <c r="T374" s="108"/>
    </row>
    <row r="375" spans="1:22" s="20" customFormat="1" ht="13.2" x14ac:dyDescent="0.25">
      <c r="A375" s="17"/>
      <c r="B375" s="393" t="s">
        <v>100</v>
      </c>
      <c r="C375" s="393"/>
      <c r="D375" s="393"/>
      <c r="E375" s="393"/>
      <c r="F375" s="349"/>
      <c r="G375" s="393" t="s">
        <v>423</v>
      </c>
      <c r="H375" s="393"/>
      <c r="I375" s="393"/>
      <c r="J375" s="393"/>
      <c r="K375" s="349"/>
      <c r="L375" s="349"/>
      <c r="M375" s="349"/>
      <c r="N375" s="108"/>
      <c r="O375" s="290"/>
      <c r="P375" s="290"/>
      <c r="Q375" s="290"/>
      <c r="R375" s="22"/>
      <c r="S375" s="22"/>
      <c r="T375" s="108"/>
    </row>
    <row r="376" spans="1:22" s="20" customFormat="1" ht="13.2" x14ac:dyDescent="0.25">
      <c r="A376" s="17" t="s">
        <v>257</v>
      </c>
      <c r="B376" s="396">
        <v>2018</v>
      </c>
      <c r="C376" s="394" t="s">
        <v>513</v>
      </c>
      <c r="D376" s="394"/>
      <c r="E376" s="394"/>
      <c r="F376" s="349"/>
      <c r="G376" s="396">
        <v>2018</v>
      </c>
      <c r="H376" s="394" t="s">
        <v>513</v>
      </c>
      <c r="I376" s="394"/>
      <c r="J376" s="394"/>
      <c r="K376" s="349"/>
      <c r="L376" s="349"/>
      <c r="M376" s="349"/>
      <c r="N376" s="108"/>
      <c r="O376" s="290"/>
      <c r="P376" s="290"/>
      <c r="Q376" s="290"/>
      <c r="R376" s="246"/>
      <c r="S376" s="246"/>
      <c r="T376" s="27"/>
      <c r="U376" s="27"/>
    </row>
    <row r="377" spans="1:22" s="20" customFormat="1" ht="13.2" x14ac:dyDescent="0.25">
      <c r="A377" s="123"/>
      <c r="B377" s="399"/>
      <c r="C377" s="256">
        <v>2018</v>
      </c>
      <c r="D377" s="256">
        <v>2019</v>
      </c>
      <c r="E377" s="350" t="s">
        <v>509</v>
      </c>
      <c r="F377" s="125"/>
      <c r="G377" s="399"/>
      <c r="H377" s="256">
        <v>2018</v>
      </c>
      <c r="I377" s="256">
        <v>2019</v>
      </c>
      <c r="J377" s="350" t="s">
        <v>509</v>
      </c>
      <c r="K377" s="349"/>
      <c r="L377" s="349"/>
      <c r="M377" s="349"/>
      <c r="N377" s="108"/>
      <c r="O377" s="290"/>
      <c r="P377" s="290"/>
      <c r="Q377" s="290"/>
      <c r="R377" s="246"/>
      <c r="S377" s="246"/>
      <c r="T377" s="263"/>
      <c r="U377" s="263"/>
    </row>
    <row r="378" spans="1:22" ht="13.2" x14ac:dyDescent="0.25">
      <c r="A378" s="9"/>
      <c r="B378" s="9"/>
      <c r="C378" s="9"/>
      <c r="D378" s="9"/>
      <c r="E378" s="9"/>
      <c r="F378" s="9"/>
      <c r="G378" s="9"/>
      <c r="H378" s="9"/>
      <c r="I378" s="9"/>
      <c r="J378" s="9"/>
      <c r="K378" s="9"/>
      <c r="L378" s="9"/>
      <c r="M378" s="9"/>
      <c r="N378" s="108"/>
      <c r="O378" s="290"/>
      <c r="P378" s="290"/>
      <c r="Q378" s="290"/>
      <c r="R378" s="246"/>
      <c r="S378" s="246"/>
      <c r="T378" s="263"/>
      <c r="U378" s="263"/>
    </row>
    <row r="379" spans="1:22" s="21" customFormat="1" ht="13.2" x14ac:dyDescent="0.25">
      <c r="A379" s="86" t="s">
        <v>407</v>
      </c>
      <c r="B379" s="86"/>
      <c r="C379" s="86"/>
      <c r="D379" s="86"/>
      <c r="E379" s="86"/>
      <c r="F379" s="86"/>
      <c r="G379" s="86">
        <v>6559044</v>
      </c>
      <c r="H379" s="86">
        <v>5499665</v>
      </c>
      <c r="I379" s="86">
        <v>5299573</v>
      </c>
      <c r="J379" s="16">
        <v>-3.6382579666216088</v>
      </c>
      <c r="K379" s="16"/>
      <c r="L379" s="16"/>
      <c r="M379" s="16"/>
      <c r="N379" s="108"/>
      <c r="O379" s="290"/>
      <c r="P379" s="290"/>
      <c r="Q379" s="290"/>
      <c r="R379" s="219"/>
      <c r="S379" s="22"/>
      <c r="T379" s="27"/>
      <c r="U379" s="27"/>
    </row>
    <row r="380" spans="1:22" ht="13.2" x14ac:dyDescent="0.25">
      <c r="A380" s="9"/>
      <c r="B380" s="11"/>
      <c r="C380" s="11"/>
      <c r="D380" s="11"/>
      <c r="E380" s="12"/>
      <c r="F380" s="12"/>
      <c r="G380" s="11"/>
      <c r="H380" s="11"/>
      <c r="I380" s="11"/>
      <c r="J380" s="12"/>
      <c r="K380" s="12"/>
      <c r="L380" s="12"/>
      <c r="M380" s="12"/>
      <c r="N380" s="108"/>
      <c r="O380" s="290"/>
      <c r="P380" s="290"/>
      <c r="Q380" s="290"/>
      <c r="R380" s="220"/>
      <c r="S380" s="246"/>
      <c r="T380" s="27"/>
      <c r="U380" s="27"/>
    </row>
    <row r="381" spans="1:22" s="20" customFormat="1" ht="13.2" x14ac:dyDescent="0.25">
      <c r="A381" s="17" t="s">
        <v>254</v>
      </c>
      <c r="B381" s="18"/>
      <c r="C381" s="18"/>
      <c r="D381" s="18"/>
      <c r="E381" s="16"/>
      <c r="F381" s="16"/>
      <c r="G381" s="18">
        <v>1398843</v>
      </c>
      <c r="H381" s="18">
        <v>1172423</v>
      </c>
      <c r="I381" s="18">
        <v>1157424</v>
      </c>
      <c r="J381" s="16">
        <v>-1.279316424191606</v>
      </c>
      <c r="K381" s="16"/>
      <c r="L381" s="16"/>
      <c r="M381" s="16"/>
      <c r="N381" s="108"/>
      <c r="O381" s="290"/>
      <c r="P381" s="290"/>
      <c r="Q381" s="290"/>
      <c r="R381" s="219"/>
      <c r="S381" s="22"/>
      <c r="T381" s="27"/>
      <c r="U381" s="27"/>
    </row>
    <row r="382" spans="1:22" ht="13.2" x14ac:dyDescent="0.25">
      <c r="A382" s="17"/>
      <c r="B382" s="11"/>
      <c r="C382" s="11"/>
      <c r="D382" s="11"/>
      <c r="E382" s="12"/>
      <c r="F382" s="12"/>
      <c r="G382" s="11"/>
      <c r="H382" s="11"/>
      <c r="I382" s="11"/>
      <c r="J382" s="12"/>
      <c r="K382" s="12"/>
      <c r="L382" s="12"/>
      <c r="M382" s="12"/>
      <c r="N382" s="108"/>
      <c r="O382" s="290"/>
      <c r="P382" s="290"/>
      <c r="Q382" s="290"/>
      <c r="R382" s="220"/>
      <c r="S382" s="246"/>
      <c r="T382" s="263"/>
      <c r="U382" s="263"/>
    </row>
    <row r="383" spans="1:22" ht="13.2" x14ac:dyDescent="0.25">
      <c r="A383" s="9" t="s">
        <v>77</v>
      </c>
      <c r="B383" s="11">
        <v>1918283.0260534</v>
      </c>
      <c r="C383" s="11">
        <v>1624028.3806017998</v>
      </c>
      <c r="D383" s="11">
        <v>1926501.4287729999</v>
      </c>
      <c r="E383" s="12">
        <v>18.624862212020929</v>
      </c>
      <c r="F383" s="12"/>
      <c r="G383" s="93">
        <v>381986.18716000003</v>
      </c>
      <c r="H383" s="93">
        <v>324291.79608999996</v>
      </c>
      <c r="I383" s="93">
        <v>368182.56827999989</v>
      </c>
      <c r="J383" s="12">
        <v>13.534345524368121</v>
      </c>
      <c r="K383" s="12"/>
      <c r="L383" s="12"/>
      <c r="M383" s="12"/>
      <c r="N383" s="108"/>
      <c r="O383" s="290"/>
      <c r="P383" s="290"/>
      <c r="Q383" s="290"/>
      <c r="R383" s="220"/>
      <c r="S383" s="246"/>
      <c r="T383" s="263"/>
      <c r="U383" s="263"/>
      <c r="V383" s="22"/>
    </row>
    <row r="384" spans="1:22" ht="13.2" x14ac:dyDescent="0.25">
      <c r="A384" s="9" t="s">
        <v>408</v>
      </c>
      <c r="B384" s="11">
        <v>1218612.3144099999</v>
      </c>
      <c r="C384" s="11">
        <v>964996.12873999996</v>
      </c>
      <c r="D384" s="11">
        <v>974434.57900000003</v>
      </c>
      <c r="E384" s="12">
        <v>0.97808167088959408</v>
      </c>
      <c r="F384" s="12"/>
      <c r="G384" s="93">
        <v>293739.78447999997</v>
      </c>
      <c r="H384" s="93">
        <v>226916.85879</v>
      </c>
      <c r="I384" s="93">
        <v>246549.55386000001</v>
      </c>
      <c r="J384" s="12">
        <v>8.6519332123176724</v>
      </c>
      <c r="K384" s="12"/>
      <c r="L384" s="12"/>
      <c r="M384" s="12"/>
      <c r="N384" s="108"/>
      <c r="O384" s="290"/>
      <c r="P384" s="290"/>
      <c r="Q384" s="290"/>
      <c r="R384" s="220"/>
      <c r="S384" s="246"/>
      <c r="T384" s="193"/>
      <c r="U384" s="193"/>
      <c r="V384" s="246"/>
    </row>
    <row r="385" spans="1:22" ht="13.2" x14ac:dyDescent="0.25">
      <c r="A385" s="9" t="s">
        <v>295</v>
      </c>
      <c r="B385" s="11">
        <v>24131.721000000001</v>
      </c>
      <c r="C385" s="11">
        <v>11698.481</v>
      </c>
      <c r="D385" s="11">
        <v>11983.4</v>
      </c>
      <c r="E385" s="12">
        <v>2.4355213296495464</v>
      </c>
      <c r="F385" s="12"/>
      <c r="G385" s="93">
        <v>7128.0581400000001</v>
      </c>
      <c r="H385" s="93">
        <v>3360.48029</v>
      </c>
      <c r="I385" s="93">
        <v>3067.9923599999997</v>
      </c>
      <c r="J385" s="12">
        <v>-8.7037537720538296</v>
      </c>
      <c r="K385" s="12"/>
      <c r="L385" s="12"/>
      <c r="M385" s="12"/>
      <c r="N385" s="108"/>
      <c r="O385" s="290"/>
      <c r="P385" s="290"/>
      <c r="Q385" s="290"/>
      <c r="R385" s="220"/>
      <c r="S385" s="246"/>
      <c r="T385" s="263"/>
      <c r="U385" s="28"/>
      <c r="V385" s="246"/>
    </row>
    <row r="386" spans="1:22" ht="13.2" x14ac:dyDescent="0.25">
      <c r="A386" s="9" t="s">
        <v>78</v>
      </c>
      <c r="B386" s="11">
        <v>32914.6334231</v>
      </c>
      <c r="C386" s="11">
        <v>32914.6334231</v>
      </c>
      <c r="D386" s="11">
        <v>52110.485612999997</v>
      </c>
      <c r="E386" s="12">
        <v>58.320115381956668</v>
      </c>
      <c r="F386" s="12"/>
      <c r="G386" s="93">
        <v>7567.88015</v>
      </c>
      <c r="H386" s="93">
        <v>7567.88015</v>
      </c>
      <c r="I386" s="93">
        <v>15486.633300000003</v>
      </c>
      <c r="J386" s="12">
        <v>104.63634456473261</v>
      </c>
      <c r="K386" s="12"/>
      <c r="L386" s="12"/>
      <c r="M386" s="12"/>
      <c r="N386" s="111"/>
      <c r="O386" s="290"/>
      <c r="P386" s="290"/>
      <c r="Q386" s="290"/>
      <c r="R386" s="246"/>
      <c r="S386" s="246"/>
      <c r="T386" s="27"/>
      <c r="U386" s="27"/>
      <c r="V386" s="246"/>
    </row>
    <row r="387" spans="1:22" ht="13.2" x14ac:dyDescent="0.25">
      <c r="A387" s="10" t="s">
        <v>30</v>
      </c>
      <c r="B387" s="11">
        <v>129767.26373079998</v>
      </c>
      <c r="C387" s="11">
        <v>107482.16775919998</v>
      </c>
      <c r="D387" s="11">
        <v>63035.447634399992</v>
      </c>
      <c r="E387" s="12">
        <v>-41.352645793651241</v>
      </c>
      <c r="F387" s="12"/>
      <c r="G387" s="93">
        <v>57073.210969999993</v>
      </c>
      <c r="H387" s="93">
        <v>48071.961869999992</v>
      </c>
      <c r="I387" s="93">
        <v>24576.558359999995</v>
      </c>
      <c r="J387" s="12">
        <v>-48.875482913591348</v>
      </c>
      <c r="K387" s="12"/>
      <c r="L387" s="12"/>
      <c r="M387" s="12"/>
      <c r="N387" s="111"/>
      <c r="O387" s="290"/>
      <c r="P387" s="290"/>
      <c r="Q387" s="290"/>
      <c r="R387" s="246"/>
      <c r="S387" s="246"/>
      <c r="T387" s="263"/>
      <c r="U387" s="263"/>
      <c r="V387" s="22"/>
    </row>
    <row r="388" spans="1:22" ht="13.2" x14ac:dyDescent="0.25">
      <c r="A388" s="10" t="s">
        <v>466</v>
      </c>
      <c r="B388" s="11">
        <v>246344.18094899997</v>
      </c>
      <c r="C388" s="11">
        <v>202368.94655569998</v>
      </c>
      <c r="D388" s="11">
        <v>220995.53415350002</v>
      </c>
      <c r="E388" s="12">
        <v>9.2042716606588044</v>
      </c>
      <c r="F388" s="16"/>
      <c r="G388" s="93">
        <v>87731.605869999985</v>
      </c>
      <c r="H388" s="93">
        <v>72123.215440000014</v>
      </c>
      <c r="I388" s="93">
        <v>73191.250809999998</v>
      </c>
      <c r="J388" s="12">
        <v>1.4808482448879374</v>
      </c>
      <c r="K388" s="12"/>
      <c r="L388" s="12"/>
      <c r="M388" s="12"/>
      <c r="N388" s="111"/>
      <c r="O388" s="290"/>
      <c r="P388" s="290"/>
      <c r="Q388" s="290"/>
      <c r="R388" s="246"/>
      <c r="S388" s="246"/>
      <c r="T388" s="263"/>
      <c r="U388" s="263"/>
      <c r="V388" s="22"/>
    </row>
    <row r="389" spans="1:22" ht="13.2" x14ac:dyDescent="0.25">
      <c r="A389" s="10" t="s">
        <v>424</v>
      </c>
      <c r="B389" s="11">
        <v>23777.7101874</v>
      </c>
      <c r="C389" s="11">
        <v>23752.392110500001</v>
      </c>
      <c r="D389" s="11">
        <v>17256.332988400001</v>
      </c>
      <c r="E389" s="12">
        <v>-27.349073271775211</v>
      </c>
      <c r="F389" s="16"/>
      <c r="G389" s="93">
        <v>41071.038479999996</v>
      </c>
      <c r="H389" s="93">
        <v>41001.694080000001</v>
      </c>
      <c r="I389" s="93">
        <v>27491.078689999998</v>
      </c>
      <c r="J389" s="12">
        <v>-32.951358945410675</v>
      </c>
      <c r="K389" s="12"/>
      <c r="L389" s="12"/>
      <c r="M389" s="12"/>
      <c r="N389" s="111"/>
      <c r="O389" s="290"/>
      <c r="P389" s="290"/>
      <c r="Q389" s="290"/>
      <c r="R389" s="246"/>
      <c r="S389" s="246"/>
      <c r="T389" s="263"/>
      <c r="U389" s="263"/>
      <c r="V389" s="22"/>
    </row>
    <row r="390" spans="1:22" ht="13.2" x14ac:dyDescent="0.25">
      <c r="A390" s="10" t="s">
        <v>479</v>
      </c>
      <c r="B390" s="11">
        <v>40187.1330437</v>
      </c>
      <c r="C390" s="11">
        <v>31596.399089899998</v>
      </c>
      <c r="D390" s="11">
        <v>26566.867134600001</v>
      </c>
      <c r="E390" s="12">
        <v>-15.918054272544367</v>
      </c>
      <c r="F390" s="16"/>
      <c r="G390" s="93">
        <v>18552.826809999999</v>
      </c>
      <c r="H390" s="93">
        <v>14657.48113</v>
      </c>
      <c r="I390" s="93">
        <v>11980.003760000001</v>
      </c>
      <c r="J390" s="12">
        <v>-18.266967879766923</v>
      </c>
      <c r="K390" s="12"/>
      <c r="L390" s="12"/>
      <c r="M390" s="12"/>
      <c r="N390" s="111"/>
      <c r="O390" s="290"/>
      <c r="P390" s="290"/>
      <c r="Q390" s="290"/>
      <c r="R390" s="246"/>
      <c r="S390" s="246"/>
      <c r="T390" s="263"/>
      <c r="U390" s="263"/>
      <c r="V390" s="22"/>
    </row>
    <row r="391" spans="1:22" ht="13.2" x14ac:dyDescent="0.25">
      <c r="A391" s="10" t="s">
        <v>369</v>
      </c>
      <c r="B391" s="11">
        <v>3043.8993221000005</v>
      </c>
      <c r="C391" s="11">
        <v>2615.1617120999999</v>
      </c>
      <c r="D391" s="11">
        <v>1799.1614347999998</v>
      </c>
      <c r="E391" s="12">
        <v>-31.202669935265462</v>
      </c>
      <c r="F391" s="16"/>
      <c r="G391" s="93">
        <v>18884.528360000004</v>
      </c>
      <c r="H391" s="93">
        <v>16237.699110000001</v>
      </c>
      <c r="I391" s="93">
        <v>12038.435710000002</v>
      </c>
      <c r="J391" s="12">
        <v>-25.86119727649023</v>
      </c>
      <c r="K391" s="12"/>
      <c r="L391" s="12"/>
      <c r="M391" s="12"/>
      <c r="N391" s="111"/>
      <c r="O391" s="290"/>
      <c r="P391" s="290"/>
      <c r="Q391" s="290"/>
      <c r="R391" s="246"/>
      <c r="S391" s="246"/>
      <c r="T391" s="263"/>
      <c r="U391" s="263"/>
      <c r="V391" s="22"/>
    </row>
    <row r="392" spans="1:22" ht="13.2" x14ac:dyDescent="0.25">
      <c r="A392" s="10" t="s">
        <v>480</v>
      </c>
      <c r="B392" s="11">
        <v>7554.9563643999991</v>
      </c>
      <c r="C392" s="11">
        <v>5910.9445181999999</v>
      </c>
      <c r="D392" s="11">
        <v>5015.9019939999998</v>
      </c>
      <c r="E392" s="12">
        <v>-15.142123588609806</v>
      </c>
      <c r="F392" s="16"/>
      <c r="G392" s="93">
        <v>8029.2390800000003</v>
      </c>
      <c r="H392" s="93">
        <v>6656.5950399999992</v>
      </c>
      <c r="I392" s="93">
        <v>5382.2903999999999</v>
      </c>
      <c r="J392" s="12">
        <v>-19.143490513432212</v>
      </c>
      <c r="K392" s="12"/>
      <c r="L392" s="12"/>
      <c r="M392" s="12"/>
      <c r="N392" s="111"/>
      <c r="O392" s="290"/>
      <c r="P392" s="290"/>
      <c r="Q392" s="290"/>
      <c r="R392" s="246"/>
      <c r="S392" s="246"/>
      <c r="T392" s="263"/>
      <c r="U392" s="263"/>
      <c r="V392" s="22"/>
    </row>
    <row r="393" spans="1:22" ht="13.2" x14ac:dyDescent="0.25">
      <c r="A393" s="10" t="s">
        <v>170</v>
      </c>
      <c r="B393" s="11">
        <v>2860.7294446999999</v>
      </c>
      <c r="C393" s="11">
        <v>2304.8013678000002</v>
      </c>
      <c r="D393" s="11">
        <v>5225.8412768999997</v>
      </c>
      <c r="E393" s="12">
        <v>126.73716485547808</v>
      </c>
      <c r="F393" s="16"/>
      <c r="G393" s="93">
        <v>5194.5430500000011</v>
      </c>
      <c r="H393" s="93">
        <v>4210.5949199999995</v>
      </c>
      <c r="I393" s="93">
        <v>7939.5037499999999</v>
      </c>
      <c r="J393" s="12">
        <v>88.56014175783028</v>
      </c>
      <c r="K393" s="12"/>
      <c r="L393" s="12"/>
      <c r="M393" s="12"/>
      <c r="N393" s="111"/>
      <c r="O393" s="290"/>
      <c r="P393" s="290"/>
      <c r="Q393" s="290"/>
      <c r="R393" s="246"/>
      <c r="S393" s="246"/>
      <c r="T393" s="263"/>
      <c r="U393" s="263"/>
      <c r="V393" s="22"/>
    </row>
    <row r="394" spans="1:22" ht="13.2" x14ac:dyDescent="0.25">
      <c r="A394" s="10" t="s">
        <v>368</v>
      </c>
      <c r="B394" s="11">
        <v>2486.2802280000001</v>
      </c>
      <c r="C394" s="11">
        <v>1442.9422979999999</v>
      </c>
      <c r="D394" s="11">
        <v>1796.986457</v>
      </c>
      <c r="E394" s="12">
        <v>24.536265898555015</v>
      </c>
      <c r="F394" s="16"/>
      <c r="G394" s="93">
        <v>4369.1958900000009</v>
      </c>
      <c r="H394" s="93">
        <v>2495.2492099999999</v>
      </c>
      <c r="I394" s="93">
        <v>3395.7339400000001</v>
      </c>
      <c r="J394" s="12">
        <v>36.087967742508567</v>
      </c>
      <c r="K394" s="12"/>
      <c r="L394" s="12"/>
      <c r="M394" s="12"/>
      <c r="N394" s="111"/>
      <c r="O394" s="290"/>
      <c r="P394" s="290"/>
      <c r="Q394" s="290"/>
      <c r="R394" s="246"/>
      <c r="S394" s="246"/>
      <c r="T394" s="263"/>
      <c r="U394" s="263"/>
      <c r="V394" s="22"/>
    </row>
    <row r="395" spans="1:22" ht="13.2" x14ac:dyDescent="0.25">
      <c r="A395" s="10" t="s">
        <v>98</v>
      </c>
      <c r="B395" s="11">
        <v>2340.3038859000003</v>
      </c>
      <c r="C395" s="11">
        <v>2116.5778859000002</v>
      </c>
      <c r="D395" s="11">
        <v>1992.4736680000001</v>
      </c>
      <c r="E395" s="12">
        <v>-5.8634373309267147</v>
      </c>
      <c r="F395" s="16"/>
      <c r="G395" s="93">
        <v>3567.3266599999997</v>
      </c>
      <c r="H395" s="93">
        <v>3227.1370299999999</v>
      </c>
      <c r="I395" s="93">
        <v>2516.8205200000002</v>
      </c>
      <c r="J395" s="12">
        <v>-22.010732838326348</v>
      </c>
      <c r="K395" s="12"/>
      <c r="L395" s="12"/>
      <c r="M395" s="12"/>
      <c r="N395" s="111"/>
      <c r="O395" s="290"/>
      <c r="P395" s="290"/>
      <c r="Q395" s="290"/>
      <c r="R395" s="246"/>
      <c r="S395" s="246"/>
      <c r="T395" s="263"/>
      <c r="U395" s="263"/>
      <c r="V395" s="22"/>
    </row>
    <row r="396" spans="1:22" ht="13.2" x14ac:dyDescent="0.25">
      <c r="A396" s="9" t="s">
        <v>79</v>
      </c>
      <c r="B396" s="11"/>
      <c r="C396" s="11"/>
      <c r="D396" s="11"/>
      <c r="E396" s="12"/>
      <c r="F396" s="12"/>
      <c r="G396" s="93">
        <v>463947.57490000012</v>
      </c>
      <c r="H396" s="93">
        <v>401604.35684999998</v>
      </c>
      <c r="I396" s="93">
        <v>355625.57626000012</v>
      </c>
      <c r="J396" s="12">
        <v>-11.448775344629297</v>
      </c>
      <c r="K396" s="12"/>
      <c r="L396" s="12"/>
      <c r="M396" s="12"/>
      <c r="N396" s="111"/>
      <c r="O396" s="290"/>
      <c r="P396" s="290"/>
      <c r="Q396" s="290"/>
      <c r="R396" s="246"/>
      <c r="S396" s="246"/>
      <c r="T396" s="263"/>
      <c r="U396" s="263"/>
      <c r="V396" s="246"/>
    </row>
    <row r="397" spans="1:22" ht="13.2" x14ac:dyDescent="0.25">
      <c r="A397" s="9"/>
      <c r="B397" s="11"/>
      <c r="C397" s="11"/>
      <c r="D397" s="11"/>
      <c r="E397" s="12"/>
      <c r="F397" s="12"/>
      <c r="G397" s="11"/>
      <c r="H397" s="11"/>
      <c r="I397" s="11"/>
      <c r="J397" s="12"/>
      <c r="K397" s="12"/>
      <c r="L397" s="12"/>
      <c r="M397" s="12"/>
      <c r="N397" s="111"/>
      <c r="O397" s="290"/>
      <c r="P397" s="290"/>
      <c r="Q397" s="290"/>
      <c r="R397" s="246"/>
      <c r="S397" s="246"/>
      <c r="T397" s="263"/>
      <c r="U397" s="263"/>
      <c r="V397" s="246"/>
    </row>
    <row r="398" spans="1:22" s="20" customFormat="1" ht="13.2" x14ac:dyDescent="0.25">
      <c r="A398" s="17" t="s">
        <v>255</v>
      </c>
      <c r="B398" s="18"/>
      <c r="C398" s="18"/>
      <c r="D398" s="18"/>
      <c r="E398" s="16"/>
      <c r="F398" s="16"/>
      <c r="G398" s="18">
        <v>5160201</v>
      </c>
      <c r="H398" s="18">
        <v>4327242</v>
      </c>
      <c r="I398" s="18">
        <v>4142149.0000000005</v>
      </c>
      <c r="J398" s="16">
        <v>-4.2773896167581853</v>
      </c>
      <c r="K398" s="16"/>
      <c r="L398" s="16"/>
      <c r="M398" s="16"/>
      <c r="N398" s="179"/>
      <c r="O398" s="290"/>
      <c r="P398" s="290"/>
      <c r="Q398" s="290"/>
      <c r="R398" s="22"/>
      <c r="S398" s="22"/>
      <c r="T398" s="27"/>
      <c r="U398" s="27"/>
      <c r="V398" s="22"/>
    </row>
    <row r="399" spans="1:22" ht="13.2" x14ac:dyDescent="0.25">
      <c r="A399" s="9"/>
      <c r="B399" s="11"/>
      <c r="C399" s="11"/>
      <c r="D399" s="11"/>
      <c r="E399" s="12"/>
      <c r="F399" s="12"/>
      <c r="G399" s="11"/>
      <c r="H399" s="11"/>
      <c r="I399" s="11"/>
      <c r="J399" s="12"/>
      <c r="K399" s="12"/>
      <c r="L399" s="12"/>
      <c r="M399" s="12"/>
      <c r="N399" s="13"/>
      <c r="O399" s="290"/>
      <c r="P399" s="290"/>
      <c r="Q399" s="290"/>
      <c r="R399" s="246"/>
      <c r="S399" s="246"/>
      <c r="T399" s="263"/>
      <c r="U399" s="263"/>
    </row>
    <row r="400" spans="1:22" ht="11.25" customHeight="1" x14ac:dyDescent="0.25">
      <c r="A400" s="9" t="s">
        <v>80</v>
      </c>
      <c r="B400" s="206">
        <v>144.80293099999997</v>
      </c>
      <c r="C400" s="206">
        <v>111.266931</v>
      </c>
      <c r="D400" s="206">
        <v>286.89765</v>
      </c>
      <c r="E400" s="12">
        <v>157.84628678218866</v>
      </c>
      <c r="F400" s="12"/>
      <c r="G400" s="207">
        <v>100.80403</v>
      </c>
      <c r="H400" s="207">
        <v>82.534120000000001</v>
      </c>
      <c r="I400" s="207">
        <v>139.97751</v>
      </c>
      <c r="J400" s="12">
        <v>69.599566821576332</v>
      </c>
      <c r="K400" s="12"/>
      <c r="L400" s="12"/>
      <c r="M400" s="12"/>
      <c r="N400" s="13"/>
      <c r="O400" s="290"/>
      <c r="P400" s="290"/>
      <c r="Q400" s="290"/>
      <c r="R400" s="246"/>
      <c r="S400" s="246"/>
      <c r="T400" s="263"/>
      <c r="U400" s="263"/>
      <c r="V400" s="13"/>
    </row>
    <row r="401" spans="1:23" ht="13.2" x14ac:dyDescent="0.25">
      <c r="A401" s="9" t="s">
        <v>81</v>
      </c>
      <c r="B401" s="206">
        <v>135848.86980759999</v>
      </c>
      <c r="C401" s="206">
        <v>116742.91051459999</v>
      </c>
      <c r="D401" s="206">
        <v>102987.32514189999</v>
      </c>
      <c r="E401" s="12">
        <v>-11.782801466971932</v>
      </c>
      <c r="F401" s="12"/>
      <c r="G401" s="207">
        <v>67186.684439999983</v>
      </c>
      <c r="H401" s="207">
        <v>57838.81544999998</v>
      </c>
      <c r="I401" s="207">
        <v>48407.558600000011</v>
      </c>
      <c r="J401" s="12">
        <v>-16.306103049695096</v>
      </c>
      <c r="K401" s="12"/>
      <c r="L401" s="12"/>
      <c r="M401" s="12"/>
      <c r="O401" s="290"/>
      <c r="P401" s="290"/>
      <c r="Q401" s="290"/>
      <c r="R401" s="246"/>
      <c r="S401" s="246"/>
      <c r="T401" s="263"/>
      <c r="U401" s="263"/>
    </row>
    <row r="402" spans="1:23" ht="13.2" x14ac:dyDescent="0.25">
      <c r="A402" s="9" t="s">
        <v>82</v>
      </c>
      <c r="B402" s="206">
        <v>30720.840420799999</v>
      </c>
      <c r="C402" s="206">
        <v>26096.741930799999</v>
      </c>
      <c r="D402" s="206">
        <v>23268.29</v>
      </c>
      <c r="E402" s="12">
        <v>-10.838333529526892</v>
      </c>
      <c r="F402" s="12"/>
      <c r="G402" s="207">
        <v>11753.760249999999</v>
      </c>
      <c r="H402" s="207">
        <v>10053.18158</v>
      </c>
      <c r="I402" s="207">
        <v>8290.2723499999993</v>
      </c>
      <c r="J402" s="12">
        <v>-17.535833964316012</v>
      </c>
      <c r="K402" s="12"/>
      <c r="L402" s="12"/>
      <c r="M402" s="12"/>
      <c r="N402" s="13"/>
      <c r="O402" s="290"/>
      <c r="P402" s="290"/>
      <c r="Q402" s="290"/>
      <c r="R402" s="246"/>
      <c r="S402" s="246"/>
    </row>
    <row r="403" spans="1:23" ht="13.2" x14ac:dyDescent="0.25">
      <c r="A403" s="9" t="s">
        <v>83</v>
      </c>
      <c r="B403" s="206">
        <v>13225.0207921</v>
      </c>
      <c r="C403" s="206">
        <v>11170.951352099999</v>
      </c>
      <c r="D403" s="206">
        <v>12640.255244399999</v>
      </c>
      <c r="E403" s="12">
        <v>13.152898495290557</v>
      </c>
      <c r="F403" s="12"/>
      <c r="G403" s="207">
        <v>3631.34915</v>
      </c>
      <c r="H403" s="207">
        <v>2977.4064900000003</v>
      </c>
      <c r="I403" s="207">
        <v>3882.7974000000004</v>
      </c>
      <c r="J403" s="12">
        <v>30.40871016573891</v>
      </c>
      <c r="K403" s="12"/>
      <c r="L403" s="12"/>
      <c r="M403" s="12"/>
      <c r="O403" s="290"/>
      <c r="P403" s="290"/>
      <c r="Q403" s="290"/>
      <c r="R403" s="246"/>
      <c r="S403" s="246"/>
    </row>
    <row r="404" spans="1:23" ht="13.2" x14ac:dyDescent="0.25">
      <c r="A404" s="9" t="s">
        <v>477</v>
      </c>
      <c r="B404" s="206">
        <v>819887.52327000001</v>
      </c>
      <c r="C404" s="206">
        <v>664239.8663154</v>
      </c>
      <c r="D404" s="206">
        <v>733686.45937000006</v>
      </c>
      <c r="E404" s="12">
        <v>10.4550474273438</v>
      </c>
      <c r="F404" s="12"/>
      <c r="G404" s="207">
        <v>344518.21730000002</v>
      </c>
      <c r="H404" s="207">
        <v>283803.24432999996</v>
      </c>
      <c r="I404" s="207">
        <v>261705.31563999999</v>
      </c>
      <c r="J404" s="12">
        <v>-7.7863552061106844</v>
      </c>
      <c r="K404" s="12"/>
      <c r="L404" s="12"/>
      <c r="M404" s="12"/>
      <c r="N404" s="13"/>
      <c r="O404" s="290"/>
      <c r="P404" s="290"/>
      <c r="Q404" s="290"/>
      <c r="R404" s="246"/>
      <c r="S404" s="246"/>
    </row>
    <row r="405" spans="1:23" ht="13.2" x14ac:dyDescent="0.25">
      <c r="A405" s="9" t="s">
        <v>410</v>
      </c>
      <c r="B405" s="206">
        <v>31714.466399999998</v>
      </c>
      <c r="C405" s="206">
        <v>28940.526040000001</v>
      </c>
      <c r="D405" s="206">
        <v>26353.145</v>
      </c>
      <c r="E405" s="12">
        <v>-8.9403386670438039</v>
      </c>
      <c r="F405" s="12"/>
      <c r="G405" s="207">
        <v>28764.88896</v>
      </c>
      <c r="H405" s="207">
        <v>26353.3606</v>
      </c>
      <c r="I405" s="207">
        <v>22757.002789999999</v>
      </c>
      <c r="J405" s="12">
        <v>-13.64667628006427</v>
      </c>
      <c r="K405" s="12"/>
      <c r="L405" s="12"/>
      <c r="M405" s="12"/>
      <c r="O405" s="290"/>
      <c r="P405" s="290"/>
      <c r="Q405" s="290"/>
      <c r="R405" s="246"/>
      <c r="S405" s="246"/>
    </row>
    <row r="406" spans="1:23" x14ac:dyDescent="0.2">
      <c r="A406" s="9" t="s">
        <v>409</v>
      </c>
      <c r="B406" s="206">
        <v>92141.246255899998</v>
      </c>
      <c r="C406" s="206">
        <v>81933.579139900001</v>
      </c>
      <c r="D406" s="206">
        <v>54872.241089700001</v>
      </c>
      <c r="E406" s="12">
        <v>-33.028385106908715</v>
      </c>
      <c r="F406" s="12"/>
      <c r="G406" s="207">
        <v>100389.55370000002</v>
      </c>
      <c r="H406" s="207">
        <v>89753.284549999997</v>
      </c>
      <c r="I406" s="207">
        <v>56503.843309999997</v>
      </c>
      <c r="J406" s="12">
        <v>-37.045375449716623</v>
      </c>
      <c r="K406" s="12"/>
      <c r="L406" s="12"/>
      <c r="M406" s="12"/>
      <c r="O406" s="290"/>
      <c r="P406" s="290"/>
      <c r="Q406" s="290"/>
      <c r="R406" s="13"/>
      <c r="S406" s="13"/>
    </row>
    <row r="407" spans="1:23" x14ac:dyDescent="0.2">
      <c r="A407" s="9" t="s">
        <v>84</v>
      </c>
      <c r="B407" s="206">
        <v>3295.3</v>
      </c>
      <c r="C407" s="206">
        <v>3009.31</v>
      </c>
      <c r="D407" s="206">
        <v>4620.09</v>
      </c>
      <c r="E407" s="12">
        <v>53.526555921457089</v>
      </c>
      <c r="F407" s="12"/>
      <c r="G407" s="207">
        <v>2600.9477900000002</v>
      </c>
      <c r="H407" s="207">
        <v>2375.0036299999997</v>
      </c>
      <c r="I407" s="207">
        <v>3248.8616200000001</v>
      </c>
      <c r="J407" s="12">
        <v>36.793964394909182</v>
      </c>
      <c r="K407" s="12"/>
      <c r="L407" s="12"/>
      <c r="M407" s="12"/>
      <c r="O407" s="290"/>
      <c r="P407" s="290"/>
      <c r="Q407" s="290"/>
      <c r="R407" s="13"/>
      <c r="S407" s="13"/>
    </row>
    <row r="408" spans="1:23" x14ac:dyDescent="0.2">
      <c r="A408" s="9" t="s">
        <v>85</v>
      </c>
      <c r="B408" s="206">
        <v>61635.855544999991</v>
      </c>
      <c r="C408" s="206">
        <v>52867.879022999994</v>
      </c>
      <c r="D408" s="206">
        <v>23216.704024199997</v>
      </c>
      <c r="E408" s="12">
        <v>-56.085425681443269</v>
      </c>
      <c r="F408" s="12"/>
      <c r="G408" s="207">
        <v>61792.198199999999</v>
      </c>
      <c r="H408" s="207">
        <v>53428.290869999997</v>
      </c>
      <c r="I408" s="207">
        <v>21885.905830000003</v>
      </c>
      <c r="J408" s="12">
        <v>-59.036859548339123</v>
      </c>
      <c r="K408" s="12"/>
      <c r="L408" s="12"/>
      <c r="M408" s="12"/>
      <c r="O408" s="290"/>
      <c r="P408" s="290"/>
      <c r="Q408" s="290"/>
    </row>
    <row r="409" spans="1:23" x14ac:dyDescent="0.2">
      <c r="A409" s="9" t="s">
        <v>86</v>
      </c>
      <c r="B409" s="206">
        <v>138495.72313029997</v>
      </c>
      <c r="C409" s="206">
        <v>114363.52576859998</v>
      </c>
      <c r="D409" s="206">
        <v>172987.51308580002</v>
      </c>
      <c r="E409" s="12">
        <v>51.261087766582335</v>
      </c>
      <c r="F409" s="12"/>
      <c r="G409" s="207">
        <v>132138.02577000004</v>
      </c>
      <c r="H409" s="207">
        <v>109465.97467000001</v>
      </c>
      <c r="I409" s="207">
        <v>155804.70452</v>
      </c>
      <c r="J409" s="12">
        <v>42.331628608519082</v>
      </c>
      <c r="K409" s="12"/>
      <c r="L409" s="12"/>
      <c r="M409" s="12"/>
      <c r="O409" s="290"/>
      <c r="P409" s="290"/>
      <c r="Q409" s="290"/>
    </row>
    <row r="410" spans="1:23" x14ac:dyDescent="0.2">
      <c r="A410" s="9" t="s">
        <v>3</v>
      </c>
      <c r="B410" s="206">
        <v>406688.17059739999</v>
      </c>
      <c r="C410" s="206">
        <v>353329.33785940002</v>
      </c>
      <c r="D410" s="206">
        <v>421856.35110229999</v>
      </c>
      <c r="E410" s="12">
        <v>19.394657023971448</v>
      </c>
      <c r="F410" s="12"/>
      <c r="G410" s="207">
        <v>164530.15297</v>
      </c>
      <c r="H410" s="207">
        <v>144134.21477999998</v>
      </c>
      <c r="I410" s="207">
        <v>119488.85997000002</v>
      </c>
      <c r="J410" s="12">
        <v>-17.098892756045132</v>
      </c>
      <c r="K410" s="12"/>
      <c r="L410" s="12"/>
      <c r="M410" s="12"/>
      <c r="O410" s="290"/>
      <c r="P410" s="290"/>
      <c r="Q410" s="290"/>
    </row>
    <row r="411" spans="1:23" x14ac:dyDescent="0.2">
      <c r="A411" s="9" t="s">
        <v>63</v>
      </c>
      <c r="B411" s="206">
        <v>13357.784892099999</v>
      </c>
      <c r="C411" s="206">
        <v>11826.155868999998</v>
      </c>
      <c r="D411" s="206">
        <v>11920.019693999999</v>
      </c>
      <c r="E411" s="12">
        <v>0.79369683640011601</v>
      </c>
      <c r="F411" s="12"/>
      <c r="G411" s="207">
        <v>26268.230440000003</v>
      </c>
      <c r="H411" s="207">
        <v>23137.095410000005</v>
      </c>
      <c r="I411" s="207">
        <v>28282.875800000005</v>
      </c>
      <c r="J411" s="12">
        <v>22.240390588422599</v>
      </c>
      <c r="K411" s="12"/>
      <c r="L411" s="12"/>
      <c r="M411" s="12"/>
      <c r="O411" s="290"/>
      <c r="P411" s="290"/>
      <c r="Q411" s="290"/>
    </row>
    <row r="412" spans="1:23" x14ac:dyDescent="0.2">
      <c r="A412" s="9" t="s">
        <v>64</v>
      </c>
      <c r="B412" s="206">
        <v>8403.054715100001</v>
      </c>
      <c r="C412" s="206">
        <v>7731.8127921000005</v>
      </c>
      <c r="D412" s="206">
        <v>2387.6289999999999</v>
      </c>
      <c r="E412" s="12">
        <v>-69.119415275553933</v>
      </c>
      <c r="F412" s="16"/>
      <c r="G412" s="207">
        <v>26353.389049999998</v>
      </c>
      <c r="H412" s="207">
        <v>24315.262119999999</v>
      </c>
      <c r="I412" s="207">
        <v>7970.6220500000009</v>
      </c>
      <c r="J412" s="12">
        <v>-67.219674578609883</v>
      </c>
      <c r="K412" s="12"/>
      <c r="L412" s="12"/>
      <c r="M412" s="12"/>
      <c r="O412" s="290"/>
      <c r="P412" s="290"/>
      <c r="Q412" s="290"/>
    </row>
    <row r="413" spans="1:23" x14ac:dyDescent="0.2">
      <c r="A413" s="9" t="s">
        <v>66</v>
      </c>
      <c r="B413" s="206">
        <v>51834.943813499995</v>
      </c>
      <c r="C413" s="206">
        <v>44290.500399800003</v>
      </c>
      <c r="D413" s="206">
        <v>37402.126499100006</v>
      </c>
      <c r="E413" s="12">
        <v>-15.552711842314395</v>
      </c>
      <c r="F413" s="12"/>
      <c r="G413" s="207">
        <v>203594.25063999998</v>
      </c>
      <c r="H413" s="207">
        <v>173533.68091</v>
      </c>
      <c r="I413" s="207">
        <v>147574.84114999999</v>
      </c>
      <c r="J413" s="12">
        <v>-14.958963368882308</v>
      </c>
      <c r="K413" s="12"/>
      <c r="L413" s="12"/>
      <c r="M413" s="12"/>
      <c r="O413" s="290"/>
      <c r="P413" s="290"/>
      <c r="Q413" s="290"/>
    </row>
    <row r="414" spans="1:23" x14ac:dyDescent="0.2">
      <c r="A414" s="9"/>
      <c r="B414" s="206"/>
      <c r="C414" s="206"/>
      <c r="D414" s="206"/>
      <c r="E414" s="12"/>
      <c r="F414" s="12"/>
      <c r="G414" s="207"/>
      <c r="H414" s="207"/>
      <c r="I414" s="207"/>
      <c r="J414" s="12"/>
      <c r="K414" s="12"/>
      <c r="L414" s="12"/>
      <c r="M414" s="12"/>
      <c r="O414" s="290"/>
      <c r="P414" s="290"/>
      <c r="Q414" s="290"/>
    </row>
    <row r="415" spans="1:23" s="20" customFormat="1" ht="11.25" customHeight="1" x14ac:dyDescent="0.2">
      <c r="A415" s="17" t="s">
        <v>68</v>
      </c>
      <c r="B415" s="18">
        <v>460818.382789</v>
      </c>
      <c r="C415" s="18">
        <v>375609.70523249992</v>
      </c>
      <c r="D415" s="18">
        <v>393917.45678349998</v>
      </c>
      <c r="E415" s="16">
        <v>4.8741423067510112</v>
      </c>
      <c r="F415" s="16"/>
      <c r="G415" s="18">
        <v>1536540.4990000003</v>
      </c>
      <c r="H415" s="18">
        <v>1264423.60412</v>
      </c>
      <c r="I415" s="18">
        <v>1312252.6181899998</v>
      </c>
      <c r="J415" s="16">
        <v>3.7826732998461665</v>
      </c>
      <c r="K415" s="16"/>
      <c r="L415" s="16"/>
      <c r="M415" s="16"/>
      <c r="O415" s="290"/>
      <c r="P415" s="290"/>
      <c r="Q415" s="290"/>
      <c r="R415" s="179"/>
      <c r="S415" s="19"/>
      <c r="T415" s="19"/>
      <c r="U415" s="179"/>
      <c r="V415" s="179"/>
      <c r="W415" s="179"/>
    </row>
    <row r="416" spans="1:23" s="20" customFormat="1" ht="11.25" customHeight="1" x14ac:dyDescent="0.2">
      <c r="A416" s="17" t="s">
        <v>452</v>
      </c>
      <c r="B416" s="18">
        <v>76908.041931900007</v>
      </c>
      <c r="C416" s="18">
        <v>60800.489975499993</v>
      </c>
      <c r="D416" s="18">
        <v>85951.079900500001</v>
      </c>
      <c r="E416" s="16">
        <v>41.365768491560885</v>
      </c>
      <c r="F416" s="16"/>
      <c r="G416" s="18">
        <v>197173.33575000006</v>
      </c>
      <c r="H416" s="18">
        <v>158415.38146</v>
      </c>
      <c r="I416" s="18">
        <v>224354.63283000002</v>
      </c>
      <c r="J416" s="16">
        <v>41.6242733264192</v>
      </c>
      <c r="K416" s="16"/>
      <c r="L416" s="16"/>
      <c r="M416" s="16"/>
      <c r="O416" s="290"/>
      <c r="P416" s="290"/>
      <c r="Q416" s="290"/>
    </row>
    <row r="417" spans="1:22" ht="11.25" customHeight="1" x14ac:dyDescent="0.25">
      <c r="A417" s="9" t="s">
        <v>453</v>
      </c>
      <c r="B417" s="11">
        <v>73919.062345400002</v>
      </c>
      <c r="C417" s="11">
        <v>58300.456222799992</v>
      </c>
      <c r="D417" s="11">
        <v>84075.774758900006</v>
      </c>
      <c r="E417" s="12">
        <v>44.211178103988601</v>
      </c>
      <c r="F417" s="12"/>
      <c r="G417" s="11">
        <v>176888.56316000005</v>
      </c>
      <c r="H417" s="11">
        <v>141224.44755000001</v>
      </c>
      <c r="I417" s="11">
        <v>210194.43524000002</v>
      </c>
      <c r="J417" s="12">
        <v>48.837144620857117</v>
      </c>
      <c r="K417" s="12"/>
      <c r="L417" s="12"/>
      <c r="M417" s="12"/>
      <c r="O417" s="290"/>
      <c r="P417" s="290"/>
      <c r="Q417" s="290"/>
      <c r="R417" s="246"/>
    </row>
    <row r="418" spans="1:22" ht="11.25" customHeight="1" x14ac:dyDescent="0.25">
      <c r="A418" s="339" t="s">
        <v>454</v>
      </c>
      <c r="B418" s="206">
        <v>73389.590795399999</v>
      </c>
      <c r="C418" s="206">
        <v>57939.494842799992</v>
      </c>
      <c r="D418" s="206">
        <v>83357.149613900008</v>
      </c>
      <c r="E418" s="12">
        <v>43.869306834763677</v>
      </c>
      <c r="F418" s="12"/>
      <c r="G418" s="207">
        <v>176223.76892000006</v>
      </c>
      <c r="H418" s="207">
        <v>140746.05068000001</v>
      </c>
      <c r="I418" s="207">
        <v>209467.93710000001</v>
      </c>
      <c r="J418" s="12">
        <v>48.826866606897511</v>
      </c>
      <c r="K418" s="12"/>
      <c r="L418" s="12"/>
      <c r="M418" s="12"/>
      <c r="O418" s="290"/>
      <c r="P418" s="290"/>
      <c r="Q418" s="290"/>
      <c r="R418" s="246"/>
    </row>
    <row r="419" spans="1:22" ht="11.25" customHeight="1" x14ac:dyDescent="0.25">
      <c r="A419" s="339" t="s">
        <v>462</v>
      </c>
      <c r="B419" s="206">
        <v>529.47154999999998</v>
      </c>
      <c r="C419" s="206">
        <v>360.96137999999996</v>
      </c>
      <c r="D419" s="206">
        <v>718.62514499999997</v>
      </c>
      <c r="E419" s="12">
        <v>99.08643550731108</v>
      </c>
      <c r="F419" s="12"/>
      <c r="G419" s="207">
        <v>664.79424000000006</v>
      </c>
      <c r="H419" s="207">
        <v>478.39686999999998</v>
      </c>
      <c r="I419" s="207">
        <v>726.49813999999992</v>
      </c>
      <c r="J419" s="12">
        <v>51.860972668989234</v>
      </c>
      <c r="K419" s="12"/>
      <c r="L419" s="12"/>
      <c r="M419" s="12"/>
      <c r="O419" s="290"/>
      <c r="P419" s="290"/>
      <c r="Q419" s="290"/>
      <c r="R419" s="246"/>
    </row>
    <row r="420" spans="1:22" ht="11.25" customHeight="1" x14ac:dyDescent="0.25">
      <c r="A420" s="9" t="s">
        <v>455</v>
      </c>
      <c r="B420" s="206">
        <v>2988.9795865000006</v>
      </c>
      <c r="C420" s="206">
        <v>2500.0337527000002</v>
      </c>
      <c r="D420" s="206">
        <v>1875.3051415999998</v>
      </c>
      <c r="E420" s="12">
        <v>-24.988807068116685</v>
      </c>
      <c r="F420" s="12"/>
      <c r="G420" s="207">
        <v>20284.77259</v>
      </c>
      <c r="H420" s="207">
        <v>17190.93391</v>
      </c>
      <c r="I420" s="207">
        <v>14160.19759</v>
      </c>
      <c r="J420" s="12">
        <v>-17.629852664589762</v>
      </c>
      <c r="K420" s="12"/>
      <c r="L420" s="12"/>
      <c r="M420" s="12"/>
      <c r="O420" s="290"/>
      <c r="P420" s="290"/>
      <c r="Q420" s="290"/>
      <c r="R420" s="246"/>
    </row>
    <row r="421" spans="1:22" s="20" customFormat="1" ht="11.25" customHeight="1" x14ac:dyDescent="0.25">
      <c r="A421" s="17" t="s">
        <v>451</v>
      </c>
      <c r="B421" s="18">
        <v>151640.23008129999</v>
      </c>
      <c r="C421" s="18">
        <v>127137.17779140001</v>
      </c>
      <c r="D421" s="18">
        <v>112335.9076831</v>
      </c>
      <c r="E421" s="16">
        <v>-11.64196843553124</v>
      </c>
      <c r="F421" s="16"/>
      <c r="G421" s="18">
        <v>219668.87997999997</v>
      </c>
      <c r="H421" s="18">
        <v>192252.71027999997</v>
      </c>
      <c r="I421" s="18">
        <v>190788.28703000001</v>
      </c>
      <c r="J421" s="16">
        <v>-0.76171787012373215</v>
      </c>
      <c r="K421" s="16"/>
      <c r="L421" s="16"/>
      <c r="M421" s="16"/>
      <c r="O421" s="290"/>
      <c r="P421" s="290"/>
      <c r="Q421" s="290"/>
      <c r="R421" s="22"/>
    </row>
    <row r="422" spans="1:22" ht="11.25" customHeight="1" x14ac:dyDescent="0.2">
      <c r="A422" s="9" t="s">
        <v>448</v>
      </c>
      <c r="B422" s="11">
        <v>144289.94946269999</v>
      </c>
      <c r="C422" s="11">
        <v>120780.25212980001</v>
      </c>
      <c r="D422" s="11">
        <v>107538.2516912</v>
      </c>
      <c r="E422" s="12">
        <v>-10.963713194081677</v>
      </c>
      <c r="F422" s="12"/>
      <c r="G422" s="11">
        <v>199397.05248999997</v>
      </c>
      <c r="H422" s="11">
        <v>175151.76922999998</v>
      </c>
      <c r="I422" s="11">
        <v>177552.51451000001</v>
      </c>
      <c r="J422" s="12">
        <v>1.3706657320986153</v>
      </c>
      <c r="K422" s="12"/>
      <c r="L422" s="12"/>
      <c r="M422" s="12"/>
      <c r="O422" s="290"/>
      <c r="P422" s="290"/>
      <c r="Q422" s="290"/>
    </row>
    <row r="423" spans="1:22" ht="11.25" customHeight="1" x14ac:dyDescent="0.2">
      <c r="A423" s="339" t="s">
        <v>460</v>
      </c>
      <c r="B423" s="206">
        <v>10669.135440500002</v>
      </c>
      <c r="C423" s="206">
        <v>8426.9219424999992</v>
      </c>
      <c r="D423" s="206">
        <v>10106.3426552</v>
      </c>
      <c r="E423" s="12">
        <v>19.929230674726895</v>
      </c>
      <c r="F423" s="12"/>
      <c r="G423" s="207">
        <v>15925.569090000001</v>
      </c>
      <c r="H423" s="207">
        <v>12767.676760000002</v>
      </c>
      <c r="I423" s="207">
        <v>14304.053299999998</v>
      </c>
      <c r="J423" s="12">
        <v>12.033328920209868</v>
      </c>
      <c r="K423" s="12"/>
      <c r="L423" s="12"/>
      <c r="M423" s="12"/>
      <c r="O423" s="290"/>
      <c r="P423" s="290"/>
      <c r="Q423" s="290"/>
    </row>
    <row r="424" spans="1:22" ht="11.25" customHeight="1" x14ac:dyDescent="0.2">
      <c r="A424" s="339" t="s">
        <v>461</v>
      </c>
      <c r="B424" s="206">
        <v>133620.81402220001</v>
      </c>
      <c r="C424" s="206">
        <v>112353.3301873</v>
      </c>
      <c r="D424" s="206">
        <v>97431.909035999997</v>
      </c>
      <c r="E424" s="12">
        <v>-13.280800067452446</v>
      </c>
      <c r="F424" s="12"/>
      <c r="G424" s="207">
        <v>183471.48339999997</v>
      </c>
      <c r="H424" s="207">
        <v>162384.09246999997</v>
      </c>
      <c r="I424" s="207">
        <v>163248.46121000001</v>
      </c>
      <c r="J424" s="12">
        <v>0.53229890123611767</v>
      </c>
      <c r="K424" s="12"/>
      <c r="L424" s="12"/>
      <c r="M424" s="12"/>
      <c r="O424" s="290"/>
      <c r="P424" s="290"/>
      <c r="Q424" s="290"/>
    </row>
    <row r="425" spans="1:22" ht="11.25" customHeight="1" x14ac:dyDescent="0.2">
      <c r="A425" s="9" t="s">
        <v>450</v>
      </c>
      <c r="B425" s="206">
        <v>7350.2806186000007</v>
      </c>
      <c r="C425" s="206">
        <v>6356.9256616000002</v>
      </c>
      <c r="D425" s="206">
        <v>4797.655991900001</v>
      </c>
      <c r="E425" s="12">
        <v>-24.528675537595319</v>
      </c>
      <c r="F425" s="12"/>
      <c r="G425" s="207">
        <v>20271.82749</v>
      </c>
      <c r="H425" s="207">
        <v>17100.941050000001</v>
      </c>
      <c r="I425" s="207">
        <v>13235.77252</v>
      </c>
      <c r="J425" s="12">
        <v>-22.602080895425345</v>
      </c>
      <c r="K425" s="12"/>
      <c r="L425" s="12"/>
      <c r="M425" s="12"/>
      <c r="O425" s="290"/>
      <c r="P425" s="290"/>
      <c r="Q425" s="290"/>
    </row>
    <row r="426" spans="1:22" s="20" customFormat="1" ht="11.25" customHeight="1" x14ac:dyDescent="0.2">
      <c r="A426" s="17" t="s">
        <v>434</v>
      </c>
      <c r="B426" s="18">
        <v>227695.37931079997</v>
      </c>
      <c r="C426" s="18">
        <v>183957.44395569994</v>
      </c>
      <c r="D426" s="18">
        <v>192439.9185652</v>
      </c>
      <c r="E426" s="16">
        <v>4.6111070186117615</v>
      </c>
      <c r="F426" s="16"/>
      <c r="G426" s="18">
        <v>1104402.8297800003</v>
      </c>
      <c r="H426" s="18">
        <v>900852.16366000008</v>
      </c>
      <c r="I426" s="18">
        <v>884599.2099299999</v>
      </c>
      <c r="J426" s="16">
        <v>-1.8041754669231693</v>
      </c>
      <c r="K426" s="16"/>
      <c r="L426" s="16"/>
      <c r="M426" s="16"/>
      <c r="O426" s="290"/>
      <c r="P426" s="290"/>
      <c r="Q426" s="290"/>
    </row>
    <row r="427" spans="1:22" ht="11.25" customHeight="1" x14ac:dyDescent="0.2">
      <c r="A427" s="9" t="s">
        <v>459</v>
      </c>
      <c r="B427" s="11">
        <v>226475.08612479997</v>
      </c>
      <c r="C427" s="11">
        <v>182977.98483499995</v>
      </c>
      <c r="D427" s="11">
        <v>190943.66903280001</v>
      </c>
      <c r="E427" s="12">
        <v>4.3533566100769434</v>
      </c>
      <c r="F427" s="12"/>
      <c r="G427" s="11">
        <v>1098041.2139700002</v>
      </c>
      <c r="H427" s="11">
        <v>895839.31358000007</v>
      </c>
      <c r="I427" s="11">
        <v>877180.93906999985</v>
      </c>
      <c r="J427" s="12">
        <v>-2.0827813902737375</v>
      </c>
      <c r="K427" s="12"/>
      <c r="L427" s="12"/>
      <c r="M427" s="12"/>
      <c r="O427" s="290"/>
      <c r="P427" s="290"/>
      <c r="Q427" s="290"/>
    </row>
    <row r="428" spans="1:22" ht="11.25" customHeight="1" x14ac:dyDescent="0.2">
      <c r="A428" s="339" t="s">
        <v>69</v>
      </c>
      <c r="B428" s="206">
        <v>223843.12130889998</v>
      </c>
      <c r="C428" s="206">
        <v>180781.37976209994</v>
      </c>
      <c r="D428" s="206">
        <v>189142.3999168</v>
      </c>
      <c r="E428" s="12">
        <v>4.6249343630980064</v>
      </c>
      <c r="F428" s="12"/>
      <c r="G428" s="207">
        <v>1095207.4925900002</v>
      </c>
      <c r="H428" s="207">
        <v>893546.40917000012</v>
      </c>
      <c r="I428" s="207">
        <v>875137.98458999989</v>
      </c>
      <c r="J428" s="12">
        <v>-2.0601531594872142</v>
      </c>
      <c r="K428" s="12"/>
      <c r="L428" s="12"/>
      <c r="M428" s="12"/>
      <c r="O428" s="290"/>
      <c r="P428" s="290"/>
      <c r="Q428" s="290"/>
      <c r="S428" s="337"/>
      <c r="T428" s="337"/>
    </row>
    <row r="429" spans="1:22" ht="11.25" customHeight="1" x14ac:dyDescent="0.2">
      <c r="A429" s="339" t="s">
        <v>458</v>
      </c>
      <c r="B429" s="206">
        <v>2631.9648158999998</v>
      </c>
      <c r="C429" s="206">
        <v>2196.6050729000003</v>
      </c>
      <c r="D429" s="206">
        <v>1801.2691159999999</v>
      </c>
      <c r="E429" s="12">
        <v>-17.997589178744377</v>
      </c>
      <c r="F429" s="12"/>
      <c r="G429" s="207">
        <v>2833.72138</v>
      </c>
      <c r="H429" s="207">
        <v>2292.9044100000001</v>
      </c>
      <c r="I429" s="207">
        <v>2042.9544799999999</v>
      </c>
      <c r="J429" s="12">
        <v>-10.90101832897605</v>
      </c>
      <c r="K429" s="12"/>
      <c r="L429" s="12"/>
      <c r="M429" s="12"/>
      <c r="O429" s="290"/>
      <c r="P429" s="290"/>
      <c r="Q429" s="290"/>
    </row>
    <row r="430" spans="1:22" ht="11.25" customHeight="1" x14ac:dyDescent="0.2">
      <c r="A430" s="9" t="s">
        <v>449</v>
      </c>
      <c r="B430" s="206">
        <v>1220.2931859999999</v>
      </c>
      <c r="C430" s="206">
        <v>979.45912070000008</v>
      </c>
      <c r="D430" s="206">
        <v>1496.2495324000004</v>
      </c>
      <c r="E430" s="12">
        <v>52.762836220327443</v>
      </c>
      <c r="F430" s="12"/>
      <c r="G430" s="207">
        <v>6361.6158100000002</v>
      </c>
      <c r="H430" s="207">
        <v>5012.8500800000002</v>
      </c>
      <c r="I430" s="207">
        <v>7418.2708599999996</v>
      </c>
      <c r="J430" s="12">
        <v>47.985093142861359</v>
      </c>
      <c r="K430" s="12"/>
      <c r="L430" s="12"/>
      <c r="M430" s="12"/>
      <c r="O430" s="290"/>
      <c r="P430" s="290"/>
      <c r="Q430" s="290"/>
    </row>
    <row r="431" spans="1:22" s="20" customFormat="1" ht="11.25" customHeight="1" x14ac:dyDescent="0.25">
      <c r="A431" s="17" t="s">
        <v>71</v>
      </c>
      <c r="B431" s="292">
        <v>4574.7314649999998</v>
      </c>
      <c r="C431" s="292">
        <v>3714.5935098999994</v>
      </c>
      <c r="D431" s="292">
        <v>3190.5506347</v>
      </c>
      <c r="E431" s="16">
        <v>-14.107677564270205</v>
      </c>
      <c r="F431" s="16"/>
      <c r="G431" s="293">
        <v>15295.453490000002</v>
      </c>
      <c r="H431" s="293">
        <v>12903.34872</v>
      </c>
      <c r="I431" s="293">
        <v>12510.4884</v>
      </c>
      <c r="J431" s="16">
        <v>-3.0446384773827901</v>
      </c>
      <c r="K431" s="16"/>
      <c r="L431" s="16"/>
      <c r="M431" s="16"/>
      <c r="O431" s="290"/>
      <c r="P431" s="290"/>
      <c r="Q431" s="290"/>
      <c r="R431" s="22"/>
      <c r="S431" s="179"/>
      <c r="T431" s="179"/>
      <c r="U431" s="179"/>
      <c r="V431" s="179"/>
    </row>
    <row r="432" spans="1:22" x14ac:dyDescent="0.2">
      <c r="A432" s="84"/>
      <c r="B432" s="90"/>
      <c r="C432" s="90"/>
      <c r="D432" s="90"/>
      <c r="E432" s="90"/>
      <c r="F432" s="90"/>
      <c r="G432" s="90"/>
      <c r="H432" s="90"/>
      <c r="I432" s="90"/>
      <c r="J432" s="84"/>
      <c r="K432" s="9"/>
      <c r="L432" s="9"/>
      <c r="M432" s="9"/>
      <c r="O432" s="174"/>
    </row>
    <row r="433" spans="1:22" x14ac:dyDescent="0.2">
      <c r="A433" s="9" t="s">
        <v>485</v>
      </c>
      <c r="B433" s="9"/>
      <c r="C433" s="9"/>
      <c r="D433" s="9"/>
      <c r="E433" s="9"/>
      <c r="F433" s="9"/>
      <c r="G433" s="9"/>
      <c r="H433" s="9"/>
      <c r="I433" s="9"/>
      <c r="J433" s="9"/>
      <c r="K433" s="9"/>
      <c r="L433" s="9"/>
      <c r="M433" s="9"/>
      <c r="O433" s="174"/>
    </row>
    <row r="434" spans="1:22" s="20" customFormat="1" ht="11.25" customHeight="1" x14ac:dyDescent="0.25">
      <c r="A434" s="17"/>
      <c r="B434" s="292"/>
      <c r="C434" s="292"/>
      <c r="D434" s="292"/>
      <c r="E434" s="16"/>
      <c r="F434" s="16"/>
      <c r="G434" s="293"/>
      <c r="H434" s="293"/>
      <c r="I434" s="293"/>
      <c r="J434" s="16"/>
      <c r="K434" s="16"/>
      <c r="L434" s="16"/>
      <c r="M434" s="16"/>
      <c r="O434" s="290"/>
      <c r="P434" s="281"/>
      <c r="Q434" s="291"/>
      <c r="R434" s="22"/>
      <c r="S434" s="179"/>
      <c r="T434" s="179"/>
      <c r="U434" s="179"/>
      <c r="V434" s="179"/>
    </row>
    <row r="435" spans="1:22" ht="20.100000000000001" customHeight="1" x14ac:dyDescent="0.25">
      <c r="A435" s="391" t="s">
        <v>482</v>
      </c>
      <c r="B435" s="391"/>
      <c r="C435" s="391"/>
      <c r="D435" s="391"/>
      <c r="E435" s="391"/>
      <c r="F435" s="391"/>
      <c r="G435" s="391"/>
      <c r="H435" s="391"/>
      <c r="I435" s="391"/>
      <c r="J435" s="391"/>
      <c r="K435" s="348"/>
      <c r="L435" s="348"/>
      <c r="M435" s="348"/>
      <c r="N435" s="108"/>
      <c r="O435" s="177"/>
      <c r="P435" s="167"/>
      <c r="Q435" s="167"/>
      <c r="R435" s="246"/>
      <c r="S435" s="108"/>
    </row>
    <row r="436" spans="1:22" ht="20.100000000000001" customHeight="1" x14ac:dyDescent="0.25">
      <c r="A436" s="392" t="s">
        <v>224</v>
      </c>
      <c r="B436" s="392"/>
      <c r="C436" s="392"/>
      <c r="D436" s="392"/>
      <c r="E436" s="392"/>
      <c r="F436" s="392"/>
      <c r="G436" s="392"/>
      <c r="H436" s="392"/>
      <c r="I436" s="392"/>
      <c r="J436" s="392"/>
      <c r="K436" s="348"/>
      <c r="L436" s="348"/>
      <c r="M436" s="348"/>
      <c r="N436" s="108"/>
      <c r="O436" s="177"/>
      <c r="P436" s="167"/>
      <c r="Q436" s="167"/>
      <c r="R436" s="246"/>
      <c r="S436" s="108"/>
      <c r="T436" s="108"/>
    </row>
    <row r="437" spans="1:22" s="20" customFormat="1" ht="13.2" x14ac:dyDescent="0.25">
      <c r="A437" s="17"/>
      <c r="B437" s="395" t="s">
        <v>100</v>
      </c>
      <c r="C437" s="395"/>
      <c r="D437" s="395"/>
      <c r="E437" s="395"/>
      <c r="F437" s="349"/>
      <c r="G437" s="395" t="s">
        <v>423</v>
      </c>
      <c r="H437" s="395"/>
      <c r="I437" s="395"/>
      <c r="J437" s="395"/>
      <c r="K437" s="349"/>
      <c r="L437" s="349"/>
      <c r="M437" s="349"/>
      <c r="N437" s="108"/>
      <c r="O437" s="26"/>
      <c r="P437" s="26"/>
      <c r="Q437" s="22"/>
      <c r="R437" s="22"/>
      <c r="S437" s="22"/>
      <c r="T437" s="108"/>
    </row>
    <row r="438" spans="1:22" s="20" customFormat="1" ht="13.2" x14ac:dyDescent="0.25">
      <c r="A438" s="17" t="s">
        <v>257</v>
      </c>
      <c r="B438" s="396">
        <v>2018</v>
      </c>
      <c r="C438" s="398" t="s">
        <v>513</v>
      </c>
      <c r="D438" s="398"/>
      <c r="E438" s="398"/>
      <c r="F438" s="349"/>
      <c r="G438" s="396">
        <v>2018</v>
      </c>
      <c r="H438" s="398" t="s">
        <v>513</v>
      </c>
      <c r="I438" s="398"/>
      <c r="J438" s="398"/>
      <c r="K438" s="349"/>
      <c r="L438" s="349"/>
      <c r="M438" s="349"/>
      <c r="N438" s="108"/>
      <c r="O438" s="111"/>
      <c r="P438" s="111"/>
      <c r="Q438" s="246"/>
      <c r="R438" s="246"/>
      <c r="S438" s="246"/>
      <c r="T438" s="27"/>
      <c r="U438" s="27"/>
    </row>
    <row r="439" spans="1:22" s="20" customFormat="1" ht="13.2" x14ac:dyDescent="0.25">
      <c r="A439" s="123"/>
      <c r="B439" s="397"/>
      <c r="C439" s="256">
        <v>2018</v>
      </c>
      <c r="D439" s="256">
        <v>2019</v>
      </c>
      <c r="E439" s="350" t="s">
        <v>509</v>
      </c>
      <c r="F439" s="125"/>
      <c r="G439" s="397"/>
      <c r="H439" s="256">
        <v>2018</v>
      </c>
      <c r="I439" s="256">
        <v>2019</v>
      </c>
      <c r="J439" s="350" t="s">
        <v>509</v>
      </c>
      <c r="K439" s="349"/>
      <c r="L439" s="349"/>
      <c r="M439" s="349"/>
      <c r="N439" s="108"/>
      <c r="O439" s="111"/>
      <c r="P439" s="111"/>
      <c r="Q439" s="246"/>
      <c r="R439" s="246"/>
      <c r="S439" s="246"/>
      <c r="T439" s="263"/>
      <c r="U439" s="263"/>
    </row>
    <row r="440" spans="1:22" s="20" customFormat="1" ht="11.25" customHeight="1" x14ac:dyDescent="0.25">
      <c r="A440" s="17" t="s">
        <v>261</v>
      </c>
      <c r="B440" s="292"/>
      <c r="C440" s="292"/>
      <c r="D440" s="292"/>
      <c r="E440" s="16"/>
      <c r="F440" s="16"/>
      <c r="G440" s="293"/>
      <c r="H440" s="293"/>
      <c r="I440" s="293"/>
      <c r="J440" s="16"/>
      <c r="K440" s="16"/>
      <c r="L440" s="16"/>
      <c r="M440" s="16"/>
      <c r="O440" s="290"/>
      <c r="P440" s="281"/>
      <c r="Q440" s="291"/>
      <c r="R440" s="22"/>
      <c r="S440" s="179"/>
      <c r="T440" s="179"/>
      <c r="U440" s="179"/>
      <c r="V440" s="179"/>
    </row>
    <row r="441" spans="1:22" s="20" customFormat="1" ht="11.25" customHeight="1" x14ac:dyDescent="0.25">
      <c r="A441" s="17" t="s">
        <v>467</v>
      </c>
      <c r="B441" s="292">
        <v>211499.03570870004</v>
      </c>
      <c r="C441" s="292">
        <v>174724.95748089999</v>
      </c>
      <c r="D441" s="292">
        <v>198052.55192210004</v>
      </c>
      <c r="E441" s="16">
        <v>13.35103741189927</v>
      </c>
      <c r="F441" s="16"/>
      <c r="G441" s="293">
        <v>191203.88846000002</v>
      </c>
      <c r="H441" s="293">
        <v>156867.33586999998</v>
      </c>
      <c r="I441" s="293">
        <v>192070.94759999996</v>
      </c>
      <c r="J441" s="16">
        <v>22.4416456968289</v>
      </c>
      <c r="K441" s="16"/>
      <c r="L441" s="16"/>
      <c r="M441" s="16"/>
      <c r="O441" s="290"/>
      <c r="P441" s="281"/>
      <c r="Q441" s="291"/>
      <c r="R441" s="22"/>
      <c r="S441" s="179"/>
      <c r="T441" s="179"/>
      <c r="U441" s="179"/>
      <c r="V441" s="179"/>
    </row>
    <row r="442" spans="1:22" s="20" customFormat="1" ht="11.25" customHeight="1" x14ac:dyDescent="0.25">
      <c r="A442" s="17"/>
      <c r="B442" s="292"/>
      <c r="C442" s="292">
        <v>174.7249574809</v>
      </c>
      <c r="D442" s="292">
        <v>198.05255192210004</v>
      </c>
      <c r="E442" s="341">
        <v>0.13351037411899269</v>
      </c>
      <c r="F442" s="16"/>
      <c r="G442" s="293"/>
      <c r="H442" s="293">
        <v>156.86733586999998</v>
      </c>
      <c r="I442" s="293">
        <v>192.07094759999995</v>
      </c>
      <c r="J442" s="341">
        <v>0.22441645696828894</v>
      </c>
      <c r="K442" s="341"/>
      <c r="L442" s="341"/>
      <c r="M442" s="341"/>
      <c r="O442" s="290"/>
      <c r="P442" s="281"/>
      <c r="Q442" s="291"/>
      <c r="R442" s="22"/>
      <c r="S442" s="179"/>
      <c r="T442" s="179"/>
      <c r="U442" s="179"/>
      <c r="V442" s="179"/>
    </row>
    <row r="443" spans="1:22" s="20" customFormat="1" ht="11.25" customHeight="1" x14ac:dyDescent="0.25">
      <c r="A443" s="17" t="s">
        <v>10</v>
      </c>
      <c r="B443" s="292"/>
      <c r="C443" s="292"/>
      <c r="D443" s="292"/>
      <c r="E443" s="16"/>
      <c r="F443" s="16"/>
      <c r="G443" s="293"/>
      <c r="H443" s="293"/>
      <c r="I443" s="293"/>
      <c r="J443" s="16"/>
      <c r="K443" s="16"/>
      <c r="L443" s="16"/>
      <c r="M443" s="16"/>
      <c r="O443" s="290"/>
      <c r="P443" s="281"/>
      <c r="Q443" s="291"/>
      <c r="R443" s="22"/>
      <c r="S443" s="179"/>
      <c r="T443" s="179"/>
      <c r="U443" s="179"/>
      <c r="V443" s="179"/>
    </row>
    <row r="444" spans="1:22" s="20" customFormat="1" ht="11.25" customHeight="1" x14ac:dyDescent="0.25">
      <c r="A444" s="17" t="s">
        <v>352</v>
      </c>
      <c r="B444" s="293">
        <v>339908.38290079997</v>
      </c>
      <c r="C444" s="293">
        <v>298452.09014029999</v>
      </c>
      <c r="D444" s="293">
        <v>190358.42991760001</v>
      </c>
      <c r="E444" s="16">
        <v>-36.21809455979551</v>
      </c>
      <c r="F444" s="12"/>
      <c r="G444" s="293">
        <v>277380.85658999998</v>
      </c>
      <c r="H444" s="293">
        <v>243549.08882</v>
      </c>
      <c r="I444" s="293">
        <v>181682.77357000005</v>
      </c>
      <c r="J444" s="16">
        <v>-25.401990025806882</v>
      </c>
      <c r="K444" s="16"/>
      <c r="L444" s="16"/>
      <c r="M444" s="16"/>
      <c r="O444" s="290"/>
      <c r="P444" s="281"/>
      <c r="Q444" s="291"/>
      <c r="R444" s="22"/>
      <c r="S444" s="179"/>
      <c r="T444" s="179"/>
      <c r="U444" s="179"/>
      <c r="V444" s="179"/>
    </row>
    <row r="445" spans="1:22" s="20" customFormat="1" ht="11.25" customHeight="1" x14ac:dyDescent="0.25">
      <c r="A445" s="9" t="s">
        <v>353</v>
      </c>
      <c r="B445" s="206">
        <v>6919.3072908999993</v>
      </c>
      <c r="C445" s="206">
        <v>5704.1944693000005</v>
      </c>
      <c r="D445" s="206">
        <v>1596.7859415999999</v>
      </c>
      <c r="E445" s="12">
        <v>-72.006810949487985</v>
      </c>
      <c r="F445" s="12"/>
      <c r="G445" s="207">
        <v>5332.6030699999992</v>
      </c>
      <c r="H445" s="207">
        <v>4447.2583799999993</v>
      </c>
      <c r="I445" s="207">
        <v>1780.63914</v>
      </c>
      <c r="J445" s="16">
        <v>-59.960969481606774</v>
      </c>
      <c r="K445" s="16"/>
      <c r="L445" s="16"/>
      <c r="M445" s="16"/>
      <c r="O445" s="290"/>
      <c r="P445" s="281"/>
      <c r="Q445" s="291"/>
      <c r="R445" s="22"/>
      <c r="S445" s="179"/>
      <c r="T445" s="179"/>
      <c r="U445" s="179"/>
      <c r="V445" s="179"/>
    </row>
    <row r="446" spans="1:22" s="20" customFormat="1" ht="11.25" customHeight="1" x14ac:dyDescent="0.25">
      <c r="A446" s="9" t="s">
        <v>354</v>
      </c>
      <c r="B446" s="206">
        <v>77552.750132400004</v>
      </c>
      <c r="C446" s="206">
        <v>69899.490352700013</v>
      </c>
      <c r="D446" s="206">
        <v>16096.575252299999</v>
      </c>
      <c r="E446" s="12">
        <v>-76.971827446695784</v>
      </c>
      <c r="F446" s="12"/>
      <c r="G446" s="207">
        <v>57674.225599999998</v>
      </c>
      <c r="H446" s="207">
        <v>51644.127160000004</v>
      </c>
      <c r="I446" s="207">
        <v>34814.465110000005</v>
      </c>
      <c r="J446" s="16">
        <v>-32.58775581172975</v>
      </c>
      <c r="K446" s="16"/>
      <c r="L446" s="16"/>
      <c r="M446" s="16"/>
      <c r="O446" s="290"/>
      <c r="P446" s="281"/>
      <c r="Q446" s="291"/>
      <c r="R446" s="22"/>
      <c r="S446" s="179"/>
      <c r="T446" s="179"/>
      <c r="U446" s="179"/>
      <c r="V446" s="179"/>
    </row>
    <row r="447" spans="1:22" s="20" customFormat="1" ht="11.25" customHeight="1" x14ac:dyDescent="0.25">
      <c r="A447" s="9" t="s">
        <v>330</v>
      </c>
      <c r="B447" s="206">
        <v>255436.32547749995</v>
      </c>
      <c r="C447" s="206">
        <v>222848.40531830001</v>
      </c>
      <c r="D447" s="206">
        <v>172665.06872370001</v>
      </c>
      <c r="E447" s="12">
        <v>-22.519046758679679</v>
      </c>
      <c r="F447" s="12"/>
      <c r="G447" s="207">
        <v>214374.02791999999</v>
      </c>
      <c r="H447" s="207">
        <v>187457.70328000002</v>
      </c>
      <c r="I447" s="207">
        <v>145087.66932000004</v>
      </c>
      <c r="J447" s="16">
        <v>-22.602450162697835</v>
      </c>
      <c r="K447" s="16"/>
      <c r="L447" s="16"/>
      <c r="M447" s="16"/>
      <c r="O447" s="290"/>
      <c r="P447" s="281"/>
      <c r="Q447" s="291"/>
      <c r="R447" s="22"/>
      <c r="S447" s="179"/>
      <c r="T447" s="179"/>
      <c r="U447" s="179"/>
      <c r="V447" s="179"/>
    </row>
    <row r="448" spans="1:22" x14ac:dyDescent="0.2">
      <c r="B448" s="206"/>
      <c r="C448" s="206"/>
      <c r="D448" s="206"/>
      <c r="E448" s="12"/>
      <c r="F448" s="12"/>
      <c r="G448" s="207"/>
      <c r="H448" s="207"/>
      <c r="I448" s="207"/>
      <c r="J448" s="12"/>
      <c r="K448" s="12"/>
      <c r="L448" s="12"/>
      <c r="M448" s="12"/>
      <c r="O448" s="174"/>
    </row>
    <row r="449" spans="1:18" x14ac:dyDescent="0.2">
      <c r="A449" s="9" t="s">
        <v>79</v>
      </c>
      <c r="B449" s="11"/>
      <c r="C449" s="11"/>
      <c r="D449" s="11"/>
      <c r="E449" s="12"/>
      <c r="F449" s="12"/>
      <c r="G449" s="207">
        <v>1981453.30326</v>
      </c>
      <c r="H449" s="207">
        <v>1661150.6216800003</v>
      </c>
      <c r="I449" s="207">
        <v>1570199.2221000004</v>
      </c>
      <c r="J449" s="12">
        <v>-5.4752048605933368</v>
      </c>
      <c r="K449" s="12"/>
      <c r="L449" s="12"/>
      <c r="M449" s="12"/>
      <c r="O449" s="174"/>
      <c r="P449" s="175"/>
      <c r="Q449" s="175"/>
      <c r="R449" s="13"/>
    </row>
    <row r="450" spans="1:18" x14ac:dyDescent="0.2">
      <c r="A450" s="84"/>
      <c r="B450" s="90"/>
      <c r="C450" s="90"/>
      <c r="D450" s="90"/>
      <c r="E450" s="90"/>
      <c r="F450" s="90"/>
      <c r="G450" s="90"/>
      <c r="H450" s="90"/>
      <c r="I450" s="90"/>
      <c r="J450" s="84"/>
      <c r="K450" s="9"/>
      <c r="L450" s="9"/>
      <c r="M450" s="9"/>
      <c r="O450" s="174"/>
    </row>
    <row r="451" spans="1:18" x14ac:dyDescent="0.2">
      <c r="A451" s="9" t="s">
        <v>468</v>
      </c>
      <c r="B451" s="9"/>
      <c r="C451" s="9"/>
      <c r="D451" s="9"/>
      <c r="E451" s="9"/>
      <c r="F451" s="9"/>
      <c r="G451" s="9"/>
      <c r="H451" s="9"/>
      <c r="I451" s="9"/>
      <c r="J451" s="9"/>
      <c r="K451" s="9"/>
      <c r="L451" s="9"/>
      <c r="M451" s="9"/>
      <c r="O451" s="174"/>
    </row>
    <row r="452" spans="1:18" x14ac:dyDescent="0.25">
      <c r="O452" s="174"/>
    </row>
    <row r="453" spans="1:18" ht="20.100000000000001" customHeight="1" x14ac:dyDescent="0.25">
      <c r="A453" s="391" t="s">
        <v>279</v>
      </c>
      <c r="B453" s="391"/>
      <c r="C453" s="391"/>
      <c r="D453" s="391"/>
      <c r="E453" s="391"/>
      <c r="F453" s="391"/>
      <c r="G453" s="391"/>
      <c r="H453" s="391"/>
      <c r="I453" s="391"/>
      <c r="J453" s="391"/>
      <c r="K453" s="348"/>
      <c r="L453" s="348"/>
      <c r="M453" s="348"/>
      <c r="O453" s="174"/>
    </row>
    <row r="454" spans="1:18" ht="20.100000000000001" customHeight="1" x14ac:dyDescent="0.25">
      <c r="A454" s="392" t="s">
        <v>225</v>
      </c>
      <c r="B454" s="392"/>
      <c r="C454" s="392"/>
      <c r="D454" s="392"/>
      <c r="E454" s="392"/>
      <c r="F454" s="392"/>
      <c r="G454" s="392"/>
      <c r="H454" s="392"/>
      <c r="I454" s="392"/>
      <c r="J454" s="392"/>
      <c r="K454" s="348"/>
      <c r="L454" s="348"/>
      <c r="M454" s="348"/>
      <c r="O454" s="174"/>
      <c r="P454" s="175"/>
      <c r="Q454" s="175"/>
    </row>
    <row r="455" spans="1:18" s="20" customFormat="1" ht="13.2" x14ac:dyDescent="0.25">
      <c r="A455" s="17"/>
      <c r="B455" s="395" t="s">
        <v>100</v>
      </c>
      <c r="C455" s="395"/>
      <c r="D455" s="395"/>
      <c r="E455" s="395"/>
      <c r="F455" s="349"/>
      <c r="G455" s="395" t="s">
        <v>423</v>
      </c>
      <c r="H455" s="395"/>
      <c r="I455" s="395"/>
      <c r="J455" s="395"/>
      <c r="K455" s="349"/>
      <c r="L455" s="349"/>
      <c r="M455" s="349"/>
      <c r="N455" s="91"/>
      <c r="O455" s="165"/>
      <c r="P455" s="165"/>
      <c r="Q455" s="165"/>
      <c r="R455" s="91"/>
    </row>
    <row r="456" spans="1:18" s="20" customFormat="1" ht="13.2" x14ac:dyDescent="0.25">
      <c r="A456" s="17" t="s">
        <v>257</v>
      </c>
      <c r="B456" s="396">
        <v>2018</v>
      </c>
      <c r="C456" s="398" t="s">
        <v>513</v>
      </c>
      <c r="D456" s="398"/>
      <c r="E456" s="398"/>
      <c r="F456" s="349"/>
      <c r="G456" s="396">
        <v>2018</v>
      </c>
      <c r="H456" s="398" t="s">
        <v>513</v>
      </c>
      <c r="I456" s="398"/>
      <c r="J456" s="398"/>
      <c r="K456" s="349"/>
      <c r="L456" s="349"/>
      <c r="M456" s="349"/>
      <c r="N456" s="91"/>
      <c r="O456" s="165"/>
      <c r="P456" s="171"/>
      <c r="Q456" s="171"/>
    </row>
    <row r="457" spans="1:18" s="20" customFormat="1" ht="13.2" x14ac:dyDescent="0.25">
      <c r="A457" s="123"/>
      <c r="B457" s="399"/>
      <c r="C457" s="256">
        <v>2018</v>
      </c>
      <c r="D457" s="256">
        <v>2019</v>
      </c>
      <c r="E457" s="350" t="s">
        <v>509</v>
      </c>
      <c r="F457" s="125"/>
      <c r="G457" s="399"/>
      <c r="H457" s="256">
        <v>2018</v>
      </c>
      <c r="I457" s="256">
        <v>2019</v>
      </c>
      <c r="J457" s="350" t="s">
        <v>509</v>
      </c>
      <c r="K457" s="349"/>
      <c r="L457" s="349"/>
      <c r="M457" s="349"/>
      <c r="O457" s="165"/>
      <c r="P457" s="171"/>
      <c r="Q457" s="171"/>
    </row>
    <row r="458" spans="1:18" s="20" customFormat="1" ht="13.2" x14ac:dyDescent="0.25">
      <c r="A458" s="17"/>
      <c r="B458" s="17"/>
      <c r="C458" s="255"/>
      <c r="D458" s="255"/>
      <c r="E458" s="349"/>
      <c r="F458" s="349"/>
      <c r="G458" s="17"/>
      <c r="H458" s="255"/>
      <c r="I458" s="255"/>
      <c r="J458" s="349"/>
      <c r="K458" s="349"/>
      <c r="L458" s="349"/>
      <c r="M458" s="349"/>
      <c r="O458" s="165"/>
      <c r="P458" s="171"/>
      <c r="Q458" s="171"/>
    </row>
    <row r="459" spans="1:18" s="20" customFormat="1" ht="13.2" x14ac:dyDescent="0.25">
      <c r="A459" s="17" t="s">
        <v>384</v>
      </c>
      <c r="B459" s="17"/>
      <c r="C459" s="255"/>
      <c r="D459" s="255"/>
      <c r="E459" s="349"/>
      <c r="F459" s="349"/>
      <c r="G459" s="18">
        <v>1755127.3358399998</v>
      </c>
      <c r="H459" s="18">
        <v>1501766.0012499997</v>
      </c>
      <c r="I459" s="18">
        <v>1505720.8263900001</v>
      </c>
      <c r="J459" s="16">
        <v>0.2633449643092689</v>
      </c>
      <c r="K459" s="16"/>
      <c r="L459" s="16"/>
      <c r="M459" s="16"/>
      <c r="O459" s="165"/>
      <c r="P459" s="171"/>
      <c r="Q459" s="171"/>
    </row>
    <row r="460" spans="1:18" s="20" customFormat="1" ht="13.2" x14ac:dyDescent="0.25">
      <c r="A460" s="17"/>
      <c r="B460" s="17"/>
      <c r="C460" s="255"/>
      <c r="D460" s="255"/>
      <c r="E460" s="349"/>
      <c r="F460" s="349"/>
      <c r="G460" s="17"/>
      <c r="H460" s="255"/>
      <c r="I460" s="255"/>
      <c r="J460" s="349"/>
      <c r="K460" s="349"/>
      <c r="L460" s="349"/>
      <c r="M460" s="349"/>
      <c r="O460" s="165"/>
      <c r="P460" s="171"/>
      <c r="Q460" s="171"/>
    </row>
    <row r="461" spans="1:18" s="21" customFormat="1" ht="13.2" x14ac:dyDescent="0.25">
      <c r="A461" s="86" t="s">
        <v>256</v>
      </c>
      <c r="B461" s="86"/>
      <c r="C461" s="86"/>
      <c r="D461" s="86"/>
      <c r="E461" s="86"/>
      <c r="F461" s="86"/>
      <c r="G461" s="86">
        <v>978857.27545000007</v>
      </c>
      <c r="H461" s="86">
        <v>843298.91437999997</v>
      </c>
      <c r="I461" s="86">
        <v>877310.35210000002</v>
      </c>
      <c r="J461" s="16">
        <v>4.0331414092956095</v>
      </c>
      <c r="K461" s="16"/>
      <c r="L461" s="16"/>
      <c r="M461" s="16"/>
      <c r="O461" s="165"/>
      <c r="P461" s="201"/>
      <c r="Q461" s="201"/>
    </row>
    <row r="462" spans="1:18" ht="13.2" x14ac:dyDescent="0.25">
      <c r="A462" s="83"/>
      <c r="B462" s="199"/>
      <c r="C462" s="88"/>
      <c r="E462" s="88"/>
      <c r="F462" s="88"/>
      <c r="G462" s="88"/>
      <c r="I462" s="92"/>
      <c r="J462" s="12"/>
      <c r="K462" s="12"/>
      <c r="L462" s="12"/>
      <c r="M462" s="12"/>
      <c r="O462" s="165"/>
    </row>
    <row r="463" spans="1:18" s="20" customFormat="1" ht="13.2" x14ac:dyDescent="0.25">
      <c r="A463" s="91" t="s">
        <v>178</v>
      </c>
      <c r="B463" s="21">
        <v>1165763.9747094002</v>
      </c>
      <c r="C463" s="21">
        <v>1018683.6067804</v>
      </c>
      <c r="D463" s="21">
        <v>1069541.308436</v>
      </c>
      <c r="E463" s="16">
        <v>4.9924924006913471</v>
      </c>
      <c r="F463" s="21"/>
      <c r="G463" s="21">
        <v>449092.36676999996</v>
      </c>
      <c r="H463" s="21">
        <v>389617.46596</v>
      </c>
      <c r="I463" s="21">
        <v>399599.72301999998</v>
      </c>
      <c r="J463" s="16">
        <v>2.5620661115394654</v>
      </c>
      <c r="K463" s="16"/>
      <c r="L463" s="16"/>
      <c r="M463" s="16"/>
      <c r="O463" s="165"/>
      <c r="P463" s="171"/>
      <c r="Q463" s="171"/>
    </row>
    <row r="464" spans="1:18" ht="13.2" x14ac:dyDescent="0.25">
      <c r="A464" s="83" t="s">
        <v>179</v>
      </c>
      <c r="B464" s="93">
        <v>519874.62029190006</v>
      </c>
      <c r="C464" s="93">
        <v>460556.48078869999</v>
      </c>
      <c r="D464" s="93">
        <v>462258.05380940001</v>
      </c>
      <c r="E464" s="12">
        <v>0.36946022728550076</v>
      </c>
      <c r="F464" s="93"/>
      <c r="G464" s="93">
        <v>163855.23112999997</v>
      </c>
      <c r="H464" s="93">
        <v>142926.95437999998</v>
      </c>
      <c r="I464" s="93">
        <v>147704.09805999999</v>
      </c>
      <c r="J464" s="12">
        <v>3.3423672257781476</v>
      </c>
      <c r="K464" s="12"/>
      <c r="L464" s="12"/>
      <c r="M464" s="12"/>
      <c r="O464" s="167"/>
    </row>
    <row r="465" spans="1:17" ht="13.2" x14ac:dyDescent="0.25">
      <c r="A465" s="83" t="s">
        <v>180</v>
      </c>
      <c r="B465" s="93">
        <v>129697.026</v>
      </c>
      <c r="C465" s="93">
        <v>105300.806</v>
      </c>
      <c r="D465" s="93">
        <v>84471.611999999994</v>
      </c>
      <c r="E465" s="12">
        <v>-19.780659608626365</v>
      </c>
      <c r="F465" s="93"/>
      <c r="G465" s="93">
        <v>46273.215490000002</v>
      </c>
      <c r="H465" s="93">
        <v>36936.561259999995</v>
      </c>
      <c r="I465" s="93">
        <v>26607.002660000006</v>
      </c>
      <c r="J465" s="12">
        <v>-27.965674788427748</v>
      </c>
      <c r="K465" s="12"/>
      <c r="L465" s="12"/>
      <c r="M465" s="12"/>
      <c r="O465" s="167"/>
    </row>
    <row r="466" spans="1:17" x14ac:dyDescent="0.2">
      <c r="A466" s="83" t="s">
        <v>385</v>
      </c>
      <c r="B466" s="93">
        <v>70678.663665200002</v>
      </c>
      <c r="C466" s="93">
        <v>53115.789719</v>
      </c>
      <c r="D466" s="93">
        <v>84488.783949899997</v>
      </c>
      <c r="E466" s="12">
        <v>59.065288112769224</v>
      </c>
      <c r="F466" s="93"/>
      <c r="G466" s="93">
        <v>22650.100430000002</v>
      </c>
      <c r="H466" s="93">
        <v>16876.468089999998</v>
      </c>
      <c r="I466" s="93">
        <v>26385.8577</v>
      </c>
      <c r="J466" s="12">
        <v>56.347036354334762</v>
      </c>
      <c r="K466" s="12"/>
      <c r="L466" s="12"/>
      <c r="M466" s="12"/>
      <c r="O466" s="175"/>
    </row>
    <row r="467" spans="1:17" x14ac:dyDescent="0.2">
      <c r="A467" s="83" t="s">
        <v>386</v>
      </c>
      <c r="B467" s="93">
        <v>42959.981110000008</v>
      </c>
      <c r="C467" s="93">
        <v>42934.961110000004</v>
      </c>
      <c r="D467" s="93">
        <v>37112.793149999998</v>
      </c>
      <c r="E467" s="12">
        <v>-13.560436086301621</v>
      </c>
      <c r="F467" s="93"/>
      <c r="G467" s="93">
        <v>19952.626029999999</v>
      </c>
      <c r="H467" s="93">
        <v>19764.421710000002</v>
      </c>
      <c r="I467" s="93">
        <v>15918.75748</v>
      </c>
      <c r="J467" s="12">
        <v>-19.457509490673587</v>
      </c>
      <c r="K467" s="12"/>
      <c r="L467" s="12"/>
      <c r="M467" s="12"/>
      <c r="O467" s="14"/>
      <c r="P467" s="14"/>
      <c r="Q467" s="14"/>
    </row>
    <row r="468" spans="1:17" x14ac:dyDescent="0.2">
      <c r="A468" s="83" t="s">
        <v>387</v>
      </c>
      <c r="B468" s="93">
        <v>128605.427171</v>
      </c>
      <c r="C468" s="93">
        <v>111534.83347099999</v>
      </c>
      <c r="D468" s="93">
        <v>119790.629665</v>
      </c>
      <c r="E468" s="12">
        <v>7.4019890800720844</v>
      </c>
      <c r="F468" s="93"/>
      <c r="G468" s="93">
        <v>63735.019559999993</v>
      </c>
      <c r="H468" s="93">
        <v>55095.200269999994</v>
      </c>
      <c r="I468" s="93">
        <v>53700.178140000004</v>
      </c>
      <c r="J468" s="12">
        <v>-2.5320211618499116</v>
      </c>
      <c r="K468" s="12"/>
      <c r="L468" s="12"/>
      <c r="M468" s="12"/>
      <c r="O468" s="14"/>
      <c r="P468" s="14"/>
      <c r="Q468" s="14"/>
    </row>
    <row r="469" spans="1:17" x14ac:dyDescent="0.2">
      <c r="A469" s="83" t="s">
        <v>181</v>
      </c>
      <c r="B469" s="93">
        <v>273948.25647129997</v>
      </c>
      <c r="C469" s="93">
        <v>245240.73569170004</v>
      </c>
      <c r="D469" s="93">
        <v>281419.43586169998</v>
      </c>
      <c r="E469" s="12">
        <v>14.752320844234191</v>
      </c>
      <c r="F469" s="93"/>
      <c r="G469" s="93">
        <v>132626.17413</v>
      </c>
      <c r="H469" s="93">
        <v>118017.86025000001</v>
      </c>
      <c r="I469" s="93">
        <v>129283.82898000001</v>
      </c>
      <c r="J469" s="12">
        <v>9.5459862652441245</v>
      </c>
      <c r="K469" s="12"/>
      <c r="L469" s="12"/>
      <c r="M469" s="12"/>
      <c r="O469" s="14"/>
      <c r="P469" s="14"/>
      <c r="Q469" s="14"/>
    </row>
    <row r="470" spans="1:17" x14ac:dyDescent="0.2">
      <c r="A470" s="83"/>
      <c r="B470" s="88"/>
      <c r="C470" s="88"/>
      <c r="D470" s="88"/>
      <c r="E470" s="12"/>
      <c r="F470" s="88"/>
      <c r="G470" s="88"/>
      <c r="H470" s="88"/>
      <c r="I470" s="94"/>
      <c r="J470" s="12"/>
      <c r="K470" s="12"/>
      <c r="L470" s="12"/>
      <c r="M470" s="12"/>
      <c r="O470" s="14"/>
      <c r="P470" s="14"/>
      <c r="Q470" s="14"/>
    </row>
    <row r="471" spans="1:17" s="20" customFormat="1" ht="11.4" x14ac:dyDescent="0.2">
      <c r="A471" s="91" t="s">
        <v>320</v>
      </c>
      <c r="B471" s="21">
        <v>51169.029043400005</v>
      </c>
      <c r="C471" s="21">
        <v>44161.1409193</v>
      </c>
      <c r="D471" s="21">
        <v>46797.11805769999</v>
      </c>
      <c r="E471" s="16">
        <v>5.9689969134107486</v>
      </c>
      <c r="F471" s="21"/>
      <c r="G471" s="21">
        <v>324286.19465999998</v>
      </c>
      <c r="H471" s="21">
        <v>278147.21814000001</v>
      </c>
      <c r="I471" s="21">
        <v>298296.80299999996</v>
      </c>
      <c r="J471" s="16">
        <v>7.244215848981824</v>
      </c>
      <c r="K471" s="16"/>
      <c r="L471" s="16"/>
      <c r="M471" s="16"/>
    </row>
    <row r="472" spans="1:17" x14ac:dyDescent="0.2">
      <c r="A472" s="83" t="s">
        <v>174</v>
      </c>
      <c r="B472" s="13">
        <v>10669.2375144</v>
      </c>
      <c r="C472" s="93">
        <v>8769.2816396000017</v>
      </c>
      <c r="D472" s="93">
        <v>8711.8941194999989</v>
      </c>
      <c r="E472" s="12">
        <v>-0.6544152925919775</v>
      </c>
      <c r="F472" s="13"/>
      <c r="G472" s="93">
        <v>73181.882919999989</v>
      </c>
      <c r="H472" s="93">
        <v>63643.026989999998</v>
      </c>
      <c r="I472" s="93">
        <v>67408.291140000001</v>
      </c>
      <c r="J472" s="12">
        <v>5.9162241773818067</v>
      </c>
      <c r="K472" s="12"/>
      <c r="L472" s="12"/>
      <c r="M472" s="12"/>
      <c r="O472" s="14"/>
      <c r="P472" s="14"/>
      <c r="Q472" s="14"/>
    </row>
    <row r="473" spans="1:17" x14ac:dyDescent="0.2">
      <c r="A473" s="83" t="s">
        <v>175</v>
      </c>
      <c r="B473" s="13">
        <v>7708.1821000999998</v>
      </c>
      <c r="C473" s="93">
        <v>7183.2645980999996</v>
      </c>
      <c r="D473" s="93">
        <v>7558.1298473999996</v>
      </c>
      <c r="E473" s="12">
        <v>5.2185916887866455</v>
      </c>
      <c r="F473" s="93"/>
      <c r="G473" s="93">
        <v>78051.781019999995</v>
      </c>
      <c r="H473" s="93">
        <v>68645.039210000017</v>
      </c>
      <c r="I473" s="93">
        <v>79983.842680000002</v>
      </c>
      <c r="J473" s="12">
        <v>16.518023152863435</v>
      </c>
      <c r="K473" s="12"/>
      <c r="L473" s="12"/>
      <c r="M473" s="12"/>
      <c r="O473" s="14"/>
      <c r="P473" s="14"/>
      <c r="Q473" s="14"/>
    </row>
    <row r="474" spans="1:17" x14ac:dyDescent="0.2">
      <c r="A474" s="83" t="s">
        <v>176</v>
      </c>
      <c r="B474" s="13">
        <v>8310.5092931999989</v>
      </c>
      <c r="C474" s="93">
        <v>6758.6647841999993</v>
      </c>
      <c r="D474" s="93">
        <v>7538.5026461999987</v>
      </c>
      <c r="E474" s="12">
        <v>11.538342067549465</v>
      </c>
      <c r="F474" s="93"/>
      <c r="G474" s="93">
        <v>79134.095779999989</v>
      </c>
      <c r="H474" s="93">
        <v>69366.105850000007</v>
      </c>
      <c r="I474" s="93">
        <v>77194.929799999998</v>
      </c>
      <c r="J474" s="12">
        <v>11.286238219757266</v>
      </c>
      <c r="K474" s="12"/>
      <c r="L474" s="12"/>
      <c r="M474" s="12"/>
      <c r="O474" s="14"/>
      <c r="P474" s="14"/>
      <c r="Q474" s="14"/>
    </row>
    <row r="475" spans="1:17" x14ac:dyDescent="0.2">
      <c r="A475" s="83" t="s">
        <v>177</v>
      </c>
      <c r="B475" s="13">
        <v>24481.100135700006</v>
      </c>
      <c r="C475" s="93">
        <v>21449.929897400005</v>
      </c>
      <c r="D475" s="93">
        <v>22988.591444599999</v>
      </c>
      <c r="E475" s="12">
        <v>7.1732707498801744</v>
      </c>
      <c r="F475" s="93"/>
      <c r="G475" s="93">
        <v>93918.434940000006</v>
      </c>
      <c r="H475" s="93">
        <v>76493.046089999989</v>
      </c>
      <c r="I475" s="93">
        <v>73709.739379999999</v>
      </c>
      <c r="J475" s="12">
        <v>-3.6386401800828025</v>
      </c>
      <c r="K475" s="12"/>
      <c r="L475" s="12"/>
      <c r="M475" s="12"/>
      <c r="O475" s="14"/>
      <c r="P475" s="14"/>
      <c r="Q475" s="14"/>
    </row>
    <row r="476" spans="1:17" x14ac:dyDescent="0.2">
      <c r="A476" s="83"/>
      <c r="B476" s="93"/>
      <c r="C476" s="93"/>
      <c r="D476" s="93"/>
      <c r="E476" s="12"/>
      <c r="F476" s="93"/>
      <c r="G476" s="93"/>
      <c r="H476" s="93"/>
      <c r="I476" s="93"/>
      <c r="J476" s="12"/>
      <c r="K476" s="12"/>
      <c r="L476" s="12"/>
      <c r="M476" s="12"/>
      <c r="O476" s="14"/>
      <c r="P476" s="14"/>
      <c r="Q476" s="14"/>
    </row>
    <row r="477" spans="1:17" s="20" customFormat="1" x14ac:dyDescent="0.2">
      <c r="A477" s="91" t="s">
        <v>182</v>
      </c>
      <c r="B477" s="21">
        <v>3879.8612991999998</v>
      </c>
      <c r="C477" s="21">
        <v>3511.5332742999999</v>
      </c>
      <c r="D477" s="21">
        <v>3024.0756724000003</v>
      </c>
      <c r="E477" s="16">
        <v>-13.881617055078905</v>
      </c>
      <c r="F477" s="21"/>
      <c r="G477" s="21">
        <v>151763.47743999999</v>
      </c>
      <c r="H477" s="21">
        <v>129432.28243999998</v>
      </c>
      <c r="I477" s="21">
        <v>141309.67109000002</v>
      </c>
      <c r="J477" s="16">
        <v>9.1765272357813501</v>
      </c>
      <c r="K477" s="16"/>
      <c r="L477" s="16"/>
      <c r="M477" s="16"/>
    </row>
    <row r="478" spans="1:17" x14ac:dyDescent="0.2">
      <c r="A478" s="83" t="s">
        <v>183</v>
      </c>
      <c r="B478" s="93">
        <v>1398.3365303</v>
      </c>
      <c r="C478" s="93">
        <v>1220.4569775999998</v>
      </c>
      <c r="D478" s="93">
        <v>1047.5115855000001</v>
      </c>
      <c r="E478" s="12">
        <v>-14.170543925283852</v>
      </c>
      <c r="F478" s="93"/>
      <c r="G478" s="93">
        <v>24120.541459999997</v>
      </c>
      <c r="H478" s="93">
        <v>21227.953899999997</v>
      </c>
      <c r="I478" s="93">
        <v>19023.25232</v>
      </c>
      <c r="J478" s="12">
        <v>-10.385841190280701</v>
      </c>
      <c r="K478" s="12"/>
      <c r="L478" s="12"/>
      <c r="M478" s="12"/>
      <c r="O478" s="14"/>
      <c r="P478" s="14"/>
      <c r="Q478" s="14"/>
    </row>
    <row r="479" spans="1:17" x14ac:dyDescent="0.2">
      <c r="A479" s="83" t="s">
        <v>184</v>
      </c>
      <c r="B479" s="93">
        <v>373.26880929999999</v>
      </c>
      <c r="C479" s="93">
        <v>342.36428970000003</v>
      </c>
      <c r="D479" s="93">
        <v>882.16508869999973</v>
      </c>
      <c r="E479" s="12">
        <v>157.66854641090202</v>
      </c>
      <c r="F479" s="93"/>
      <c r="G479" s="93">
        <v>74603.284909999988</v>
      </c>
      <c r="H479" s="93">
        <v>66300.896930000003</v>
      </c>
      <c r="I479" s="93">
        <v>66064.104420000003</v>
      </c>
      <c r="J479" s="12">
        <v>-0.35714827545999128</v>
      </c>
      <c r="K479" s="12"/>
      <c r="L479" s="12"/>
      <c r="M479" s="12"/>
      <c r="O479" s="14"/>
      <c r="P479" s="14"/>
      <c r="Q479" s="14"/>
    </row>
    <row r="480" spans="1:17" x14ac:dyDescent="0.2">
      <c r="A480" s="83" t="s">
        <v>388</v>
      </c>
      <c r="B480" s="93">
        <v>2108.2559595999996</v>
      </c>
      <c r="C480" s="93">
        <v>1948.7120070000001</v>
      </c>
      <c r="D480" s="93">
        <v>1094.3989982000001</v>
      </c>
      <c r="E480" s="12">
        <v>-43.8398801737357</v>
      </c>
      <c r="F480" s="93"/>
      <c r="G480" s="93">
        <v>53039.651069999993</v>
      </c>
      <c r="H480" s="93">
        <v>41903.431609999992</v>
      </c>
      <c r="I480" s="93">
        <v>56222.314350000001</v>
      </c>
      <c r="J480" s="12">
        <v>34.171145870026777</v>
      </c>
      <c r="K480" s="12"/>
      <c r="L480" s="12"/>
      <c r="M480" s="12"/>
      <c r="O480" s="14"/>
      <c r="P480" s="14"/>
      <c r="Q480" s="14"/>
    </row>
    <row r="481" spans="1:17" x14ac:dyDescent="0.2">
      <c r="A481" s="83"/>
      <c r="B481" s="88"/>
      <c r="C481" s="88"/>
      <c r="D481" s="88"/>
      <c r="E481" s="12"/>
      <c r="F481" s="88"/>
      <c r="G481" s="88"/>
      <c r="H481" s="88"/>
      <c r="I481" s="93"/>
      <c r="J481" s="12"/>
      <c r="K481" s="12"/>
      <c r="L481" s="12"/>
      <c r="M481" s="12"/>
      <c r="O481" s="14"/>
      <c r="P481" s="14"/>
      <c r="Q481" s="14"/>
    </row>
    <row r="482" spans="1:17" s="20" customFormat="1" x14ac:dyDescent="0.2">
      <c r="A482" s="91" t="s">
        <v>346</v>
      </c>
      <c r="B482" s="21"/>
      <c r="C482" s="21"/>
      <c r="D482" s="21"/>
      <c r="E482" s="16"/>
      <c r="F482" s="21"/>
      <c r="G482" s="21">
        <v>53715.236579999997</v>
      </c>
      <c r="H482" s="21">
        <v>46101.947840000008</v>
      </c>
      <c r="I482" s="21">
        <v>38104.154989999995</v>
      </c>
      <c r="J482" s="16">
        <v>-17.348058432925455</v>
      </c>
      <c r="K482" s="16"/>
      <c r="L482" s="16"/>
      <c r="M482" s="16"/>
    </row>
    <row r="483" spans="1:17" x14ac:dyDescent="0.2">
      <c r="A483" s="95" t="s">
        <v>185</v>
      </c>
      <c r="B483" s="93">
        <v>886.98088359999997</v>
      </c>
      <c r="C483" s="93">
        <v>764.24459449999995</v>
      </c>
      <c r="D483" s="93">
        <v>744.74035249999997</v>
      </c>
      <c r="E483" s="12">
        <v>-2.5520942039191681</v>
      </c>
      <c r="F483" s="93"/>
      <c r="G483" s="93">
        <v>21329.392489999995</v>
      </c>
      <c r="H483" s="93">
        <v>17976.457139999999</v>
      </c>
      <c r="I483" s="93">
        <v>15402.806489999999</v>
      </c>
      <c r="J483" s="12">
        <v>-14.316784614212366</v>
      </c>
      <c r="K483" s="12"/>
      <c r="L483" s="12"/>
      <c r="M483" s="12"/>
    </row>
    <row r="484" spans="1:17" x14ac:dyDescent="0.2">
      <c r="A484" s="83" t="s">
        <v>186</v>
      </c>
      <c r="B484" s="93">
        <v>13741.663477500006</v>
      </c>
      <c r="C484" s="93">
        <v>12082.050412000001</v>
      </c>
      <c r="D484" s="93">
        <v>9041.4072171999996</v>
      </c>
      <c r="E484" s="12">
        <v>-25.166615691157915</v>
      </c>
      <c r="F484" s="93"/>
      <c r="G484" s="93">
        <v>32385.844089999999</v>
      </c>
      <c r="H484" s="93">
        <v>28125.490700000006</v>
      </c>
      <c r="I484" s="93">
        <v>22701.348499999996</v>
      </c>
      <c r="J484" s="12">
        <v>-19.285502457029153</v>
      </c>
      <c r="K484" s="12"/>
      <c r="L484" s="12"/>
      <c r="M484" s="12"/>
    </row>
    <row r="485" spans="1:17" x14ac:dyDescent="0.2">
      <c r="A485" s="83"/>
      <c r="B485" s="88"/>
      <c r="C485" s="88"/>
      <c r="D485" s="88"/>
      <c r="E485" s="12"/>
      <c r="F485" s="88"/>
      <c r="G485" s="88"/>
      <c r="H485" s="88"/>
      <c r="J485" s="12"/>
      <c r="K485" s="12"/>
      <c r="L485" s="12"/>
      <c r="M485" s="12"/>
    </row>
    <row r="486" spans="1:17" s="21" customFormat="1" x14ac:dyDescent="0.2">
      <c r="A486" s="86" t="s">
        <v>374</v>
      </c>
      <c r="B486" s="86"/>
      <c r="C486" s="86"/>
      <c r="D486" s="86"/>
      <c r="E486" s="16"/>
      <c r="F486" s="86"/>
      <c r="G486" s="86">
        <v>776270.06038999977</v>
      </c>
      <c r="H486" s="86">
        <v>658467.08686999988</v>
      </c>
      <c r="I486" s="86">
        <v>628410.47428999993</v>
      </c>
      <c r="J486" s="16">
        <v>-4.5646340081890884</v>
      </c>
      <c r="K486" s="16"/>
      <c r="L486" s="16"/>
      <c r="M486" s="16"/>
      <c r="O486" s="201"/>
      <c r="P486" s="201"/>
      <c r="Q486" s="201"/>
    </row>
    <row r="487" spans="1:17" x14ac:dyDescent="0.2">
      <c r="A487" s="83" t="s">
        <v>187</v>
      </c>
      <c r="B487" s="93">
        <v>4951</v>
      </c>
      <c r="C487" s="93">
        <v>3964</v>
      </c>
      <c r="D487" s="93">
        <v>7308.21</v>
      </c>
      <c r="E487" s="12">
        <v>84.364530776992922</v>
      </c>
      <c r="F487" s="93"/>
      <c r="G487" s="93">
        <v>115138.86101000001</v>
      </c>
      <c r="H487" s="93">
        <v>96823.658410000033</v>
      </c>
      <c r="I487" s="93">
        <v>73996.652210000029</v>
      </c>
      <c r="J487" s="12">
        <v>-23.575855916679984</v>
      </c>
      <c r="K487" s="12"/>
      <c r="L487" s="12"/>
      <c r="M487" s="12"/>
    </row>
    <row r="488" spans="1:17" x14ac:dyDescent="0.2">
      <c r="A488" s="83" t="s">
        <v>188</v>
      </c>
      <c r="B488" s="93">
        <v>139</v>
      </c>
      <c r="C488" s="93">
        <v>111</v>
      </c>
      <c r="D488" s="93">
        <v>126</v>
      </c>
      <c r="E488" s="12">
        <v>13.513513513513516</v>
      </c>
      <c r="F488" s="93"/>
      <c r="G488" s="93">
        <v>6953.7257499999987</v>
      </c>
      <c r="H488" s="93">
        <v>4618.6475899999987</v>
      </c>
      <c r="I488" s="93">
        <v>4012.3152099999993</v>
      </c>
      <c r="J488" s="12">
        <v>-13.12792041793341</v>
      </c>
      <c r="K488" s="12"/>
      <c r="L488" s="12"/>
      <c r="M488" s="12"/>
    </row>
    <row r="489" spans="1:17" ht="11.25" customHeight="1" x14ac:dyDescent="0.2">
      <c r="A489" s="95" t="s">
        <v>189</v>
      </c>
      <c r="B489" s="93">
        <v>0</v>
      </c>
      <c r="C489" s="93">
        <v>0</v>
      </c>
      <c r="D489" s="93">
        <v>0</v>
      </c>
      <c r="E489" s="12" t="s">
        <v>527</v>
      </c>
      <c r="F489" s="93"/>
      <c r="G489" s="93">
        <v>0</v>
      </c>
      <c r="H489" s="93">
        <v>0</v>
      </c>
      <c r="I489" s="93">
        <v>0</v>
      </c>
      <c r="J489" s="12" t="s">
        <v>527</v>
      </c>
      <c r="K489" s="12"/>
      <c r="L489" s="12"/>
      <c r="M489" s="12"/>
    </row>
    <row r="490" spans="1:17" x14ac:dyDescent="0.2">
      <c r="A490" s="83" t="s">
        <v>190</v>
      </c>
      <c r="B490" s="88"/>
      <c r="C490" s="88"/>
      <c r="D490" s="88"/>
      <c r="E490" s="12"/>
      <c r="F490" s="88"/>
      <c r="G490" s="93">
        <v>654177.47362999979</v>
      </c>
      <c r="H490" s="93">
        <v>557024.7808699999</v>
      </c>
      <c r="I490" s="93">
        <v>550401.50686999992</v>
      </c>
      <c r="J490" s="12">
        <v>-1.1890447655946872</v>
      </c>
      <c r="K490" s="12"/>
      <c r="L490" s="12"/>
      <c r="M490" s="12"/>
    </row>
    <row r="491" spans="1:17" x14ac:dyDescent="0.2">
      <c r="B491" s="93"/>
      <c r="C491" s="93"/>
      <c r="D491" s="93"/>
      <c r="F491" s="88"/>
      <c r="G491" s="88"/>
      <c r="H491" s="88"/>
      <c r="I491" s="93"/>
    </row>
    <row r="492" spans="1:17" x14ac:dyDescent="0.25">
      <c r="A492" s="96"/>
      <c r="B492" s="96"/>
      <c r="C492" s="97"/>
      <c r="D492" s="97"/>
      <c r="E492" s="97"/>
      <c r="F492" s="97"/>
      <c r="G492" s="97"/>
      <c r="H492" s="97"/>
      <c r="I492" s="97"/>
      <c r="J492" s="97"/>
      <c r="K492" s="88"/>
      <c r="L492" s="88"/>
      <c r="M492" s="88"/>
    </row>
    <row r="493" spans="1:17" ht="11.4" x14ac:dyDescent="0.2">
      <c r="A493" s="9" t="s">
        <v>415</v>
      </c>
      <c r="B493" s="88"/>
      <c r="C493" s="88"/>
      <c r="E493" s="88"/>
      <c r="F493" s="88"/>
      <c r="G493" s="88"/>
      <c r="I493" s="92"/>
      <c r="J493" s="88"/>
      <c r="K493" s="88"/>
      <c r="L493" s="88"/>
      <c r="M493" s="88"/>
    </row>
  </sheetData>
  <mergeCells count="98">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A1:J1"/>
    <mergeCell ref="A2:J2"/>
    <mergeCell ref="A95:J95"/>
    <mergeCell ref="A96:J96"/>
    <mergeCell ref="B3:E3"/>
    <mergeCell ref="G3:J3"/>
    <mergeCell ref="C45:E45"/>
    <mergeCell ref="H45:J45"/>
    <mergeCell ref="B44:E44"/>
    <mergeCell ref="G44:J44"/>
    <mergeCell ref="A43:J43"/>
    <mergeCell ref="A41:J41"/>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C98:E98"/>
    <mergeCell ref="H98:J98"/>
    <mergeCell ref="B97:E97"/>
    <mergeCell ref="G97:J97"/>
    <mergeCell ref="C4:E4"/>
    <mergeCell ref="H4:J4"/>
    <mergeCell ref="A42:J42"/>
    <mergeCell ref="B4:B5"/>
    <mergeCell ref="G4:G5"/>
    <mergeCell ref="B45:B46"/>
    <mergeCell ref="G45:G46"/>
    <mergeCell ref="B98:B99"/>
    <mergeCell ref="G98:G99"/>
    <mergeCell ref="B297:B298"/>
    <mergeCell ref="G297:G298"/>
    <mergeCell ref="B336:B337"/>
    <mergeCell ref="G336:G337"/>
    <mergeCell ref="B376:B377"/>
    <mergeCell ref="G376:G377"/>
    <mergeCell ref="A435:J435"/>
    <mergeCell ref="A436:J436"/>
    <mergeCell ref="B437:E437"/>
    <mergeCell ref="G437:J437"/>
    <mergeCell ref="B438:B439"/>
    <mergeCell ref="C438:E438"/>
    <mergeCell ref="G438:G439"/>
    <mergeCell ref="H438:J438"/>
  </mergeCells>
  <phoneticPr fontId="0" type="noConversion"/>
  <printOptions horizontalCentered="1" verticalCentered="1"/>
  <pageMargins left="1.3385826771653544" right="0.78740157480314965" top="0.51181102362204722" bottom="0.78740157480314965" header="0" footer="0.59055118110236227"/>
  <pageSetup scale="71" orientation="landscape"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13</v>
      </c>
      <c r="K1">
        <v>14</v>
      </c>
    </row>
    <row r="2" spans="2:11" x14ac:dyDescent="0.25">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5">
      <c r="B3" t="s">
        <v>378</v>
      </c>
      <c r="C3" t="s">
        <v>379</v>
      </c>
      <c r="D3" s="105" t="s">
        <v>380</v>
      </c>
      <c r="E3" s="105" t="s">
        <v>381</v>
      </c>
      <c r="F3" t="s">
        <v>382</v>
      </c>
      <c r="G3" t="s">
        <v>229</v>
      </c>
      <c r="H3" t="s">
        <v>218</v>
      </c>
      <c r="I3" t="s">
        <v>150</v>
      </c>
      <c r="J3" t="s">
        <v>250</v>
      </c>
      <c r="K3" s="105" t="s">
        <v>463</v>
      </c>
    </row>
    <row r="4" spans="2:11" x14ac:dyDescent="0.25">
      <c r="B4" t="str">
        <f ca="1">"Participación enero - "&amp;LOWER(TEXT(TODAY()-20,"mmmm"))&amp;" "&amp;YEAR(TODAY())</f>
        <v>Participación enero - octubre 2019</v>
      </c>
      <c r="C4" t="str">
        <f ca="1">"Participación enero - "&amp;LOWER(TEXT(TODAY()-20,"mmmm"))&amp;" "&amp;YEAR(TODAY())</f>
        <v>Participación enero - octubre 2019</v>
      </c>
      <c r="D4" t="str">
        <f ca="1">"Participación enero - "&amp;LOWER(TEXT(TODAY()-20,"mmmm"))&amp;" "&amp;YEAR(TODAY())</f>
        <v>Participación enero - octubre 2019</v>
      </c>
      <c r="E4" t="str">
        <f ca="1">"Participación enero - "&amp;LOWER(TEXT(TODAY()-20,"mmmm"))&amp;" "&amp;YEAR(TODAY())</f>
        <v>Participación enero - octubre 2019</v>
      </c>
      <c r="F4" t="str">
        <f ca="1">"Miles de dólares  enero - "&amp;LOWER(TEXT(TODAY()-20,"mmmm"))&amp;" "&amp;YEAR(TODAY())</f>
        <v>Miles de dólares  enero - octubre 2019</v>
      </c>
      <c r="G4" t="str">
        <f ca="1">"Miles de dólares  enero - "&amp;LOWER(TEXT(TODAY()-20,"mmmm"))&amp;" "&amp;YEAR(TODAY())</f>
        <v>Miles de dólares  enero - octubre 2019</v>
      </c>
      <c r="H4" t="str">
        <f ca="1">"Miles de dólares  enero - "&amp;LOWER(TEXT(TODAY()-20,"mmmm"))&amp;" "&amp;YEAR(TODAY())</f>
        <v>Miles de dólares  enero - octubre 2019</v>
      </c>
      <c r="I4" t="str">
        <f ca="1">"Miles de dólares  enero - "&amp;LOWER(TEXT(TODAY()-20,"mmmm"))&amp;" "&amp;YEAR(TODAY())</f>
        <v>Miles de dólares  enero - octubre 2019</v>
      </c>
      <c r="J4" t="str">
        <f ca="1">"Millones de dólares  enero - "&amp;LOWER(TEXT(TODAY()-20,"mmmm"))&amp;" "&amp;YEAR(TODAY())</f>
        <v>Millones de dólares  enero - octubre 2019</v>
      </c>
      <c r="K4" t="str">
        <f ca="1">"Millones de dólares  enero - "&amp;LOWER(TEXT(TODAY()-20,"mmmm"))&amp;" "&amp;YEAR(TODAY())</f>
        <v>Millones de dólares  enero - octubre 2019</v>
      </c>
    </row>
    <row r="5" spans="2:11" s="224" customFormat="1" ht="118.8" x14ac:dyDescent="0.25">
      <c r="B5" s="254" t="str">
        <f ca="1">CONCATENATE(B2,CHAR(10),B3,CHAR(10),B4)</f>
        <v>Gráfico  Nº 5
Exportaciones silvoagropecuarias por clase
Participación enero - octubre 2019</v>
      </c>
      <c r="C5" s="254" t="str">
        <f ca="1">CONCATENATE(C2,CHAR(10),C3,CHAR(10),C4)</f>
        <v>Gráfico  Nº 6
Exportaciones silvoagropecuarias por sector
Participación enero - octubre 2019</v>
      </c>
      <c r="D5" s="254" t="str">
        <f ca="1">CONCATENATE(D2,CHAR(10),D3,CHAR(10),D4)</f>
        <v>Gráfico  Nº 7
Exportación de productos silvoagropecuarios por zona económica
Participación enero - octubre 2019</v>
      </c>
      <c r="E5" s="254" t="str">
        <f ca="1">CONCATENATE(E2,CHAR(10),E3,CHAR(10),E4)</f>
        <v>Gráfico  Nº 8
Importación de productos silvoagropecuarios por zona económica
Participación enero - octubre 2019</v>
      </c>
      <c r="F5" s="254" t="str">
        <f t="shared" ref="F5:G5" ca="1" si="2">CONCATENATE(F2,CHAR(10),F3,CHAR(10),F4)</f>
        <v>Gráfico  Nº 9
Exportación de productos silvoagropecuarios por país de  destino
Miles de dólares  enero - octubre 2019</v>
      </c>
      <c r="G5" s="254" t="str">
        <f t="shared" ca="1" si="2"/>
        <v>Gráfico  Nº 10
Importación de productos silvoagropecuarios por país de origen
Miles de dólares  enero - octubre 2019</v>
      </c>
      <c r="H5" s="254" t="str">
        <f t="shared" ref="H5" ca="1" si="3">CONCATENATE(H2,CHAR(10),H3,CHAR(10),H4)</f>
        <v>Gráfico  Nº 11
Principales productos silvoagropecuarios exportados
Miles de dólares  enero - octubre 2019</v>
      </c>
      <c r="I5" s="254" t="str">
        <f t="shared" ref="I5:K5" ca="1" si="4">CONCATENATE(I2,CHAR(10),I3,CHAR(10),I4)</f>
        <v>Gráfico  Nº 12
Principales productos silvoagropecuarios importados
Miles de dólares  enero - octubre 2019</v>
      </c>
      <c r="J5" s="254" t="str">
        <f t="shared" ca="1" si="4"/>
        <v>Gráfico  Nº 13
Principales rubros exportados
Millones de dólares  enero - octubre 2019</v>
      </c>
      <c r="K5" s="254" t="str">
        <f t="shared" ca="1" si="4"/>
        <v>Gráfico  Nº 14
Principales rubros importados
Millones de dólares  enero - octubre 2019</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R52"/>
  <sheetViews>
    <sheetView workbookViewId="0">
      <selection activeCell="G15" sqref="G15"/>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1" width="11.44140625" style="34"/>
    <col min="12" max="16384" width="11.44140625" style="1"/>
  </cols>
  <sheetData>
    <row r="1" spans="1:16" s="34" customFormat="1" ht="15.9" customHeight="1" x14ac:dyDescent="0.25">
      <c r="A1" s="359" t="s">
        <v>125</v>
      </c>
      <c r="B1" s="359"/>
      <c r="C1" s="359"/>
      <c r="D1" s="359"/>
      <c r="E1" s="359"/>
      <c r="F1" s="359"/>
      <c r="G1" s="132"/>
      <c r="H1" s="132"/>
      <c r="I1" s="132"/>
      <c r="J1" s="132"/>
      <c r="K1" s="132"/>
      <c r="L1"/>
      <c r="M1"/>
      <c r="N1"/>
      <c r="O1"/>
      <c r="P1"/>
    </row>
    <row r="2" spans="1:16" s="34" customFormat="1" ht="15.9" customHeight="1" x14ac:dyDescent="0.25">
      <c r="A2" s="355" t="s">
        <v>126</v>
      </c>
      <c r="B2" s="355"/>
      <c r="C2" s="355"/>
      <c r="D2" s="355"/>
      <c r="E2" s="355"/>
      <c r="F2" s="355"/>
      <c r="G2" s="132"/>
      <c r="H2" s="132"/>
      <c r="I2" s="132"/>
      <c r="J2" s="132"/>
      <c r="K2" s="132"/>
      <c r="L2"/>
      <c r="M2"/>
      <c r="N2"/>
      <c r="O2"/>
      <c r="P2"/>
    </row>
    <row r="3" spans="1:16" s="34" customFormat="1" ht="15.9" customHeight="1" x14ac:dyDescent="0.25">
      <c r="A3" s="355" t="s">
        <v>127</v>
      </c>
      <c r="B3" s="355"/>
      <c r="C3" s="355"/>
      <c r="D3" s="355"/>
      <c r="E3" s="355"/>
      <c r="F3" s="355"/>
      <c r="G3" s="132"/>
      <c r="H3" s="132"/>
      <c r="I3" s="132"/>
      <c r="J3" s="132"/>
      <c r="K3" s="132"/>
      <c r="L3"/>
      <c r="M3"/>
      <c r="N3"/>
      <c r="O3"/>
      <c r="P3"/>
    </row>
    <row r="4" spans="1:16" s="34" customFormat="1" ht="15.9" customHeight="1" thickBot="1" x14ac:dyDescent="0.3">
      <c r="A4" s="355" t="s">
        <v>237</v>
      </c>
      <c r="B4" s="355"/>
      <c r="C4" s="355"/>
      <c r="D4" s="355"/>
      <c r="E4" s="355"/>
      <c r="F4" s="355"/>
      <c r="G4" s="346"/>
      <c r="H4" s="346"/>
      <c r="I4" s="346"/>
      <c r="J4" s="346"/>
      <c r="K4" s="346"/>
      <c r="L4"/>
      <c r="M4"/>
      <c r="N4"/>
      <c r="O4"/>
      <c r="P4"/>
    </row>
    <row r="5" spans="1:16" s="34" customFormat="1" ht="13.8" thickTop="1" x14ac:dyDescent="0.25">
      <c r="A5" s="319" t="s">
        <v>128</v>
      </c>
      <c r="B5" s="315">
        <v>2018</v>
      </c>
      <c r="C5" s="358" t="s">
        <v>513</v>
      </c>
      <c r="D5" s="358"/>
      <c r="E5" s="317" t="s">
        <v>143</v>
      </c>
      <c r="F5" s="317" t="s">
        <v>134</v>
      </c>
      <c r="G5" s="36"/>
      <c r="H5" s="36"/>
      <c r="I5" s="36"/>
      <c r="J5" s="36"/>
      <c r="K5" s="36"/>
      <c r="L5"/>
      <c r="M5"/>
      <c r="N5"/>
      <c r="O5"/>
      <c r="P5"/>
    </row>
    <row r="6" spans="1:16" s="34" customFormat="1" ht="13.8" thickBot="1" x14ac:dyDescent="0.3">
      <c r="A6" s="320"/>
      <c r="B6" s="316" t="s">
        <v>363</v>
      </c>
      <c r="C6" s="316">
        <v>2018</v>
      </c>
      <c r="D6" s="316">
        <v>2019</v>
      </c>
      <c r="E6" s="316" t="s">
        <v>514</v>
      </c>
      <c r="F6" s="318">
        <v>2019</v>
      </c>
      <c r="L6"/>
      <c r="M6"/>
      <c r="N6"/>
      <c r="O6"/>
      <c r="P6"/>
    </row>
    <row r="7" spans="1:16" s="115" customFormat="1" ht="13.8" thickTop="1" x14ac:dyDescent="0.25">
      <c r="A7" s="36" t="s">
        <v>440</v>
      </c>
      <c r="B7" s="300">
        <v>75451827.199996904</v>
      </c>
      <c r="C7" s="300">
        <v>62894910.370702572</v>
      </c>
      <c r="D7" s="300">
        <v>58037285.686157539</v>
      </c>
      <c r="E7" s="27">
        <v>-7.7233986914270095E-2</v>
      </c>
      <c r="F7" s="281"/>
      <c r="G7" s="299"/>
    </row>
    <row r="8" spans="1:16" s="115" customFormat="1" x14ac:dyDescent="0.25">
      <c r="A8" s="36" t="s">
        <v>441</v>
      </c>
      <c r="B8" s="300">
        <v>39922600.0749382</v>
      </c>
      <c r="C8" s="300">
        <v>32789855.529966794</v>
      </c>
      <c r="D8" s="300">
        <v>29945994.266244806</v>
      </c>
      <c r="E8" s="27">
        <v>-8.6729911363072953E-2</v>
      </c>
      <c r="F8" s="281"/>
    </row>
    <row r="9" spans="1:16" s="34" customFormat="1" x14ac:dyDescent="0.25">
      <c r="A9" s="36"/>
      <c r="B9" s="36"/>
      <c r="C9" s="36"/>
      <c r="D9" s="36"/>
      <c r="E9" s="36"/>
      <c r="F9" s="281"/>
      <c r="L9"/>
      <c r="M9"/>
      <c r="N9"/>
      <c r="O9"/>
      <c r="P9"/>
    </row>
    <row r="10" spans="1:16" s="34" customFormat="1" ht="15.9" customHeight="1" x14ac:dyDescent="0.25">
      <c r="A10" s="357" t="s">
        <v>130</v>
      </c>
      <c r="B10" s="357"/>
      <c r="C10" s="357"/>
      <c r="D10" s="357"/>
      <c r="E10" s="357"/>
      <c r="F10" s="357"/>
      <c r="L10"/>
      <c r="M10"/>
      <c r="N10"/>
      <c r="O10"/>
      <c r="P10"/>
    </row>
    <row r="11" spans="1:16" s="34" customFormat="1" ht="15.9" customHeight="1" x14ac:dyDescent="0.25">
      <c r="A11" s="325" t="s">
        <v>242</v>
      </c>
      <c r="B11" s="326">
        <v>17897938</v>
      </c>
      <c r="C11" s="326">
        <v>15352793</v>
      </c>
      <c r="D11" s="326">
        <v>14324779</v>
      </c>
      <c r="E11" s="327">
        <v>-6.6959412531648152E-2</v>
      </c>
      <c r="F11" s="327">
        <v>0.24682027821670854</v>
      </c>
      <c r="I11" s="288"/>
      <c r="L11"/>
      <c r="M11"/>
      <c r="N11"/>
      <c r="O11"/>
      <c r="P11"/>
    </row>
    <row r="12" spans="1:16" s="34" customFormat="1" ht="15.9" customHeight="1" x14ac:dyDescent="0.25">
      <c r="A12" s="111" t="s">
        <v>265</v>
      </c>
      <c r="B12" s="321">
        <v>10209532</v>
      </c>
      <c r="C12" s="321">
        <v>8860476</v>
      </c>
      <c r="D12" s="321">
        <v>8741379</v>
      </c>
      <c r="E12" s="31">
        <v>-1.3441377190119357E-2</v>
      </c>
      <c r="F12" s="31">
        <v>0.61022784365469096</v>
      </c>
      <c r="L12"/>
      <c r="M12"/>
      <c r="N12"/>
      <c r="O12"/>
      <c r="P12"/>
    </row>
    <row r="13" spans="1:16" s="34" customFormat="1" ht="15.9" customHeight="1" x14ac:dyDescent="0.25">
      <c r="A13" s="111" t="s">
        <v>266</v>
      </c>
      <c r="B13" s="321">
        <v>1380845</v>
      </c>
      <c r="C13" s="321">
        <v>1168402</v>
      </c>
      <c r="D13" s="321">
        <v>1192547</v>
      </c>
      <c r="E13" s="31">
        <v>2.066497660907804E-2</v>
      </c>
      <c r="F13" s="31">
        <v>8.3250638631143972E-2</v>
      </c>
      <c r="G13" s="33"/>
      <c r="H13" s="33"/>
      <c r="I13" s="33"/>
      <c r="J13" s="33"/>
      <c r="K13" s="33"/>
      <c r="L13"/>
      <c r="M13"/>
      <c r="N13"/>
      <c r="O13"/>
      <c r="P13"/>
    </row>
    <row r="14" spans="1:16" s="34" customFormat="1" ht="15.9" customHeight="1" x14ac:dyDescent="0.25">
      <c r="A14" s="322" t="s">
        <v>267</v>
      </c>
      <c r="B14" s="323">
        <v>6307561</v>
      </c>
      <c r="C14" s="323">
        <v>5323915</v>
      </c>
      <c r="D14" s="323">
        <v>4390853</v>
      </c>
      <c r="E14" s="324">
        <v>-0.1752586207706171</v>
      </c>
      <c r="F14" s="324">
        <v>0.30652151771416508</v>
      </c>
      <c r="G14" s="33"/>
      <c r="H14" s="33"/>
      <c r="I14" s="33"/>
      <c r="J14" s="33"/>
      <c r="K14" s="33"/>
      <c r="L14"/>
      <c r="M14"/>
      <c r="N14"/>
      <c r="O14"/>
      <c r="P14"/>
    </row>
    <row r="15" spans="1:16" s="34" customFormat="1" ht="15.9" customHeight="1" x14ac:dyDescent="0.25">
      <c r="A15" s="355" t="s">
        <v>132</v>
      </c>
      <c r="B15" s="355"/>
      <c r="C15" s="355"/>
      <c r="D15" s="355"/>
      <c r="E15" s="355"/>
      <c r="F15" s="355"/>
      <c r="L15"/>
      <c r="M15"/>
      <c r="N15"/>
      <c r="O15"/>
      <c r="P15"/>
    </row>
    <row r="16" spans="1:16" s="34" customFormat="1" ht="15.9" customHeight="1" x14ac:dyDescent="0.25">
      <c r="A16" s="329" t="s">
        <v>242</v>
      </c>
      <c r="B16" s="330">
        <v>6559044</v>
      </c>
      <c r="C16" s="330">
        <v>5499665</v>
      </c>
      <c r="D16" s="330">
        <v>5299573</v>
      </c>
      <c r="E16" s="331">
        <v>-3.6382579666216032E-2</v>
      </c>
      <c r="F16" s="332"/>
      <c r="G16" s="28"/>
      <c r="H16" s="28"/>
      <c r="I16" s="28"/>
      <c r="J16" s="28"/>
      <c r="K16" s="28"/>
      <c r="L16"/>
      <c r="M16"/>
      <c r="N16"/>
      <c r="O16"/>
      <c r="P16"/>
    </row>
    <row r="17" spans="1:18" s="34" customFormat="1" ht="15.9" customHeight="1" x14ac:dyDescent="0.25">
      <c r="A17" s="111" t="s">
        <v>265</v>
      </c>
      <c r="B17" s="23">
        <v>4084981</v>
      </c>
      <c r="C17" s="23">
        <v>3434155</v>
      </c>
      <c r="D17" s="23">
        <v>3274243</v>
      </c>
      <c r="E17" s="31">
        <v>-4.6565166685836837E-2</v>
      </c>
      <c r="F17" s="31">
        <v>0.61783147434708419</v>
      </c>
      <c r="G17" s="33"/>
      <c r="H17" s="33"/>
      <c r="I17" s="33"/>
      <c r="J17" s="33"/>
      <c r="K17" s="33"/>
      <c r="L17"/>
      <c r="M17"/>
      <c r="N17"/>
      <c r="O17"/>
      <c r="P17"/>
    </row>
    <row r="18" spans="1:18" s="34" customFormat="1" ht="15.9" customHeight="1" x14ac:dyDescent="0.25">
      <c r="A18" s="111" t="s">
        <v>266</v>
      </c>
      <c r="B18" s="23">
        <v>2142636</v>
      </c>
      <c r="C18" s="23">
        <v>1775986</v>
      </c>
      <c r="D18" s="23">
        <v>1803232</v>
      </c>
      <c r="E18" s="31">
        <v>1.5341337150180238E-2</v>
      </c>
      <c r="F18" s="31">
        <v>0.34025986621941051</v>
      </c>
      <c r="G18" s="33"/>
      <c r="H18" s="33"/>
      <c r="I18" s="33"/>
      <c r="J18" s="33"/>
      <c r="K18" s="33"/>
      <c r="L18"/>
      <c r="M18"/>
      <c r="N18"/>
      <c r="O18"/>
      <c r="P18"/>
    </row>
    <row r="19" spans="1:18" s="34" customFormat="1" ht="15.9" customHeight="1" x14ac:dyDescent="0.25">
      <c r="A19" s="322" t="s">
        <v>267</v>
      </c>
      <c r="B19" s="328">
        <v>331427</v>
      </c>
      <c r="C19" s="328">
        <v>289524</v>
      </c>
      <c r="D19" s="328">
        <v>222098</v>
      </c>
      <c r="E19" s="324">
        <v>-0.23288570204888023</v>
      </c>
      <c r="F19" s="324">
        <v>4.1908659433505302E-2</v>
      </c>
      <c r="G19" s="33"/>
      <c r="H19" s="33"/>
      <c r="I19" s="33"/>
      <c r="J19" s="33"/>
      <c r="K19" s="33"/>
      <c r="L19"/>
      <c r="M19"/>
      <c r="N19"/>
      <c r="O19"/>
      <c r="P19"/>
    </row>
    <row r="20" spans="1:18" s="34" customFormat="1" ht="15.9" customHeight="1" x14ac:dyDescent="0.25">
      <c r="A20" s="355" t="s">
        <v>144</v>
      </c>
      <c r="B20" s="355"/>
      <c r="C20" s="355"/>
      <c r="D20" s="355"/>
      <c r="E20" s="355"/>
      <c r="F20" s="355"/>
      <c r="M20" s="30"/>
      <c r="N20" s="30"/>
      <c r="O20" s="30"/>
    </row>
    <row r="21" spans="1:18" s="34" customFormat="1" ht="15.9" customHeight="1" x14ac:dyDescent="0.25">
      <c r="A21" s="333" t="s">
        <v>242</v>
      </c>
      <c r="B21" s="334">
        <v>11338894</v>
      </c>
      <c r="C21" s="334">
        <v>9853128</v>
      </c>
      <c r="D21" s="334">
        <v>9025206</v>
      </c>
      <c r="E21" s="327">
        <v>-8.4026311238420942E-2</v>
      </c>
      <c r="F21" s="335"/>
      <c r="G21" s="33"/>
      <c r="H21" s="33"/>
      <c r="I21" s="33"/>
      <c r="J21" s="33"/>
      <c r="K21" s="33"/>
    </row>
    <row r="22" spans="1:18" s="34" customFormat="1" ht="15.9" customHeight="1" x14ac:dyDescent="0.25">
      <c r="A22" s="111" t="s">
        <v>265</v>
      </c>
      <c r="B22" s="23">
        <v>6124551</v>
      </c>
      <c r="C22" s="23">
        <v>5426321</v>
      </c>
      <c r="D22" s="23">
        <v>5467136</v>
      </c>
      <c r="E22" s="31">
        <v>7.5216707599863701E-3</v>
      </c>
      <c r="F22" s="31">
        <v>0.60576301527078713</v>
      </c>
      <c r="G22" s="33"/>
      <c r="H22" s="33"/>
      <c r="I22" s="33"/>
      <c r="J22" s="33"/>
      <c r="K22" s="33"/>
    </row>
    <row r="23" spans="1:18" s="34" customFormat="1" ht="15.9" customHeight="1" x14ac:dyDescent="0.25">
      <c r="A23" s="111" t="s">
        <v>266</v>
      </c>
      <c r="B23" s="23">
        <v>-761791</v>
      </c>
      <c r="C23" s="23">
        <v>-607584</v>
      </c>
      <c r="D23" s="23">
        <v>-610685</v>
      </c>
      <c r="E23" s="31">
        <v>-5.1038210354453044E-3</v>
      </c>
      <c r="F23" s="31">
        <v>-6.7664383505484524E-2</v>
      </c>
      <c r="G23" s="33"/>
      <c r="H23" s="33"/>
      <c r="I23" s="33"/>
      <c r="J23" s="33"/>
      <c r="K23" s="33"/>
    </row>
    <row r="24" spans="1:18" s="34" customFormat="1" ht="15.9" customHeight="1" thickBot="1" x14ac:dyDescent="0.3">
      <c r="A24" s="112" t="s">
        <v>267</v>
      </c>
      <c r="B24" s="64">
        <v>5976134</v>
      </c>
      <c r="C24" s="64">
        <v>5034391</v>
      </c>
      <c r="D24" s="64">
        <v>4168755</v>
      </c>
      <c r="E24" s="65">
        <v>-0.17194453112600908</v>
      </c>
      <c r="F24" s="65">
        <v>0.46190136823469735</v>
      </c>
      <c r="G24" s="33"/>
      <c r="H24" s="33"/>
      <c r="I24" s="33"/>
      <c r="J24" s="33"/>
      <c r="K24" s="33"/>
    </row>
    <row r="25" spans="1:18" ht="27" customHeight="1" thickTop="1" x14ac:dyDescent="0.25">
      <c r="A25" s="356" t="s">
        <v>447</v>
      </c>
      <c r="B25" s="356"/>
      <c r="C25" s="356"/>
      <c r="D25" s="356"/>
      <c r="E25" s="356"/>
      <c r="F25" s="356"/>
      <c r="G25" s="33"/>
      <c r="H25" s="33"/>
      <c r="I25" s="33"/>
      <c r="J25" s="33"/>
      <c r="K25" s="33"/>
      <c r="L25" s="37"/>
      <c r="M25" s="198"/>
      <c r="N25" s="25"/>
      <c r="O25" s="217" t="s">
        <v>373</v>
      </c>
    </row>
    <row r="26" spans="1:18" ht="33" customHeight="1" x14ac:dyDescent="0.25">
      <c r="G26" s="33"/>
      <c r="H26" s="33"/>
      <c r="I26" s="33"/>
      <c r="J26" s="33"/>
      <c r="K26" s="33"/>
      <c r="L26" s="34"/>
      <c r="M26" s="197"/>
      <c r="O26" s="105" t="s">
        <v>195</v>
      </c>
    </row>
    <row r="27" spans="1:18" x14ac:dyDescent="0.25">
      <c r="A27" s="7"/>
      <c r="B27" s="7"/>
      <c r="C27" s="7"/>
      <c r="D27" s="7"/>
      <c r="E27" s="7"/>
      <c r="F27" s="7"/>
      <c r="G27" s="33"/>
      <c r="H27" s="33"/>
      <c r="I27" s="33"/>
      <c r="J27" s="33"/>
      <c r="K27" s="33"/>
      <c r="L27" s="34"/>
      <c r="M27" s="197"/>
      <c r="O27" s="192" t="s">
        <v>265</v>
      </c>
      <c r="P27" s="192" t="s">
        <v>266</v>
      </c>
      <c r="Q27" s="192" t="s">
        <v>267</v>
      </c>
      <c r="R27" s="192" t="s">
        <v>192</v>
      </c>
    </row>
    <row r="28" spans="1:18" ht="14.4" x14ac:dyDescent="0.3">
      <c r="A28" s="7"/>
      <c r="B28" s="7"/>
      <c r="C28" s="7"/>
      <c r="D28" s="7"/>
      <c r="E28" s="7"/>
      <c r="F28" s="7"/>
      <c r="G28" s="33"/>
      <c r="H28" s="33"/>
      <c r="I28" s="33"/>
      <c r="J28" s="33"/>
      <c r="K28" s="33"/>
      <c r="L28">
        <v>4</v>
      </c>
      <c r="M28" s="197" t="s">
        <v>515</v>
      </c>
      <c r="N28" s="110" t="s">
        <v>516</v>
      </c>
      <c r="O28" s="138">
        <v>4574773</v>
      </c>
      <c r="P28" s="138">
        <v>-109858</v>
      </c>
      <c r="Q28" s="138">
        <v>3926197</v>
      </c>
      <c r="R28" s="138">
        <v>8391112</v>
      </c>
    </row>
    <row r="29" spans="1:18" ht="14.4" x14ac:dyDescent="0.3">
      <c r="A29" s="7"/>
      <c r="B29" s="7"/>
      <c r="C29" s="7"/>
      <c r="D29" s="7"/>
      <c r="E29" s="7"/>
      <c r="F29" s="7"/>
      <c r="G29" s="33"/>
      <c r="H29" s="33"/>
      <c r="I29" s="33"/>
      <c r="J29" s="33"/>
      <c r="K29" s="33"/>
      <c r="L29">
        <v>3</v>
      </c>
      <c r="M29" s="197"/>
      <c r="N29" s="110" t="s">
        <v>517</v>
      </c>
      <c r="O29" s="138">
        <v>5001157</v>
      </c>
      <c r="P29" s="138">
        <v>-212897</v>
      </c>
      <c r="Q29" s="138">
        <v>3662865</v>
      </c>
      <c r="R29" s="138">
        <v>8451125</v>
      </c>
    </row>
    <row r="30" spans="1:18" ht="14.4" x14ac:dyDescent="0.3">
      <c r="A30" s="7"/>
      <c r="B30" s="7"/>
      <c r="C30" s="7"/>
      <c r="D30" s="7"/>
      <c r="E30" s="7"/>
      <c r="F30" s="7"/>
      <c r="L30">
        <v>2</v>
      </c>
      <c r="M30" s="197"/>
      <c r="N30" s="110" t="s">
        <v>518</v>
      </c>
      <c r="O30" s="138">
        <v>4925796</v>
      </c>
      <c r="P30" s="138">
        <v>-633252</v>
      </c>
      <c r="Q30" s="138">
        <v>3905440</v>
      </c>
      <c r="R30" s="138">
        <v>8197984</v>
      </c>
    </row>
    <row r="31" spans="1:18" ht="14.4" x14ac:dyDescent="0.3">
      <c r="A31" s="7"/>
      <c r="B31" s="7"/>
      <c r="C31" s="7"/>
      <c r="D31" s="7"/>
      <c r="E31" s="7"/>
      <c r="F31" s="7"/>
      <c r="L31">
        <v>1</v>
      </c>
      <c r="M31" s="197"/>
      <c r="N31" s="110" t="s">
        <v>519</v>
      </c>
      <c r="O31" s="138">
        <v>5426321</v>
      </c>
      <c r="P31" s="138">
        <v>-607584</v>
      </c>
      <c r="Q31" s="138">
        <v>5034391</v>
      </c>
      <c r="R31" s="138">
        <v>9853128</v>
      </c>
    </row>
    <row r="32" spans="1:18" ht="14.4" x14ac:dyDescent="0.3">
      <c r="A32" s="7"/>
      <c r="B32" s="7"/>
      <c r="C32" s="7"/>
      <c r="D32" s="7"/>
      <c r="E32" s="7"/>
      <c r="F32" s="7"/>
      <c r="L32">
        <v>0</v>
      </c>
      <c r="M32" s="197"/>
      <c r="N32" s="110" t="s">
        <v>520</v>
      </c>
      <c r="O32" s="138">
        <v>5467136</v>
      </c>
      <c r="P32" s="138">
        <v>-610685</v>
      </c>
      <c r="Q32" s="138">
        <v>4168755</v>
      </c>
      <c r="R32" s="138">
        <v>9025206</v>
      </c>
    </row>
    <row r="33" spans="1:12" x14ac:dyDescent="0.25">
      <c r="A33" s="7"/>
      <c r="B33" s="7"/>
      <c r="C33" s="7"/>
      <c r="D33" s="7"/>
      <c r="E33" s="7"/>
      <c r="F33" s="7"/>
    </row>
    <row r="34" spans="1:12" x14ac:dyDescent="0.25">
      <c r="A34" s="7"/>
      <c r="B34" s="7"/>
      <c r="C34" s="7"/>
      <c r="D34" s="7"/>
      <c r="E34" s="7"/>
      <c r="F34" s="7"/>
    </row>
    <row r="35" spans="1:12" x14ac:dyDescent="0.25">
      <c r="A35" s="7"/>
      <c r="B35" s="7"/>
      <c r="C35" s="7"/>
      <c r="D35" s="7"/>
      <c r="E35" s="7"/>
      <c r="F35" s="7"/>
      <c r="L35" s="6"/>
    </row>
    <row r="36" spans="1:12" x14ac:dyDescent="0.25">
      <c r="A36" s="7"/>
      <c r="B36" s="7"/>
      <c r="C36" s="7"/>
      <c r="D36" s="7"/>
      <c r="E36" s="7"/>
      <c r="F36" s="7"/>
      <c r="L36" s="6"/>
    </row>
    <row r="37" spans="1:12" x14ac:dyDescent="0.25">
      <c r="A37" s="7"/>
      <c r="B37" s="7"/>
      <c r="C37" s="7"/>
      <c r="D37" s="7"/>
      <c r="E37" s="7"/>
      <c r="F37" s="7"/>
      <c r="L37" s="6"/>
    </row>
    <row r="38" spans="1:12" x14ac:dyDescent="0.25">
      <c r="A38" s="7"/>
      <c r="B38" s="7"/>
      <c r="C38" s="7"/>
      <c r="D38" s="7"/>
      <c r="E38" s="7"/>
      <c r="F38" s="7"/>
    </row>
    <row r="39" spans="1:12" x14ac:dyDescent="0.25">
      <c r="A39" s="7"/>
      <c r="B39" s="7"/>
      <c r="C39" s="7"/>
      <c r="D39" s="7"/>
      <c r="E39" s="7"/>
      <c r="F39" s="7"/>
      <c r="L39" s="6"/>
    </row>
    <row r="40" spans="1:12" x14ac:dyDescent="0.25">
      <c r="A40" s="7"/>
      <c r="B40" s="7"/>
      <c r="C40" s="7"/>
      <c r="D40" s="7"/>
      <c r="E40" s="7"/>
      <c r="F40" s="7"/>
      <c r="L40" s="6"/>
    </row>
    <row r="41" spans="1:12" x14ac:dyDescent="0.25">
      <c r="A41" s="7"/>
      <c r="B41" s="7"/>
      <c r="C41" s="7"/>
      <c r="D41" s="7"/>
      <c r="E41" s="7"/>
      <c r="F41" s="7"/>
      <c r="L41" s="6"/>
    </row>
    <row r="42" spans="1:12" x14ac:dyDescent="0.25">
      <c r="A42" s="7"/>
      <c r="B42" s="7"/>
      <c r="C42" s="7"/>
      <c r="D42" s="7"/>
      <c r="E42" s="7"/>
      <c r="F42" s="7"/>
      <c r="L42" s="6"/>
    </row>
    <row r="43" spans="1:12" x14ac:dyDescent="0.25">
      <c r="A43" s="7"/>
      <c r="B43" s="7"/>
      <c r="C43" s="7"/>
      <c r="D43" s="7"/>
      <c r="E43" s="7"/>
      <c r="F43" s="7"/>
    </row>
    <row r="44" spans="1:12" x14ac:dyDescent="0.25">
      <c r="A44" s="7"/>
      <c r="B44" s="7"/>
      <c r="C44" s="7"/>
      <c r="D44" s="7"/>
      <c r="E44" s="7"/>
      <c r="F44" s="7"/>
      <c r="L44" s="6"/>
    </row>
    <row r="45" spans="1:12" x14ac:dyDescent="0.25">
      <c r="A45" s="7"/>
      <c r="B45" s="7"/>
      <c r="C45" s="7"/>
      <c r="D45" s="7"/>
      <c r="E45" s="7"/>
      <c r="F45" s="7"/>
      <c r="L45" s="6"/>
    </row>
    <row r="46" spans="1:12" x14ac:dyDescent="0.25">
      <c r="A46" s="7"/>
      <c r="B46" s="7"/>
      <c r="C46" s="7"/>
      <c r="D46" s="7"/>
      <c r="E46" s="7"/>
      <c r="F46" s="7"/>
      <c r="L46" s="6"/>
    </row>
    <row r="47" spans="1:12" x14ac:dyDescent="0.25">
      <c r="A47" s="7"/>
      <c r="B47" s="7"/>
      <c r="C47" s="7"/>
      <c r="D47" s="7"/>
      <c r="E47" s="7"/>
      <c r="F47" s="7"/>
      <c r="L47" s="6"/>
    </row>
    <row r="48" spans="1:12" x14ac:dyDescent="0.25">
      <c r="A48" s="7"/>
      <c r="B48" s="7"/>
      <c r="C48" s="7"/>
      <c r="D48" s="7"/>
      <c r="E48" s="7"/>
      <c r="F48" s="7"/>
    </row>
    <row r="49" spans="1:12" x14ac:dyDescent="0.25">
      <c r="A49" s="7"/>
      <c r="B49" s="7"/>
      <c r="C49" s="7"/>
      <c r="D49" s="7"/>
      <c r="E49" s="7"/>
      <c r="F49" s="7"/>
      <c r="L49" s="6"/>
    </row>
    <row r="50" spans="1:12" x14ac:dyDescent="0.25">
      <c r="A50" s="7"/>
      <c r="B50" s="7"/>
      <c r="C50" s="7"/>
      <c r="D50" s="7"/>
      <c r="E50" s="7"/>
      <c r="F50" s="7"/>
      <c r="L50" s="6"/>
    </row>
    <row r="51" spans="1:12" x14ac:dyDescent="0.25">
      <c r="A51" s="7"/>
      <c r="B51" s="7"/>
      <c r="C51" s="7"/>
      <c r="D51" s="7"/>
      <c r="E51" s="7"/>
      <c r="F51" s="7"/>
      <c r="L51" s="6"/>
    </row>
    <row r="52" spans="1:12" x14ac:dyDescent="0.25">
      <c r="L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W44"/>
  <sheetViews>
    <sheetView workbookViewId="0">
      <selection sqref="A1:XFD1048576"/>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9" width="11.44140625" style="34"/>
    <col min="10" max="10" width="11.44140625" style="34" customWidth="1"/>
    <col min="11" max="16384" width="11.44140625" style="1"/>
  </cols>
  <sheetData>
    <row r="1" spans="1:23" s="34" customFormat="1" ht="15.9" customHeight="1" x14ac:dyDescent="0.25">
      <c r="A1" s="359" t="s">
        <v>135</v>
      </c>
      <c r="B1" s="359"/>
      <c r="C1" s="359"/>
      <c r="D1" s="359"/>
      <c r="E1" s="359"/>
      <c r="F1" s="359"/>
      <c r="G1" s="359"/>
      <c r="H1" s="359"/>
      <c r="I1" s="132"/>
      <c r="J1" s="133"/>
    </row>
    <row r="2" spans="1:23" s="34" customFormat="1" ht="15.9" customHeight="1" x14ac:dyDescent="0.25">
      <c r="A2" s="355" t="s">
        <v>442</v>
      </c>
      <c r="B2" s="355"/>
      <c r="C2" s="355"/>
      <c r="D2" s="355"/>
      <c r="E2" s="355"/>
      <c r="F2" s="355"/>
      <c r="G2" s="355"/>
      <c r="H2" s="355"/>
      <c r="I2" s="132"/>
      <c r="J2" s="286"/>
      <c r="K2" s="29"/>
      <c r="L2" s="29"/>
      <c r="M2" s="29"/>
      <c r="N2" s="29"/>
      <c r="O2" s="29"/>
      <c r="P2" s="29"/>
      <c r="Q2" s="29"/>
      <c r="R2" s="29"/>
      <c r="S2" s="29"/>
      <c r="T2" s="29"/>
      <c r="U2" s="29"/>
      <c r="V2" s="29"/>
      <c r="W2" s="29"/>
    </row>
    <row r="3" spans="1:23" s="34" customFormat="1" ht="15.9" customHeight="1" x14ac:dyDescent="0.3">
      <c r="A3" s="355" t="s">
        <v>127</v>
      </c>
      <c r="B3" s="355"/>
      <c r="C3" s="355"/>
      <c r="D3" s="355"/>
      <c r="E3" s="355"/>
      <c r="F3" s="355"/>
      <c r="G3" s="355"/>
      <c r="H3" s="355"/>
      <c r="I3" s="132"/>
      <c r="J3" s="338"/>
      <c r="K3" s="338"/>
      <c r="L3" s="338"/>
      <c r="M3" s="338"/>
      <c r="N3" s="338"/>
      <c r="O3" s="338"/>
      <c r="P3" s="338"/>
      <c r="Q3" s="338"/>
      <c r="R3" s="338"/>
      <c r="S3" s="338"/>
      <c r="T3" s="29"/>
      <c r="U3" s="29"/>
      <c r="V3" s="29"/>
      <c r="W3" s="29"/>
    </row>
    <row r="4" spans="1:23" s="34" customFormat="1" ht="15.9" customHeight="1" thickBot="1" x14ac:dyDescent="0.35">
      <c r="A4" s="355" t="s">
        <v>237</v>
      </c>
      <c r="B4" s="355"/>
      <c r="C4" s="355"/>
      <c r="D4" s="355"/>
      <c r="E4" s="355"/>
      <c r="F4" s="355"/>
      <c r="G4" s="355"/>
      <c r="H4" s="355"/>
      <c r="I4" s="346"/>
      <c r="J4" s="287"/>
      <c r="K4" s="282"/>
      <c r="L4" s="282"/>
      <c r="M4" s="282"/>
      <c r="N4" s="282"/>
      <c r="O4" s="282"/>
      <c r="P4" s="282"/>
      <c r="Q4" s="282"/>
      <c r="R4" s="282"/>
      <c r="S4" s="282"/>
      <c r="T4" s="29"/>
      <c r="U4" s="29"/>
      <c r="V4" s="29"/>
      <c r="W4" s="29"/>
    </row>
    <row r="5" spans="1:23" s="34" customFormat="1" ht="14.4" thickTop="1" x14ac:dyDescent="0.3">
      <c r="A5" s="38" t="s">
        <v>128</v>
      </c>
      <c r="B5" s="360">
        <v>2014</v>
      </c>
      <c r="C5" s="360">
        <v>2015</v>
      </c>
      <c r="D5" s="360">
        <v>2016</v>
      </c>
      <c r="E5" s="360">
        <v>2017</v>
      </c>
      <c r="F5" s="360">
        <v>2018</v>
      </c>
      <c r="G5" s="62" t="s">
        <v>142</v>
      </c>
      <c r="H5" s="62" t="s">
        <v>134</v>
      </c>
      <c r="I5" s="36"/>
      <c r="J5" s="282"/>
      <c r="K5" s="282"/>
      <c r="L5" s="282"/>
      <c r="M5" s="282"/>
      <c r="N5" s="282"/>
      <c r="O5" s="282"/>
      <c r="P5" s="282"/>
      <c r="Q5" s="282"/>
      <c r="R5" s="282"/>
      <c r="S5" s="282"/>
      <c r="T5" s="29"/>
      <c r="U5" s="29"/>
      <c r="V5" s="29"/>
      <c r="W5" s="29"/>
    </row>
    <row r="6" spans="1:23" s="34" customFormat="1" ht="14.4" thickBot="1" x14ac:dyDescent="0.35">
      <c r="A6" s="283"/>
      <c r="B6" s="361"/>
      <c r="C6" s="361"/>
      <c r="D6" s="361"/>
      <c r="E6" s="361"/>
      <c r="F6" s="361"/>
      <c r="G6" s="284" t="s">
        <v>521</v>
      </c>
      <c r="H6" s="285">
        <v>2018</v>
      </c>
      <c r="J6" s="282"/>
      <c r="K6" s="282"/>
      <c r="L6" s="282"/>
      <c r="M6" s="282"/>
      <c r="N6" s="282"/>
      <c r="O6" s="282"/>
      <c r="P6" s="282"/>
      <c r="Q6" s="282"/>
      <c r="R6" s="282"/>
      <c r="S6" s="282"/>
      <c r="T6" s="29"/>
      <c r="U6" s="29"/>
      <c r="V6" s="29"/>
      <c r="W6" s="29"/>
    </row>
    <row r="7" spans="1:23" s="34" customFormat="1" ht="13.8" thickTop="1" x14ac:dyDescent="0.25">
      <c r="A7" s="36" t="s">
        <v>440</v>
      </c>
      <c r="B7" s="109">
        <v>75064697.829607397</v>
      </c>
      <c r="C7" s="109">
        <v>62035090.309760004</v>
      </c>
      <c r="D7" s="109">
        <v>60718332.353969805</v>
      </c>
      <c r="E7" s="109">
        <v>68859010.63756679</v>
      </c>
      <c r="F7" s="109">
        <v>75451827.199996904</v>
      </c>
      <c r="G7" s="27">
        <v>9.574370153429608E-2</v>
      </c>
      <c r="H7" s="281"/>
      <c r="J7" s="288"/>
    </row>
    <row r="8" spans="1:23" s="34" customFormat="1" x14ac:dyDescent="0.25">
      <c r="A8" s="36" t="s">
        <v>441</v>
      </c>
      <c r="B8" s="109">
        <v>40437482.567322396</v>
      </c>
      <c r="C8" s="109">
        <v>32339510.383173</v>
      </c>
      <c r="D8" s="109">
        <v>30697544.7045395</v>
      </c>
      <c r="E8" s="109">
        <v>37198998.222640596</v>
      </c>
      <c r="F8" s="109">
        <v>39922600.0749382</v>
      </c>
      <c r="G8" s="27">
        <v>7.3217075255535405E-2</v>
      </c>
      <c r="H8" s="281"/>
    </row>
    <row r="9" spans="1:23" s="34" customFormat="1" ht="15.9" customHeight="1" x14ac:dyDescent="0.25">
      <c r="A9" s="355" t="s">
        <v>130</v>
      </c>
      <c r="B9" s="355"/>
      <c r="C9" s="355"/>
      <c r="D9" s="355"/>
      <c r="E9" s="355"/>
      <c r="F9" s="355"/>
      <c r="G9" s="355"/>
      <c r="H9" s="355"/>
      <c r="J9" s="289"/>
      <c r="K9" s="30"/>
      <c r="L9" s="288"/>
    </row>
    <row r="10" spans="1:23" s="34" customFormat="1" ht="15.9" customHeight="1" x14ac:dyDescent="0.25">
      <c r="A10" s="26" t="s">
        <v>242</v>
      </c>
      <c r="B10" s="113">
        <v>16043216</v>
      </c>
      <c r="C10" s="113">
        <v>14817037</v>
      </c>
      <c r="D10" s="113">
        <v>15210095</v>
      </c>
      <c r="E10" s="113">
        <v>15381835</v>
      </c>
      <c r="F10" s="113">
        <v>17897938</v>
      </c>
      <c r="G10" s="27">
        <v>0.163576257319104</v>
      </c>
      <c r="H10" s="27">
        <v>0.23721013346116468</v>
      </c>
      <c r="I10" s="30"/>
      <c r="J10" s="289"/>
      <c r="K10" s="30"/>
      <c r="L10" s="288"/>
    </row>
    <row r="11" spans="1:23" s="34" customFormat="1" ht="15.9" customHeight="1" x14ac:dyDescent="0.25">
      <c r="A11" s="111" t="s">
        <v>265</v>
      </c>
      <c r="B11" s="109">
        <v>9232765</v>
      </c>
      <c r="C11" s="109">
        <v>8623933</v>
      </c>
      <c r="D11" s="109">
        <v>9250572</v>
      </c>
      <c r="E11" s="109">
        <v>9238481</v>
      </c>
      <c r="F11" s="109">
        <v>10209532</v>
      </c>
      <c r="G11" s="31">
        <v>0.10510937891196616</v>
      </c>
      <c r="H11" s="31">
        <v>0.57043062725996707</v>
      </c>
      <c r="I11" s="288"/>
      <c r="J11" s="133"/>
    </row>
    <row r="12" spans="1:23" s="34" customFormat="1" ht="15.9" customHeight="1" x14ac:dyDescent="0.25">
      <c r="A12" s="111" t="s">
        <v>266</v>
      </c>
      <c r="B12" s="109">
        <v>1387980</v>
      </c>
      <c r="C12" s="109">
        <v>1338945</v>
      </c>
      <c r="D12" s="109">
        <v>1236616</v>
      </c>
      <c r="E12" s="109">
        <v>1182554</v>
      </c>
      <c r="F12" s="109">
        <v>1380845</v>
      </c>
      <c r="G12" s="31">
        <v>0.16768029197820988</v>
      </c>
      <c r="H12" s="31">
        <v>7.7151066228970069E-2</v>
      </c>
      <c r="I12" s="33"/>
    </row>
    <row r="13" spans="1:23" s="34" customFormat="1" ht="15.9" customHeight="1" x14ac:dyDescent="0.25">
      <c r="A13" s="111" t="s">
        <v>267</v>
      </c>
      <c r="B13" s="109">
        <v>5422471</v>
      </c>
      <c r="C13" s="109">
        <v>4854159</v>
      </c>
      <c r="D13" s="109">
        <v>4722907</v>
      </c>
      <c r="E13" s="109">
        <v>4960800</v>
      </c>
      <c r="F13" s="109">
        <v>6307561</v>
      </c>
      <c r="G13" s="31">
        <v>0.27148060796645701</v>
      </c>
      <c r="H13" s="31">
        <v>0.35241830651106287</v>
      </c>
      <c r="I13" s="33"/>
    </row>
    <row r="14" spans="1:23" s="34" customFormat="1" ht="15.9" customHeight="1" x14ac:dyDescent="0.25">
      <c r="A14" s="355" t="s">
        <v>132</v>
      </c>
      <c r="B14" s="355"/>
      <c r="C14" s="355"/>
      <c r="D14" s="355"/>
      <c r="E14" s="355"/>
      <c r="F14" s="355"/>
      <c r="G14" s="355"/>
      <c r="H14" s="355"/>
    </row>
    <row r="15" spans="1:23" s="34" customFormat="1" ht="15.9" customHeight="1" x14ac:dyDescent="0.25">
      <c r="A15" s="32" t="s">
        <v>242</v>
      </c>
      <c r="B15" s="113">
        <v>5664467</v>
      </c>
      <c r="C15" s="113">
        <v>5203542</v>
      </c>
      <c r="D15" s="113">
        <v>5142710</v>
      </c>
      <c r="E15" s="113">
        <v>5844927</v>
      </c>
      <c r="F15" s="113">
        <v>6559044</v>
      </c>
      <c r="G15" s="27">
        <v>0.12217723164036094</v>
      </c>
      <c r="H15" s="28"/>
      <c r="I15" s="28"/>
    </row>
    <row r="16" spans="1:23" s="34" customFormat="1" ht="15.9" customHeight="1" x14ac:dyDescent="0.25">
      <c r="A16" s="111" t="s">
        <v>265</v>
      </c>
      <c r="B16" s="23">
        <v>3808241</v>
      </c>
      <c r="C16" s="23">
        <v>3474061</v>
      </c>
      <c r="D16" s="23">
        <v>3325911</v>
      </c>
      <c r="E16" s="23">
        <v>3619177</v>
      </c>
      <c r="F16" s="23">
        <v>4084981</v>
      </c>
      <c r="G16" s="31">
        <v>0.12870439881774226</v>
      </c>
      <c r="H16" s="31">
        <v>0.62280128018656378</v>
      </c>
      <c r="I16" s="33"/>
    </row>
    <row r="17" spans="1:18" s="34" customFormat="1" ht="15.9" customHeight="1" x14ac:dyDescent="0.25">
      <c r="A17" s="111" t="s">
        <v>266</v>
      </c>
      <c r="B17" s="23">
        <v>1583623</v>
      </c>
      <c r="C17" s="23">
        <v>1466730</v>
      </c>
      <c r="D17" s="23">
        <v>1561996</v>
      </c>
      <c r="E17" s="23">
        <v>1965142</v>
      </c>
      <c r="F17" s="23">
        <v>2142636</v>
      </c>
      <c r="G17" s="31">
        <v>9.0321208340160664E-2</v>
      </c>
      <c r="H17" s="31">
        <v>0.32666894748685937</v>
      </c>
      <c r="I17" s="33"/>
    </row>
    <row r="18" spans="1:18" s="34" customFormat="1" ht="15.9" customHeight="1" x14ac:dyDescent="0.25">
      <c r="A18" s="111" t="s">
        <v>267</v>
      </c>
      <c r="B18" s="23">
        <v>272603</v>
      </c>
      <c r="C18" s="23">
        <v>262751</v>
      </c>
      <c r="D18" s="23">
        <v>254803</v>
      </c>
      <c r="E18" s="23">
        <v>260608</v>
      </c>
      <c r="F18" s="23">
        <v>331427</v>
      </c>
      <c r="G18" s="31">
        <v>0.27174530329076618</v>
      </c>
      <c r="H18" s="31">
        <v>5.0529772326576863E-2</v>
      </c>
      <c r="I18" s="33"/>
    </row>
    <row r="19" spans="1:18" s="34" customFormat="1" ht="15.9" customHeight="1" x14ac:dyDescent="0.25">
      <c r="A19" s="355" t="s">
        <v>144</v>
      </c>
      <c r="B19" s="355"/>
      <c r="C19" s="355"/>
      <c r="D19" s="355"/>
      <c r="E19" s="355"/>
      <c r="F19" s="355"/>
      <c r="G19" s="355"/>
      <c r="H19" s="355"/>
    </row>
    <row r="20" spans="1:18" s="34" customFormat="1" ht="15.9" customHeight="1" x14ac:dyDescent="0.25">
      <c r="A20" s="32" t="s">
        <v>242</v>
      </c>
      <c r="B20" s="113">
        <v>10378749</v>
      </c>
      <c r="C20" s="113">
        <v>9613495</v>
      </c>
      <c r="D20" s="113">
        <v>10067385</v>
      </c>
      <c r="E20" s="113">
        <v>9536908</v>
      </c>
      <c r="F20" s="113">
        <v>11338894</v>
      </c>
      <c r="G20" s="27">
        <v>0.18894866134810151</v>
      </c>
      <c r="H20" s="33"/>
      <c r="I20" s="33"/>
    </row>
    <row r="21" spans="1:18" s="34" customFormat="1" ht="15.9" customHeight="1" x14ac:dyDescent="0.25">
      <c r="A21" s="111" t="s">
        <v>265</v>
      </c>
      <c r="B21" s="23">
        <v>5424524</v>
      </c>
      <c r="C21" s="23">
        <v>5149872</v>
      </c>
      <c r="D21" s="23">
        <v>5924661</v>
      </c>
      <c r="E21" s="23">
        <v>5619304</v>
      </c>
      <c r="F21" s="23">
        <v>6124551</v>
      </c>
      <c r="G21" s="31">
        <v>8.991273652395386E-2</v>
      </c>
      <c r="H21" s="31">
        <v>0.5401365424176291</v>
      </c>
      <c r="I21" s="33"/>
    </row>
    <row r="22" spans="1:18" s="34" customFormat="1" ht="15.9" customHeight="1" x14ac:dyDescent="0.25">
      <c r="A22" s="111" t="s">
        <v>266</v>
      </c>
      <c r="B22" s="23">
        <v>-195643</v>
      </c>
      <c r="C22" s="23">
        <v>-127785</v>
      </c>
      <c r="D22" s="23">
        <v>-325380</v>
      </c>
      <c r="E22" s="23">
        <v>-782588</v>
      </c>
      <c r="F22" s="23">
        <v>-761791</v>
      </c>
      <c r="G22" s="31">
        <v>2.6574647196225855E-2</v>
      </c>
      <c r="H22" s="31">
        <v>-6.7183889363459967E-2</v>
      </c>
      <c r="I22" s="33"/>
      <c r="J22" s="288"/>
    </row>
    <row r="23" spans="1:18" s="34" customFormat="1" ht="15.9" customHeight="1" thickBot="1" x14ac:dyDescent="0.3">
      <c r="A23" s="112" t="s">
        <v>267</v>
      </c>
      <c r="B23" s="64">
        <v>5149868</v>
      </c>
      <c r="C23" s="64">
        <v>4591408</v>
      </c>
      <c r="D23" s="64">
        <v>4468104</v>
      </c>
      <c r="E23" s="64">
        <v>4700192</v>
      </c>
      <c r="F23" s="64">
        <v>5976134</v>
      </c>
      <c r="G23" s="65">
        <v>0.27146593160449617</v>
      </c>
      <c r="H23" s="65">
        <v>0.52704734694583089</v>
      </c>
      <c r="I23" s="33"/>
    </row>
    <row r="24" spans="1:18" ht="27" customHeight="1" thickTop="1" x14ac:dyDescent="0.25">
      <c r="A24" s="356" t="s">
        <v>446</v>
      </c>
      <c r="B24" s="356"/>
      <c r="C24" s="356"/>
      <c r="D24" s="356"/>
      <c r="E24" s="356"/>
      <c r="F24" s="356"/>
      <c r="G24" s="356"/>
      <c r="H24" s="356"/>
      <c r="I24" s="33"/>
      <c r="N24" s="25"/>
      <c r="O24" s="217" t="s">
        <v>373</v>
      </c>
    </row>
    <row r="25" spans="1:18" ht="33" customHeight="1" x14ac:dyDescent="0.25">
      <c r="I25" s="33"/>
      <c r="O25" s="105" t="s">
        <v>195</v>
      </c>
    </row>
    <row r="26" spans="1:18" x14ac:dyDescent="0.25">
      <c r="A26" s="7"/>
      <c r="B26" s="7"/>
      <c r="C26" s="7"/>
      <c r="D26" s="7"/>
      <c r="E26" s="7"/>
      <c r="F26" s="7"/>
      <c r="G26" s="7"/>
      <c r="H26" s="7"/>
      <c r="I26" s="33"/>
      <c r="O26" s="192" t="s">
        <v>265</v>
      </c>
      <c r="P26" s="192" t="s">
        <v>266</v>
      </c>
      <c r="Q26" s="192" t="s">
        <v>267</v>
      </c>
      <c r="R26" s="192" t="s">
        <v>192</v>
      </c>
    </row>
    <row r="27" spans="1:18" ht="14.4" x14ac:dyDescent="0.3">
      <c r="A27" s="7"/>
      <c r="B27" s="7"/>
      <c r="C27" s="7"/>
      <c r="D27" s="7"/>
      <c r="E27" s="7"/>
      <c r="F27" s="7"/>
      <c r="G27" s="7"/>
      <c r="H27" s="7"/>
      <c r="I27" s="33"/>
      <c r="N27" s="267">
        <v>2014</v>
      </c>
      <c r="O27" s="138">
        <v>5424524</v>
      </c>
      <c r="P27" s="138">
        <v>-195643</v>
      </c>
      <c r="Q27" s="138">
        <v>5149868</v>
      </c>
      <c r="R27" s="138">
        <v>10378749</v>
      </c>
    </row>
    <row r="28" spans="1:18" ht="14.4" x14ac:dyDescent="0.3">
      <c r="A28" s="7"/>
      <c r="B28" s="7"/>
      <c r="C28" s="7"/>
      <c r="D28" s="7"/>
      <c r="E28" s="7"/>
      <c r="F28" s="7"/>
      <c r="G28" s="7"/>
      <c r="H28" s="7"/>
      <c r="I28" s="33"/>
      <c r="N28" s="267">
        <v>2015</v>
      </c>
      <c r="O28" s="138">
        <v>5149872</v>
      </c>
      <c r="P28" s="138">
        <v>-127785</v>
      </c>
      <c r="Q28" s="138">
        <v>4591408</v>
      </c>
      <c r="R28" s="138">
        <v>9613495</v>
      </c>
    </row>
    <row r="29" spans="1:18" ht="14.4" x14ac:dyDescent="0.3">
      <c r="A29" s="7"/>
      <c r="B29" s="7"/>
      <c r="C29" s="7"/>
      <c r="D29" s="7"/>
      <c r="E29" s="7"/>
      <c r="F29" s="7"/>
      <c r="G29" s="7"/>
      <c r="H29" s="7"/>
      <c r="N29" s="267">
        <v>2016</v>
      </c>
      <c r="O29" s="138">
        <v>5924661</v>
      </c>
      <c r="P29" s="138">
        <v>-325380</v>
      </c>
      <c r="Q29" s="138">
        <v>4468104</v>
      </c>
      <c r="R29" s="138">
        <v>10067385</v>
      </c>
    </row>
    <row r="30" spans="1:18" ht="14.4" x14ac:dyDescent="0.3">
      <c r="A30" s="7"/>
      <c r="B30" s="7"/>
      <c r="C30" s="7"/>
      <c r="D30" s="7"/>
      <c r="E30" s="7"/>
      <c r="F30" s="7"/>
      <c r="G30" s="7"/>
      <c r="H30" s="7"/>
      <c r="N30" s="267">
        <v>2017</v>
      </c>
      <c r="O30" s="138">
        <v>5619304</v>
      </c>
      <c r="P30" s="138">
        <v>-782588</v>
      </c>
      <c r="Q30" s="138">
        <v>4700192</v>
      </c>
      <c r="R30" s="138">
        <v>9536908</v>
      </c>
    </row>
    <row r="31" spans="1:18" ht="14.4" x14ac:dyDescent="0.3">
      <c r="A31" s="7"/>
      <c r="B31" s="7"/>
      <c r="C31" s="7"/>
      <c r="D31" s="7"/>
      <c r="E31" s="7"/>
      <c r="F31" s="7"/>
      <c r="G31" s="7"/>
      <c r="H31" s="7"/>
      <c r="N31" s="267">
        <v>2018</v>
      </c>
      <c r="O31" s="138">
        <v>6124551</v>
      </c>
      <c r="P31" s="138">
        <v>-761791</v>
      </c>
      <c r="Q31" s="138">
        <v>5976134</v>
      </c>
      <c r="R31" s="138">
        <v>11338894</v>
      </c>
    </row>
    <row r="32" spans="1:18" x14ac:dyDescent="0.25">
      <c r="A32" s="7"/>
      <c r="B32" s="7"/>
      <c r="C32" s="7"/>
      <c r="D32" s="7"/>
      <c r="E32" s="7"/>
      <c r="F32" s="7"/>
      <c r="G32" s="7"/>
      <c r="H32" s="7"/>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x14ac:dyDescent="0.25">
      <c r="A38" s="7"/>
      <c r="B38" s="7"/>
      <c r="C38" s="7"/>
      <c r="D38" s="7"/>
      <c r="E38" s="7"/>
      <c r="F38" s="7"/>
      <c r="G38" s="7"/>
      <c r="H38" s="7"/>
    </row>
    <row r="39" spans="1:8" x14ac:dyDescent="0.25">
      <c r="A39" s="7"/>
      <c r="B39" s="7"/>
      <c r="C39" s="7"/>
      <c r="D39" s="7"/>
      <c r="E39" s="7"/>
      <c r="F39" s="7"/>
      <c r="G39" s="7"/>
      <c r="H39" s="7"/>
    </row>
    <row r="40" spans="1:8"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row r="43" spans="1:8" x14ac:dyDescent="0.25">
      <c r="A43" s="7"/>
      <c r="B43" s="7"/>
      <c r="C43" s="7"/>
      <c r="D43" s="7"/>
      <c r="E43" s="7"/>
      <c r="F43" s="7"/>
      <c r="G43" s="7"/>
      <c r="H43" s="7"/>
    </row>
    <row r="44" spans="1:8" x14ac:dyDescent="0.25">
      <c r="A44" s="7"/>
      <c r="B44" s="7"/>
      <c r="C44" s="7"/>
      <c r="D44" s="7"/>
      <c r="E44" s="7"/>
      <c r="F44" s="7"/>
      <c r="G44" s="7"/>
      <c r="H44" s="7"/>
    </row>
  </sheetData>
  <mergeCells count="13">
    <mergeCell ref="A1:H1"/>
    <mergeCell ref="A2:H2"/>
    <mergeCell ref="A3:H3"/>
    <mergeCell ref="A4:H4"/>
    <mergeCell ref="A9:H9"/>
    <mergeCell ref="A14:H14"/>
    <mergeCell ref="A19:H19"/>
    <mergeCell ref="A24:H24"/>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activeCell="C11" sqref="C11"/>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4.6640625" customWidth="1"/>
    <col min="6" max="6" width="16.5546875" bestFit="1" customWidth="1"/>
    <col min="7" max="16" width="16.5546875" customWidth="1"/>
    <col min="17" max="17" width="12.88671875" style="105" bestFit="1" customWidth="1"/>
    <col min="18" max="18" width="18.5546875" style="105" bestFit="1" customWidth="1"/>
    <col min="19" max="19" width="14.6640625" style="105" customWidth="1"/>
    <col min="20" max="20" width="18.5546875" style="105" bestFit="1" customWidth="1"/>
    <col min="21" max="21" width="16.109375" style="105" bestFit="1" customWidth="1"/>
    <col min="22" max="22" width="12.6640625" bestFit="1" customWidth="1"/>
  </cols>
  <sheetData>
    <row r="1" spans="1:30" s="34" customFormat="1" ht="15.9" customHeight="1" x14ac:dyDescent="0.25">
      <c r="A1" s="359" t="s">
        <v>193</v>
      </c>
      <c r="B1" s="359"/>
      <c r="C1" s="359"/>
      <c r="D1" s="359"/>
      <c r="E1" s="359"/>
      <c r="F1" s="359"/>
      <c r="G1" s="345"/>
      <c r="H1" s="345"/>
      <c r="I1" s="345"/>
      <c r="J1" s="345"/>
      <c r="K1" s="345"/>
      <c r="L1" s="345"/>
      <c r="M1" s="345"/>
      <c r="N1" s="345"/>
      <c r="O1" s="345"/>
      <c r="P1" s="345"/>
      <c r="Q1" s="32" t="s">
        <v>194</v>
      </c>
      <c r="R1" s="32"/>
      <c r="S1" s="32"/>
      <c r="T1" s="32"/>
      <c r="U1" s="32"/>
      <c r="V1" s="29"/>
      <c r="W1" s="29"/>
      <c r="X1" s="29"/>
      <c r="AA1" s="30"/>
      <c r="AB1" s="30"/>
      <c r="AC1" s="30"/>
      <c r="AD1" s="29"/>
    </row>
    <row r="2" spans="1:30" ht="13.5" customHeight="1" x14ac:dyDescent="0.25">
      <c r="A2" s="355" t="s">
        <v>243</v>
      </c>
      <c r="B2" s="355"/>
      <c r="C2" s="355"/>
      <c r="D2" s="355"/>
      <c r="E2" s="355"/>
      <c r="F2" s="355"/>
      <c r="G2" s="345"/>
      <c r="H2" s="345"/>
      <c r="I2" s="345"/>
      <c r="J2" s="345"/>
      <c r="K2" s="345"/>
      <c r="L2" s="345"/>
      <c r="M2" s="345"/>
      <c r="N2" s="345"/>
      <c r="O2" s="345"/>
      <c r="P2" s="345"/>
      <c r="Q2" s="22" t="s">
        <v>128</v>
      </c>
      <c r="R2" s="36" t="s">
        <v>265</v>
      </c>
      <c r="S2" s="36" t="s">
        <v>266</v>
      </c>
      <c r="T2" s="36" t="s">
        <v>267</v>
      </c>
      <c r="U2" s="36" t="s">
        <v>192</v>
      </c>
    </row>
    <row r="3" spans="1:30" s="34" customFormat="1" ht="15.9" customHeight="1" x14ac:dyDescent="0.25">
      <c r="A3" s="355" t="s">
        <v>127</v>
      </c>
      <c r="B3" s="355"/>
      <c r="C3" s="355"/>
      <c r="D3" s="355"/>
      <c r="E3" s="355"/>
      <c r="F3" s="355"/>
      <c r="G3" s="345"/>
      <c r="H3" s="345"/>
      <c r="I3" s="345"/>
      <c r="J3" s="345"/>
      <c r="K3" s="345"/>
      <c r="L3" s="345"/>
      <c r="M3" s="345"/>
      <c r="N3" s="345"/>
      <c r="O3" s="345"/>
      <c r="P3" s="345"/>
      <c r="Q3" s="243" t="s">
        <v>516</v>
      </c>
      <c r="R3" s="184">
        <v>7444783</v>
      </c>
      <c r="S3" s="184">
        <v>1123350</v>
      </c>
      <c r="T3" s="184">
        <v>4151614</v>
      </c>
      <c r="U3" s="212">
        <v>12719747</v>
      </c>
      <c r="V3" s="29"/>
      <c r="W3" s="29"/>
      <c r="X3" s="29"/>
      <c r="Z3" s="35"/>
      <c r="AA3" s="30"/>
      <c r="AB3" s="30"/>
      <c r="AC3" s="30"/>
      <c r="AD3" s="29"/>
    </row>
    <row r="4" spans="1:30" s="34" customFormat="1" ht="15.9" customHeight="1" x14ac:dyDescent="0.25">
      <c r="A4" s="355" t="s">
        <v>237</v>
      </c>
      <c r="B4" s="355"/>
      <c r="C4" s="355"/>
      <c r="D4" s="355"/>
      <c r="E4" s="355"/>
      <c r="F4" s="355"/>
      <c r="G4" s="345"/>
      <c r="H4" s="345"/>
      <c r="I4" s="345"/>
      <c r="J4" s="345"/>
      <c r="K4" s="345"/>
      <c r="L4" s="345"/>
      <c r="M4" s="345"/>
      <c r="N4" s="345"/>
      <c r="O4" s="345"/>
      <c r="P4" s="345"/>
      <c r="Q4" s="243" t="s">
        <v>517</v>
      </c>
      <c r="R4" s="184">
        <v>7755137</v>
      </c>
      <c r="S4" s="184">
        <v>1032246</v>
      </c>
      <c r="T4" s="184">
        <v>3879871</v>
      </c>
      <c r="U4" s="212">
        <v>12667254</v>
      </c>
      <c r="V4" s="29"/>
      <c r="W4" s="29"/>
      <c r="X4" s="29"/>
      <c r="AD4" s="29"/>
    </row>
    <row r="5" spans="1:30" ht="13.8" thickBot="1" x14ac:dyDescent="0.3">
      <c r="B5" s="41"/>
      <c r="C5" s="41"/>
      <c r="D5" s="41"/>
      <c r="E5" s="41"/>
      <c r="F5" s="41"/>
      <c r="G5" s="41"/>
      <c r="H5" s="41"/>
      <c r="I5" s="41"/>
      <c r="J5" s="41"/>
      <c r="K5" s="41"/>
      <c r="L5" s="41"/>
      <c r="M5" s="41"/>
      <c r="N5" s="41"/>
      <c r="O5" s="41"/>
      <c r="P5" s="41"/>
      <c r="Q5" s="243" t="s">
        <v>518</v>
      </c>
      <c r="R5" s="184">
        <v>7887220</v>
      </c>
      <c r="S5" s="184">
        <v>981856</v>
      </c>
      <c r="T5" s="184">
        <v>4130154</v>
      </c>
      <c r="U5" s="212">
        <v>12999230</v>
      </c>
    </row>
    <row r="6" spans="1:30" ht="15" customHeight="1" thickTop="1" x14ac:dyDescent="0.25">
      <c r="A6" s="53" t="s">
        <v>128</v>
      </c>
      <c r="B6" s="365" t="s">
        <v>513</v>
      </c>
      <c r="C6" s="365"/>
      <c r="D6" s="365"/>
      <c r="E6" s="365"/>
      <c r="F6" s="365"/>
      <c r="G6" s="106"/>
      <c r="H6" s="106"/>
      <c r="I6" s="106"/>
      <c r="J6" s="106"/>
      <c r="K6" s="106"/>
      <c r="L6" s="106"/>
      <c r="M6" s="106"/>
      <c r="N6" s="106"/>
      <c r="O6" s="106"/>
      <c r="P6" s="106"/>
      <c r="Q6" s="243" t="s">
        <v>519</v>
      </c>
      <c r="R6" s="184">
        <v>8860476</v>
      </c>
      <c r="S6" s="184">
        <v>1168402</v>
      </c>
      <c r="T6" s="184">
        <v>5323915</v>
      </c>
      <c r="U6" s="212">
        <v>15352793</v>
      </c>
    </row>
    <row r="7" spans="1:30" ht="15" customHeight="1" x14ac:dyDescent="0.25">
      <c r="A7" s="55"/>
      <c r="B7" s="54">
        <v>2015</v>
      </c>
      <c r="C7" s="54">
        <v>2016</v>
      </c>
      <c r="D7" s="54">
        <v>2017</v>
      </c>
      <c r="E7" s="54">
        <v>2018</v>
      </c>
      <c r="F7" s="54">
        <v>2019</v>
      </c>
      <c r="G7" s="106"/>
      <c r="H7" s="106"/>
      <c r="I7" s="106"/>
      <c r="J7" s="106"/>
      <c r="K7" s="106"/>
      <c r="L7" s="106"/>
      <c r="M7" s="106"/>
      <c r="N7" s="106"/>
      <c r="O7" s="106"/>
      <c r="P7" s="106"/>
      <c r="Q7" s="243" t="s">
        <v>520</v>
      </c>
      <c r="R7" s="184">
        <v>8741379</v>
      </c>
      <c r="S7" s="184">
        <v>1192547</v>
      </c>
      <c r="T7" s="184">
        <v>4390853</v>
      </c>
      <c r="U7" s="212">
        <v>14324779</v>
      </c>
    </row>
    <row r="8" spans="1:30" s="105" customFormat="1" ht="20.100000000000001" customHeight="1" x14ac:dyDescent="0.25">
      <c r="A8" s="114" t="s">
        <v>265</v>
      </c>
      <c r="B8" s="168">
        <v>7444783</v>
      </c>
      <c r="C8" s="168">
        <v>7755137</v>
      </c>
      <c r="D8" s="168">
        <v>7887220</v>
      </c>
      <c r="E8" s="168">
        <v>8860476</v>
      </c>
      <c r="F8" s="168">
        <v>8741379</v>
      </c>
      <c r="G8" s="168"/>
      <c r="H8" s="168"/>
      <c r="I8" s="168"/>
      <c r="J8" s="168"/>
      <c r="K8" s="168"/>
      <c r="L8" s="168"/>
      <c r="M8" s="168"/>
      <c r="N8" s="168"/>
      <c r="O8" s="139"/>
      <c r="P8" s="139"/>
    </row>
    <row r="9" spans="1:30" s="105" customFormat="1" ht="20.100000000000001" customHeight="1" x14ac:dyDescent="0.25">
      <c r="A9" s="114" t="s">
        <v>266</v>
      </c>
      <c r="B9" s="168">
        <v>1123350</v>
      </c>
      <c r="C9" s="168">
        <v>1032246</v>
      </c>
      <c r="D9" s="168">
        <v>981856</v>
      </c>
      <c r="E9" s="168">
        <v>1168402</v>
      </c>
      <c r="F9" s="168">
        <v>1192547</v>
      </c>
      <c r="G9" s="168"/>
      <c r="H9" s="168"/>
      <c r="I9" s="168"/>
      <c r="J9" s="168"/>
      <c r="K9" s="168"/>
      <c r="L9" s="168"/>
      <c r="M9" s="168"/>
      <c r="N9" s="168"/>
      <c r="O9" s="139"/>
      <c r="P9" s="139"/>
    </row>
    <row r="10" spans="1:30" s="105" customFormat="1" ht="20.100000000000001" customHeight="1" x14ac:dyDescent="0.25">
      <c r="A10" s="114" t="s">
        <v>267</v>
      </c>
      <c r="B10" s="168">
        <v>4151614</v>
      </c>
      <c r="C10" s="168">
        <v>3879871</v>
      </c>
      <c r="D10" s="168">
        <v>4130154</v>
      </c>
      <c r="E10" s="168">
        <v>5323915</v>
      </c>
      <c r="F10" s="168">
        <v>4390853</v>
      </c>
      <c r="G10" s="168"/>
      <c r="H10" s="168"/>
      <c r="I10" s="168"/>
      <c r="J10" s="168"/>
      <c r="K10" s="168"/>
      <c r="L10" s="168"/>
      <c r="M10" s="168"/>
      <c r="N10" s="168"/>
      <c r="O10" s="139"/>
      <c r="P10" s="139"/>
      <c r="Q10" s="2" t="s">
        <v>5</v>
      </c>
      <c r="R10" s="2"/>
      <c r="S10" s="2"/>
      <c r="T10" s="2"/>
      <c r="U10" s="2"/>
    </row>
    <row r="11" spans="1:30" s="2" customFormat="1" ht="20.100000000000001" customHeight="1" thickBot="1" x14ac:dyDescent="0.3">
      <c r="A11" s="186" t="s">
        <v>192</v>
      </c>
      <c r="B11" s="187">
        <v>12719747</v>
      </c>
      <c r="C11" s="187">
        <v>12667254</v>
      </c>
      <c r="D11" s="187">
        <v>12999230</v>
      </c>
      <c r="E11" s="187">
        <v>15352793</v>
      </c>
      <c r="F11" s="187">
        <v>14324779</v>
      </c>
      <c r="G11" s="189"/>
      <c r="H11" s="189"/>
      <c r="I11" s="189"/>
      <c r="J11" s="189"/>
      <c r="K11" s="189"/>
      <c r="L11" s="189"/>
      <c r="M11" s="189"/>
      <c r="N11" s="189"/>
      <c r="O11" s="188"/>
      <c r="P11" s="189"/>
      <c r="Q11" s="185"/>
      <c r="R11" s="36" t="s">
        <v>265</v>
      </c>
      <c r="S11" s="36" t="s">
        <v>266</v>
      </c>
      <c r="T11" s="36" t="s">
        <v>267</v>
      </c>
      <c r="U11" s="106" t="s">
        <v>192</v>
      </c>
    </row>
    <row r="12" spans="1:30" ht="30.75" customHeight="1" thickTop="1" x14ac:dyDescent="0.25">
      <c r="A12" s="362" t="s">
        <v>416</v>
      </c>
      <c r="B12" s="363"/>
      <c r="C12" s="363"/>
      <c r="D12" s="363"/>
      <c r="E12" s="363"/>
      <c r="Q12" s="243" t="s">
        <v>516</v>
      </c>
      <c r="R12" s="216">
        <v>2870010</v>
      </c>
      <c r="S12" s="216">
        <v>1233208</v>
      </c>
      <c r="T12" s="216">
        <v>225417</v>
      </c>
      <c r="U12" s="213">
        <v>4328635</v>
      </c>
    </row>
    <row r="13" spans="1:30" x14ac:dyDescent="0.25">
      <c r="A13" s="6"/>
      <c r="B13" s="24"/>
      <c r="C13" s="25"/>
      <c r="D13" s="25"/>
      <c r="E13" s="25"/>
      <c r="Q13" s="243" t="s">
        <v>517</v>
      </c>
      <c r="R13" s="216">
        <v>2753980</v>
      </c>
      <c r="S13" s="216">
        <v>1245143</v>
      </c>
      <c r="T13" s="216">
        <v>217006</v>
      </c>
      <c r="U13" s="213">
        <v>4216129</v>
      </c>
    </row>
    <row r="14" spans="1:30" x14ac:dyDescent="0.25">
      <c r="A14" s="6"/>
      <c r="B14" s="24"/>
      <c r="C14" s="25"/>
      <c r="D14" s="25"/>
      <c r="E14" s="25"/>
      <c r="Q14" s="243" t="s">
        <v>518</v>
      </c>
      <c r="R14" s="216">
        <v>2961424</v>
      </c>
      <c r="S14" s="216">
        <v>1615108</v>
      </c>
      <c r="T14" s="216">
        <v>224714</v>
      </c>
      <c r="U14" s="213">
        <v>4801246</v>
      </c>
    </row>
    <row r="15" spans="1:30" x14ac:dyDescent="0.25">
      <c r="A15" s="6"/>
      <c r="B15" s="24"/>
      <c r="C15" s="25"/>
      <c r="D15" s="25"/>
      <c r="E15" s="25"/>
      <c r="Q15" s="243" t="s">
        <v>519</v>
      </c>
      <c r="R15" s="216">
        <v>3434155</v>
      </c>
      <c r="S15" s="216">
        <v>1775986</v>
      </c>
      <c r="T15" s="216">
        <v>289524</v>
      </c>
      <c r="U15" s="213">
        <v>5499665</v>
      </c>
    </row>
    <row r="16" spans="1:30" x14ac:dyDescent="0.25">
      <c r="Q16" s="243" t="s">
        <v>520</v>
      </c>
      <c r="R16" s="216">
        <v>3274243</v>
      </c>
      <c r="S16" s="216">
        <v>1803232</v>
      </c>
      <c r="T16" s="216">
        <v>222098</v>
      </c>
      <c r="U16" s="213">
        <v>5299573</v>
      </c>
    </row>
    <row r="17" spans="17:22" x14ac:dyDescent="0.25">
      <c r="R17" s="214"/>
      <c r="S17" s="214"/>
      <c r="T17" s="214"/>
    </row>
    <row r="19" spans="17:22" x14ac:dyDescent="0.25">
      <c r="Q19" s="215"/>
      <c r="R19" s="215"/>
      <c r="S19" s="215"/>
      <c r="U19" s="215"/>
    </row>
    <row r="20" spans="17:22" x14ac:dyDescent="0.25">
      <c r="Q20" s="215"/>
      <c r="R20" s="215"/>
      <c r="S20" s="215"/>
      <c r="U20" s="215"/>
    </row>
    <row r="21" spans="17:22" x14ac:dyDescent="0.25">
      <c r="Q21" s="215"/>
      <c r="R21" s="215"/>
      <c r="S21" s="215"/>
      <c r="U21" s="215"/>
    </row>
    <row r="22" spans="17:22" x14ac:dyDescent="0.25">
      <c r="Q22" s="215"/>
      <c r="R22" s="215"/>
      <c r="S22" s="215"/>
    </row>
    <row r="23" spans="17:22" x14ac:dyDescent="0.25">
      <c r="Q23" s="215"/>
      <c r="R23" s="215"/>
      <c r="S23" s="215"/>
      <c r="T23" s="215"/>
      <c r="U23" s="215"/>
      <c r="V23" s="40"/>
    </row>
    <row r="24" spans="17:22" x14ac:dyDescent="0.25">
      <c r="Q24" s="215"/>
      <c r="R24" s="215"/>
      <c r="S24" s="215"/>
      <c r="T24" s="215"/>
      <c r="U24" s="215"/>
      <c r="V24" s="40"/>
    </row>
    <row r="25" spans="17:22" x14ac:dyDescent="0.25">
      <c r="Q25" s="215"/>
      <c r="R25" s="215"/>
      <c r="S25" s="215"/>
      <c r="T25" s="215"/>
      <c r="U25" s="215"/>
      <c r="V25" s="40"/>
    </row>
    <row r="26" spans="17:22" x14ac:dyDescent="0.25">
      <c r="Q26" s="215"/>
      <c r="R26" s="215"/>
      <c r="S26" s="215"/>
      <c r="T26" s="215"/>
      <c r="U26" s="215"/>
      <c r="V26" s="40"/>
    </row>
    <row r="27" spans="17:22" x14ac:dyDescent="0.25">
      <c r="Q27" s="215"/>
      <c r="R27" s="215"/>
      <c r="S27" s="215"/>
    </row>
    <row r="28" spans="17:22" x14ac:dyDescent="0.25">
      <c r="Q28" s="215"/>
      <c r="R28" s="215"/>
      <c r="S28" s="215"/>
      <c r="T28" s="215"/>
      <c r="U28" s="215"/>
      <c r="V28" s="40"/>
    </row>
    <row r="29" spans="17:22" x14ac:dyDescent="0.25">
      <c r="Q29" s="215"/>
      <c r="R29" s="215"/>
      <c r="S29" s="215"/>
      <c r="T29" s="215"/>
      <c r="U29" s="215"/>
      <c r="V29" s="40"/>
    </row>
    <row r="30" spans="17:22" x14ac:dyDescent="0.25">
      <c r="Q30" s="215"/>
      <c r="R30" s="215"/>
      <c r="S30" s="215"/>
      <c r="T30" s="215"/>
      <c r="U30" s="215"/>
      <c r="V30" s="40"/>
    </row>
    <row r="31" spans="17:22" x14ac:dyDescent="0.25">
      <c r="Q31" s="215"/>
      <c r="R31" s="215"/>
      <c r="S31" s="215"/>
      <c r="T31" s="215"/>
      <c r="U31" s="215"/>
      <c r="V31" s="40"/>
    </row>
    <row r="32" spans="17:22" x14ac:dyDescent="0.25">
      <c r="Q32" s="215"/>
      <c r="R32" s="214"/>
      <c r="S32" s="214"/>
      <c r="T32" s="214"/>
      <c r="U32" s="214"/>
    </row>
    <row r="33" spans="1:30" x14ac:dyDescent="0.25">
      <c r="Q33" s="215"/>
      <c r="R33" s="214"/>
      <c r="S33" s="214"/>
      <c r="T33" s="214"/>
      <c r="U33" s="214"/>
      <c r="V33" s="40"/>
    </row>
    <row r="34" spans="1:30" x14ac:dyDescent="0.25">
      <c r="Q34" s="215"/>
      <c r="R34" s="214"/>
      <c r="S34" s="214"/>
      <c r="T34" s="214"/>
      <c r="U34" s="214"/>
      <c r="V34" s="40"/>
    </row>
    <row r="35" spans="1:30" x14ac:dyDescent="0.25">
      <c r="Q35" s="215"/>
      <c r="R35" s="214"/>
      <c r="S35" s="214"/>
      <c r="T35" s="214"/>
      <c r="U35" s="214"/>
      <c r="V35" s="40"/>
    </row>
    <row r="36" spans="1:30" x14ac:dyDescent="0.25">
      <c r="Q36" s="215"/>
      <c r="R36" s="214"/>
      <c r="S36" s="214"/>
      <c r="T36" s="214"/>
      <c r="U36" s="214"/>
      <c r="V36" s="40"/>
    </row>
    <row r="37" spans="1:30" s="34" customFormat="1" ht="15.9" customHeight="1" x14ac:dyDescent="0.25">
      <c r="A37" s="359" t="s">
        <v>196</v>
      </c>
      <c r="B37" s="359"/>
      <c r="C37" s="359"/>
      <c r="D37" s="359"/>
      <c r="E37" s="359"/>
      <c r="F37" s="359"/>
      <c r="G37" s="345"/>
      <c r="H37" s="345"/>
      <c r="I37" s="345"/>
      <c r="J37" s="345"/>
      <c r="K37" s="345"/>
      <c r="L37" s="345"/>
      <c r="M37" s="345"/>
      <c r="N37" s="345"/>
      <c r="O37" s="345"/>
      <c r="P37" s="345"/>
      <c r="Q37" s="215"/>
      <c r="R37" s="214"/>
      <c r="S37" s="214"/>
      <c r="T37" s="214"/>
      <c r="U37" s="214"/>
      <c r="V37" s="40"/>
      <c r="W37" s="29"/>
      <c r="X37" s="29"/>
      <c r="AA37" s="30"/>
      <c r="AB37" s="30"/>
      <c r="AC37" s="30"/>
      <c r="AD37" s="29"/>
    </row>
    <row r="38" spans="1:30" ht="13.5" customHeight="1" x14ac:dyDescent="0.25">
      <c r="A38" s="355" t="s">
        <v>244</v>
      </c>
      <c r="B38" s="355"/>
      <c r="C38" s="355"/>
      <c r="D38" s="355"/>
      <c r="E38" s="355"/>
      <c r="F38" s="355"/>
      <c r="G38" s="345"/>
      <c r="H38" s="345"/>
      <c r="I38" s="345"/>
      <c r="J38" s="345"/>
      <c r="K38" s="345"/>
      <c r="L38" s="345"/>
      <c r="M38" s="345"/>
      <c r="N38" s="345"/>
      <c r="O38" s="345"/>
      <c r="P38" s="345"/>
      <c r="R38" s="214"/>
      <c r="S38" s="214"/>
      <c r="T38" s="214"/>
      <c r="U38" s="214"/>
      <c r="V38" s="40"/>
    </row>
    <row r="39" spans="1:30" s="34" customFormat="1" ht="15.9" customHeight="1" x14ac:dyDescent="0.25">
      <c r="A39" s="355" t="s">
        <v>127</v>
      </c>
      <c r="B39" s="355"/>
      <c r="C39" s="355"/>
      <c r="D39" s="355"/>
      <c r="E39" s="355"/>
      <c r="F39" s="355"/>
      <c r="G39" s="345"/>
      <c r="H39" s="345"/>
      <c r="I39" s="345"/>
      <c r="J39" s="345"/>
      <c r="K39" s="345"/>
      <c r="L39" s="345"/>
      <c r="M39" s="345"/>
      <c r="N39" s="345"/>
      <c r="O39" s="345"/>
      <c r="P39" s="345"/>
      <c r="Q39" s="105"/>
      <c r="R39" s="214"/>
      <c r="S39" s="214"/>
      <c r="T39" s="214"/>
      <c r="U39" s="214"/>
      <c r="V39" s="40"/>
      <c r="W39" s="29"/>
      <c r="X39" s="29"/>
      <c r="Z39" s="35"/>
      <c r="AA39" s="30"/>
      <c r="AB39" s="30"/>
      <c r="AC39" s="30"/>
      <c r="AD39" s="29"/>
    </row>
    <row r="40" spans="1:30" s="34" customFormat="1" ht="15.9" customHeight="1" x14ac:dyDescent="0.25">
      <c r="A40" s="355" t="s">
        <v>237</v>
      </c>
      <c r="B40" s="355"/>
      <c r="C40" s="355"/>
      <c r="D40" s="355"/>
      <c r="E40" s="355"/>
      <c r="F40" s="355"/>
      <c r="G40" s="345"/>
      <c r="H40" s="345"/>
      <c r="I40" s="345"/>
      <c r="J40" s="345"/>
      <c r="K40" s="345"/>
      <c r="L40" s="345"/>
      <c r="M40" s="345"/>
      <c r="N40" s="345"/>
      <c r="O40" s="345"/>
      <c r="P40" s="345"/>
      <c r="Q40" s="105"/>
      <c r="R40" s="214"/>
      <c r="S40" s="214"/>
      <c r="T40" s="214"/>
      <c r="U40" s="214"/>
      <c r="V40" s="40"/>
      <c r="W40" s="29"/>
      <c r="X40" s="29"/>
      <c r="AD40" s="29"/>
    </row>
    <row r="41" spans="1:30" ht="13.8" thickBot="1" x14ac:dyDescent="0.3">
      <c r="B41" s="41"/>
      <c r="C41" s="41"/>
      <c r="D41" s="41"/>
      <c r="E41" s="41"/>
      <c r="F41" s="41"/>
      <c r="G41" s="41"/>
      <c r="H41" s="41"/>
      <c r="I41" s="41"/>
      <c r="J41" s="41"/>
      <c r="K41" s="41"/>
      <c r="L41" s="41"/>
      <c r="M41" s="41"/>
      <c r="N41" s="41"/>
      <c r="O41" s="41"/>
      <c r="P41" s="41"/>
      <c r="V41" s="40"/>
    </row>
    <row r="42" spans="1:30" ht="13.8" thickTop="1" x14ac:dyDescent="0.25">
      <c r="A42" s="53" t="s">
        <v>128</v>
      </c>
      <c r="B42" s="364" t="s">
        <v>513</v>
      </c>
      <c r="C42" s="364"/>
      <c r="D42" s="364"/>
      <c r="E42" s="364"/>
      <c r="F42" s="364"/>
      <c r="G42" s="106"/>
      <c r="H42" s="106"/>
      <c r="I42" s="106"/>
      <c r="J42" s="106"/>
      <c r="K42" s="106"/>
      <c r="L42" s="106"/>
      <c r="M42" s="106"/>
      <c r="N42" s="106"/>
      <c r="O42" s="106"/>
      <c r="P42" s="106"/>
      <c r="V42" s="40"/>
    </row>
    <row r="43" spans="1:30" ht="15" customHeight="1" x14ac:dyDescent="0.25">
      <c r="A43" s="55"/>
      <c r="B43" s="54">
        <v>2015</v>
      </c>
      <c r="C43" s="54">
        <v>2016</v>
      </c>
      <c r="D43" s="54">
        <v>2017</v>
      </c>
      <c r="E43" s="54">
        <v>2018</v>
      </c>
      <c r="F43" s="54">
        <v>2019</v>
      </c>
      <c r="G43" s="106"/>
      <c r="H43" s="106"/>
      <c r="I43" s="106"/>
      <c r="J43" s="106"/>
      <c r="K43" s="106"/>
      <c r="L43" s="106"/>
      <c r="M43" s="106"/>
      <c r="N43" s="106"/>
      <c r="O43" s="106"/>
      <c r="P43" s="106"/>
    </row>
    <row r="44" spans="1:30" ht="20.100000000000001" customHeight="1" x14ac:dyDescent="0.25">
      <c r="A44" s="114" t="s">
        <v>265</v>
      </c>
      <c r="B44" s="168">
        <v>2870010</v>
      </c>
      <c r="C44" s="168">
        <v>2753980</v>
      </c>
      <c r="D44" s="168">
        <v>2961424</v>
      </c>
      <c r="E44" s="168">
        <v>3434155</v>
      </c>
      <c r="F44" s="168">
        <v>3274243</v>
      </c>
      <c r="G44" s="168"/>
      <c r="H44" s="168"/>
      <c r="I44" s="168"/>
      <c r="J44" s="168"/>
      <c r="K44" s="168"/>
      <c r="L44" s="168"/>
      <c r="M44" s="168"/>
      <c r="N44" s="168"/>
      <c r="O44" s="52"/>
      <c r="P44" s="52"/>
    </row>
    <row r="45" spans="1:30" ht="20.100000000000001" customHeight="1" x14ac:dyDescent="0.25">
      <c r="A45" s="114" t="s">
        <v>266</v>
      </c>
      <c r="B45" s="168">
        <v>1233208</v>
      </c>
      <c r="C45" s="168">
        <v>1245143</v>
      </c>
      <c r="D45" s="168">
        <v>1615108</v>
      </c>
      <c r="E45" s="168">
        <v>1775986</v>
      </c>
      <c r="F45" s="168">
        <v>1803232</v>
      </c>
      <c r="G45" s="168"/>
      <c r="H45" s="168"/>
      <c r="I45" s="168"/>
      <c r="J45" s="168"/>
      <c r="K45" s="168"/>
      <c r="L45" s="168"/>
      <c r="M45" s="168"/>
      <c r="N45" s="168"/>
      <c r="O45" s="42"/>
      <c r="P45" s="42"/>
    </row>
    <row r="46" spans="1:30" ht="20.100000000000001" customHeight="1" x14ac:dyDescent="0.25">
      <c r="A46" s="114" t="s">
        <v>267</v>
      </c>
      <c r="B46" s="168">
        <v>225417</v>
      </c>
      <c r="C46" s="168">
        <v>217006</v>
      </c>
      <c r="D46" s="168">
        <v>224714</v>
      </c>
      <c r="E46" s="168">
        <v>289524</v>
      </c>
      <c r="F46" s="168">
        <v>222098</v>
      </c>
      <c r="G46" s="168"/>
      <c r="H46" s="168"/>
      <c r="I46" s="168"/>
      <c r="J46" s="168"/>
      <c r="K46" s="168"/>
      <c r="L46" s="168"/>
      <c r="M46" s="168"/>
      <c r="N46" s="168"/>
      <c r="O46" s="42"/>
      <c r="P46" s="42"/>
    </row>
    <row r="47" spans="1:30" s="2" customFormat="1" ht="20.100000000000001" customHeight="1" thickBot="1" x14ac:dyDescent="0.3">
      <c r="A47" s="190" t="s">
        <v>192</v>
      </c>
      <c r="B47" s="191">
        <v>4328635</v>
      </c>
      <c r="C47" s="191">
        <v>4216129</v>
      </c>
      <c r="D47" s="191">
        <v>4801246</v>
      </c>
      <c r="E47" s="191">
        <v>5499665</v>
      </c>
      <c r="F47" s="191">
        <v>5299573</v>
      </c>
      <c r="G47" s="223"/>
      <c r="H47" s="223"/>
      <c r="I47" s="223"/>
      <c r="J47" s="223"/>
      <c r="K47" s="223"/>
      <c r="L47" s="223"/>
      <c r="M47" s="223"/>
      <c r="N47" s="223"/>
      <c r="O47" s="189"/>
      <c r="P47" s="189"/>
    </row>
    <row r="48" spans="1:30" ht="30.75" customHeight="1" thickTop="1" x14ac:dyDescent="0.25">
      <c r="A48" s="362" t="s">
        <v>417</v>
      </c>
      <c r="B48" s="363"/>
      <c r="C48" s="363"/>
      <c r="D48" s="363"/>
      <c r="E48" s="363"/>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359" t="s">
        <v>426</v>
      </c>
      <c r="B1" s="359"/>
      <c r="C1" s="359"/>
      <c r="D1" s="359"/>
      <c r="E1" s="359"/>
      <c r="F1" s="359"/>
      <c r="U1" s="32"/>
    </row>
    <row r="2" spans="1:21" ht="15.9" customHeight="1" x14ac:dyDescent="0.25">
      <c r="A2" s="355" t="s">
        <v>136</v>
      </c>
      <c r="B2" s="355"/>
      <c r="C2" s="355"/>
      <c r="D2" s="355"/>
      <c r="E2" s="355"/>
      <c r="F2" s="355"/>
      <c r="G2" s="346"/>
      <c r="H2" s="346"/>
      <c r="U2" s="29"/>
    </row>
    <row r="3" spans="1:21" ht="15.9" customHeight="1" x14ac:dyDescent="0.25">
      <c r="A3" s="355" t="s">
        <v>127</v>
      </c>
      <c r="B3" s="355"/>
      <c r="C3" s="355"/>
      <c r="D3" s="355"/>
      <c r="E3" s="355"/>
      <c r="F3" s="355"/>
      <c r="G3" s="346"/>
      <c r="H3" s="346"/>
      <c r="R3" s="35" t="s">
        <v>123</v>
      </c>
      <c r="U3" s="56"/>
    </row>
    <row r="4" spans="1:21" ht="15.9" customHeight="1" thickBot="1" x14ac:dyDescent="0.3">
      <c r="A4" s="355" t="s">
        <v>237</v>
      </c>
      <c r="B4" s="355"/>
      <c r="C4" s="355"/>
      <c r="D4" s="355"/>
      <c r="E4" s="355"/>
      <c r="F4" s="355"/>
      <c r="G4" s="346"/>
      <c r="H4" s="346"/>
      <c r="M4" s="36"/>
      <c r="N4" s="402"/>
      <c r="O4" s="402"/>
      <c r="R4" s="35"/>
      <c r="U4" s="29"/>
    </row>
    <row r="5" spans="1:21" ht="18" customHeight="1" thickTop="1" x14ac:dyDescent="0.25">
      <c r="A5" s="61" t="s">
        <v>137</v>
      </c>
      <c r="B5" s="360">
        <v>2018</v>
      </c>
      <c r="C5" s="403" t="s">
        <v>513</v>
      </c>
      <c r="D5" s="403"/>
      <c r="E5" s="62" t="s">
        <v>142</v>
      </c>
      <c r="F5" s="62" t="s">
        <v>134</v>
      </c>
      <c r="G5" s="36"/>
      <c r="H5" s="36"/>
      <c r="M5" s="36"/>
      <c r="N5" s="36"/>
      <c r="O5" s="36"/>
      <c r="S5" s="30">
        <v>14324780</v>
      </c>
      <c r="U5" s="29"/>
    </row>
    <row r="6" spans="1:21" ht="18" customHeight="1" thickBot="1" x14ac:dyDescent="0.3">
      <c r="A6" s="63"/>
      <c r="B6" s="369"/>
      <c r="C6" s="50">
        <v>2018</v>
      </c>
      <c r="D6" s="50">
        <v>2019</v>
      </c>
      <c r="E6" s="50" t="s">
        <v>514</v>
      </c>
      <c r="F6" s="51">
        <v>2019</v>
      </c>
      <c r="G6" s="36"/>
      <c r="H6" s="36"/>
      <c r="M6" s="23"/>
      <c r="N6" s="23"/>
      <c r="O6" s="23"/>
      <c r="R6" s="34" t="s">
        <v>6</v>
      </c>
      <c r="S6" s="30">
        <v>6013469</v>
      </c>
      <c r="T6" s="57">
        <v>41.979485897863697</v>
      </c>
      <c r="U6" s="32"/>
    </row>
    <row r="7" spans="1:21" ht="18" customHeight="1" thickTop="1" x14ac:dyDescent="0.25">
      <c r="A7" s="355" t="s">
        <v>140</v>
      </c>
      <c r="B7" s="355"/>
      <c r="C7" s="355"/>
      <c r="D7" s="355"/>
      <c r="E7" s="355"/>
      <c r="F7" s="355"/>
      <c r="G7" s="36"/>
      <c r="H7" s="36"/>
      <c r="M7" s="23"/>
      <c r="N7" s="23"/>
      <c r="O7" s="23"/>
      <c r="R7" s="34" t="s">
        <v>7</v>
      </c>
      <c r="S7" s="30">
        <v>8311311</v>
      </c>
      <c r="T7" s="57">
        <v>58.020514102136303</v>
      </c>
      <c r="U7" s="29"/>
    </row>
    <row r="8" spans="1:21" ht="18" customHeight="1" x14ac:dyDescent="0.25">
      <c r="A8" s="58" t="s">
        <v>129</v>
      </c>
      <c r="B8" s="23">
        <v>17897938</v>
      </c>
      <c r="C8" s="23">
        <v>15352793</v>
      </c>
      <c r="D8" s="23">
        <v>14324779</v>
      </c>
      <c r="E8" s="31">
        <v>-6.6959412531648152E-2</v>
      </c>
      <c r="F8" s="58"/>
      <c r="G8" s="28"/>
      <c r="H8" s="28"/>
      <c r="M8" s="23"/>
      <c r="N8" s="23"/>
      <c r="O8" s="23"/>
      <c r="T8" s="57">
        <v>100</v>
      </c>
      <c r="U8" s="29"/>
    </row>
    <row r="9" spans="1:21" s="35" customFormat="1" ht="18" customHeight="1" x14ac:dyDescent="0.25">
      <c r="A9" s="26" t="s">
        <v>139</v>
      </c>
      <c r="B9" s="22">
        <v>6809690</v>
      </c>
      <c r="C9" s="22">
        <v>6013628</v>
      </c>
      <c r="D9" s="22">
        <v>6013469</v>
      </c>
      <c r="E9" s="27">
        <v>-2.6439946069161578E-5</v>
      </c>
      <c r="F9" s="27">
        <v>0.41979488828414036</v>
      </c>
      <c r="G9" s="28"/>
      <c r="H9" s="28"/>
      <c r="M9" s="22"/>
      <c r="N9" s="22"/>
      <c r="O9" s="22"/>
      <c r="P9" s="32"/>
      <c r="Q9" s="32"/>
      <c r="R9" s="35" t="s">
        <v>122</v>
      </c>
      <c r="S9" s="30">
        <v>14324780</v>
      </c>
      <c r="T9" s="57"/>
      <c r="U9" s="29"/>
    </row>
    <row r="10" spans="1:21" ht="18" customHeight="1" x14ac:dyDescent="0.25">
      <c r="A10" s="111" t="s">
        <v>268</v>
      </c>
      <c r="B10" s="23">
        <v>6272734</v>
      </c>
      <c r="C10" s="23">
        <v>5555886</v>
      </c>
      <c r="D10" s="23">
        <v>5581546</v>
      </c>
      <c r="E10" s="31">
        <v>4.618525290115744E-3</v>
      </c>
      <c r="F10" s="31">
        <v>0.92817407057390666</v>
      </c>
      <c r="G10" s="58"/>
      <c r="H10" s="23"/>
      <c r="I10" s="23"/>
      <c r="J10" s="23"/>
      <c r="M10" s="23"/>
      <c r="N10" s="23"/>
      <c r="O10" s="23"/>
      <c r="R10" s="34" t="s">
        <v>8</v>
      </c>
      <c r="S10" s="30">
        <v>8741379</v>
      </c>
      <c r="T10" s="57">
        <v>61.022780105523431</v>
      </c>
      <c r="U10" s="32"/>
    </row>
    <row r="11" spans="1:21" ht="18" customHeight="1" x14ac:dyDescent="0.25">
      <c r="A11" s="111" t="s">
        <v>269</v>
      </c>
      <c r="B11" s="23">
        <v>106400</v>
      </c>
      <c r="C11" s="23">
        <v>94379</v>
      </c>
      <c r="D11" s="23">
        <v>70344</v>
      </c>
      <c r="E11" s="31">
        <v>-0.25466470295298743</v>
      </c>
      <c r="F11" s="31">
        <v>1.169774052215119E-2</v>
      </c>
      <c r="G11" s="58"/>
      <c r="H11" s="23"/>
      <c r="I11" s="23"/>
      <c r="J11" s="23"/>
      <c r="M11" s="23"/>
      <c r="N11" s="23"/>
      <c r="O11" s="23"/>
      <c r="R11" s="34" t="s">
        <v>9</v>
      </c>
      <c r="S11" s="30">
        <v>1192547</v>
      </c>
      <c r="T11" s="57">
        <v>8.3250632819491805</v>
      </c>
      <c r="U11" s="29"/>
    </row>
    <row r="12" spans="1:21" ht="18" customHeight="1" x14ac:dyDescent="0.25">
      <c r="A12" s="111" t="s">
        <v>270</v>
      </c>
      <c r="B12" s="23">
        <v>430556</v>
      </c>
      <c r="C12" s="23">
        <v>363363</v>
      </c>
      <c r="D12" s="23">
        <v>361579</v>
      </c>
      <c r="E12" s="31">
        <v>-4.909690860104083E-3</v>
      </c>
      <c r="F12" s="31">
        <v>6.0128188903942136E-2</v>
      </c>
      <c r="G12" s="28"/>
      <c r="H12" s="33"/>
      <c r="M12" s="23"/>
      <c r="N12" s="23"/>
      <c r="O12" s="23"/>
      <c r="R12" s="34" t="s">
        <v>10</v>
      </c>
      <c r="S12" s="30">
        <v>4390854</v>
      </c>
      <c r="T12" s="57">
        <v>30.652156612527381</v>
      </c>
      <c r="U12" s="29"/>
    </row>
    <row r="13" spans="1:21" s="35" customFormat="1" ht="18" customHeight="1" x14ac:dyDescent="0.25">
      <c r="A13" s="26" t="s">
        <v>138</v>
      </c>
      <c r="B13" s="22">
        <v>11088248</v>
      </c>
      <c r="C13" s="22">
        <v>9339166</v>
      </c>
      <c r="D13" s="22">
        <v>8311311</v>
      </c>
      <c r="E13" s="27">
        <v>-0.11005854270070796</v>
      </c>
      <c r="F13" s="27">
        <v>0.58020518152496459</v>
      </c>
      <c r="G13" s="28"/>
      <c r="H13" s="28"/>
      <c r="M13" s="22"/>
      <c r="N13" s="22"/>
      <c r="O13" s="22"/>
      <c r="P13" s="32"/>
      <c r="Q13" s="32"/>
      <c r="R13" s="34"/>
      <c r="S13" s="34"/>
      <c r="T13" s="57">
        <v>99.999999999999986</v>
      </c>
      <c r="U13" s="29"/>
    </row>
    <row r="14" spans="1:21" ht="18" customHeight="1" x14ac:dyDescent="0.25">
      <c r="A14" s="111" t="s">
        <v>268</v>
      </c>
      <c r="B14" s="23">
        <v>3936798</v>
      </c>
      <c r="C14" s="23">
        <v>3304590</v>
      </c>
      <c r="D14" s="23">
        <v>3159833</v>
      </c>
      <c r="E14" s="31">
        <v>-4.3804829040818984E-2</v>
      </c>
      <c r="F14" s="31">
        <v>0.38018466641423959</v>
      </c>
      <c r="G14" s="28"/>
      <c r="H14" s="33"/>
      <c r="M14" s="23"/>
      <c r="N14" s="23"/>
      <c r="O14" s="23"/>
      <c r="T14" s="57"/>
      <c r="U14" s="29"/>
    </row>
    <row r="15" spans="1:21" ht="18" customHeight="1" x14ac:dyDescent="0.25">
      <c r="A15" s="111" t="s">
        <v>269</v>
      </c>
      <c r="B15" s="23">
        <v>1274445</v>
      </c>
      <c r="C15" s="23">
        <v>1074023</v>
      </c>
      <c r="D15" s="23">
        <v>1122203</v>
      </c>
      <c r="E15" s="31">
        <v>4.4859374519912516E-2</v>
      </c>
      <c r="F15" s="31">
        <v>0.13502117776605882</v>
      </c>
      <c r="G15" s="28"/>
      <c r="H15" s="33"/>
      <c r="J15" s="30"/>
      <c r="U15" s="29"/>
    </row>
    <row r="16" spans="1:21" ht="18" customHeight="1" x14ac:dyDescent="0.25">
      <c r="A16" s="111" t="s">
        <v>270</v>
      </c>
      <c r="B16" s="23">
        <v>5877005</v>
      </c>
      <c r="C16" s="23">
        <v>4960553</v>
      </c>
      <c r="D16" s="23">
        <v>4029275</v>
      </c>
      <c r="E16" s="31">
        <v>-0.18773673015891576</v>
      </c>
      <c r="F16" s="31">
        <v>0.48479415581970159</v>
      </c>
      <c r="G16" s="28"/>
      <c r="H16" s="33"/>
      <c r="M16" s="23"/>
      <c r="N16" s="23"/>
      <c r="O16" s="23"/>
    </row>
    <row r="17" spans="1:15" ht="18" customHeight="1" x14ac:dyDescent="0.25">
      <c r="A17" s="355" t="s">
        <v>141</v>
      </c>
      <c r="B17" s="355"/>
      <c r="C17" s="355"/>
      <c r="D17" s="355"/>
      <c r="E17" s="355"/>
      <c r="F17" s="355"/>
      <c r="G17" s="28"/>
      <c r="H17" s="33"/>
      <c r="M17" s="23"/>
      <c r="N17" s="23"/>
      <c r="O17" s="23"/>
    </row>
    <row r="18" spans="1:15" ht="18" customHeight="1" x14ac:dyDescent="0.25">
      <c r="A18" s="58" t="s">
        <v>129</v>
      </c>
      <c r="B18" s="23">
        <v>6559044</v>
      </c>
      <c r="C18" s="23">
        <v>5499665</v>
      </c>
      <c r="D18" s="23">
        <v>5299573</v>
      </c>
      <c r="E18" s="31">
        <v>-3.6382579666216032E-2</v>
      </c>
      <c r="F18" s="59"/>
      <c r="G18" s="28"/>
      <c r="K18" s="115"/>
      <c r="M18" s="23"/>
      <c r="N18" s="23"/>
      <c r="O18" s="23"/>
    </row>
    <row r="19" spans="1:15" ht="18" customHeight="1" x14ac:dyDescent="0.25">
      <c r="A19" s="26" t="s">
        <v>139</v>
      </c>
      <c r="B19" s="22">
        <v>1398843</v>
      </c>
      <c r="C19" s="22">
        <v>1172423</v>
      </c>
      <c r="D19" s="22">
        <v>1157424</v>
      </c>
      <c r="E19" s="27">
        <v>-1.2793164241916101E-2</v>
      </c>
      <c r="F19" s="27">
        <v>0.21839948237339121</v>
      </c>
      <c r="G19" s="28"/>
      <c r="H19" s="22"/>
      <c r="I19" s="30"/>
      <c r="K19" s="222"/>
      <c r="L19" s="34"/>
      <c r="M19" s="23"/>
      <c r="N19" s="23"/>
      <c r="O19" s="23"/>
    </row>
    <row r="20" spans="1:15" ht="18" customHeight="1" x14ac:dyDescent="0.25">
      <c r="A20" s="111" t="s">
        <v>268</v>
      </c>
      <c r="B20" s="23">
        <v>1298315</v>
      </c>
      <c r="C20" s="23">
        <v>1086679</v>
      </c>
      <c r="D20" s="23">
        <v>1069885</v>
      </c>
      <c r="E20" s="31">
        <v>-1.5454425824001384E-2</v>
      </c>
      <c r="F20" s="31">
        <v>0.92436738826912179</v>
      </c>
      <c r="G20" s="28"/>
      <c r="H20" s="23"/>
      <c r="M20" s="23"/>
      <c r="N20" s="23"/>
      <c r="O20" s="23"/>
    </row>
    <row r="21" spans="1:15" ht="18" customHeight="1" x14ac:dyDescent="0.25">
      <c r="A21" s="111" t="s">
        <v>269</v>
      </c>
      <c r="B21" s="23">
        <v>81057</v>
      </c>
      <c r="C21" s="23">
        <v>68925</v>
      </c>
      <c r="D21" s="23">
        <v>71269</v>
      </c>
      <c r="E21" s="31">
        <v>3.4007979688066736E-2</v>
      </c>
      <c r="F21" s="31">
        <v>6.1575533253155283E-2</v>
      </c>
      <c r="G21" s="28"/>
      <c r="H21" s="23"/>
      <c r="J21" s="115"/>
      <c r="K21" s="30"/>
      <c r="M21" s="23"/>
      <c r="N21" s="23"/>
      <c r="O21" s="23"/>
    </row>
    <row r="22" spans="1:15" ht="18" customHeight="1" x14ac:dyDescent="0.25">
      <c r="A22" s="111" t="s">
        <v>270</v>
      </c>
      <c r="B22" s="23">
        <v>19471</v>
      </c>
      <c r="C22" s="23">
        <v>16819</v>
      </c>
      <c r="D22" s="23">
        <v>16270</v>
      </c>
      <c r="E22" s="31">
        <v>-3.264165527082466E-2</v>
      </c>
      <c r="F22" s="31">
        <v>1.4057078477722943E-2</v>
      </c>
      <c r="G22" s="28"/>
      <c r="H22" s="23"/>
      <c r="J22" s="115"/>
      <c r="K22" s="30"/>
      <c r="M22" s="23"/>
      <c r="N22" s="23"/>
      <c r="O22" s="23"/>
    </row>
    <row r="23" spans="1:15" ht="18" customHeight="1" x14ac:dyDescent="0.25">
      <c r="A23" s="26" t="s">
        <v>138</v>
      </c>
      <c r="B23" s="22">
        <v>5160201</v>
      </c>
      <c r="C23" s="22">
        <v>4327242</v>
      </c>
      <c r="D23" s="22">
        <v>4142149</v>
      </c>
      <c r="E23" s="27">
        <v>-4.277389616758203E-2</v>
      </c>
      <c r="F23" s="27">
        <v>0.78160051762660876</v>
      </c>
      <c r="G23" s="28"/>
      <c r="H23" s="22"/>
      <c r="J23" s="115"/>
      <c r="K23" s="30"/>
      <c r="M23" s="23"/>
      <c r="N23" s="23"/>
      <c r="O23" s="23"/>
    </row>
    <row r="24" spans="1:15" ht="18" customHeight="1" x14ac:dyDescent="0.25">
      <c r="A24" s="111" t="s">
        <v>268</v>
      </c>
      <c r="B24" s="23">
        <v>2786666</v>
      </c>
      <c r="C24" s="23">
        <v>2347477</v>
      </c>
      <c r="D24" s="23">
        <v>2204358</v>
      </c>
      <c r="E24" s="31">
        <v>-6.0967157505696541E-2</v>
      </c>
      <c r="F24" s="31">
        <v>0.53217737942309651</v>
      </c>
      <c r="G24" s="28"/>
      <c r="H24" s="23"/>
      <c r="M24" s="23"/>
      <c r="N24" s="23"/>
      <c r="O24" s="23"/>
    </row>
    <row r="25" spans="1:15" ht="18" customHeight="1" x14ac:dyDescent="0.25">
      <c r="A25" s="111" t="s">
        <v>269</v>
      </c>
      <c r="B25" s="23">
        <v>2061579</v>
      </c>
      <c r="C25" s="23">
        <v>1707060</v>
      </c>
      <c r="D25" s="23">
        <v>1731963</v>
      </c>
      <c r="E25" s="31">
        <v>1.4588239429194053E-2</v>
      </c>
      <c r="F25" s="31">
        <v>0.41813150613365185</v>
      </c>
      <c r="G25" s="28"/>
      <c r="H25" s="23"/>
    </row>
    <row r="26" spans="1:15" ht="18" customHeight="1" x14ac:dyDescent="0.25">
      <c r="A26" s="111" t="s">
        <v>270</v>
      </c>
      <c r="B26" s="23">
        <v>311956</v>
      </c>
      <c r="C26" s="23">
        <v>272705</v>
      </c>
      <c r="D26" s="23">
        <v>205828</v>
      </c>
      <c r="E26" s="31">
        <v>-0.24523569424836361</v>
      </c>
      <c r="F26" s="31">
        <v>4.9691114443251562E-2</v>
      </c>
      <c r="G26" s="28"/>
      <c r="H26" s="23"/>
      <c r="M26" s="23"/>
      <c r="N26" s="23"/>
      <c r="O26" s="23"/>
    </row>
    <row r="27" spans="1:15" ht="18" customHeight="1" x14ac:dyDescent="0.25">
      <c r="A27" s="355" t="s">
        <v>131</v>
      </c>
      <c r="B27" s="355"/>
      <c r="C27" s="355"/>
      <c r="D27" s="355"/>
      <c r="E27" s="355"/>
      <c r="F27" s="355"/>
      <c r="G27" s="28"/>
      <c r="H27" s="33"/>
      <c r="M27" s="23"/>
      <c r="N27" s="23"/>
      <c r="O27" s="23"/>
    </row>
    <row r="28" spans="1:15" ht="18" customHeight="1" x14ac:dyDescent="0.25">
      <c r="A28" s="58" t="s">
        <v>129</v>
      </c>
      <c r="B28" s="23">
        <v>11338894</v>
      </c>
      <c r="C28" s="23">
        <v>9853128</v>
      </c>
      <c r="D28" s="23">
        <v>9025206</v>
      </c>
      <c r="E28" s="31">
        <v>-8.4026311238420942E-2</v>
      </c>
      <c r="F28" s="28"/>
      <c r="G28" s="28"/>
      <c r="H28" s="28"/>
      <c r="M28" s="23"/>
      <c r="N28" s="23"/>
      <c r="O28" s="23"/>
    </row>
    <row r="29" spans="1:15" ht="18" customHeight="1" x14ac:dyDescent="0.25">
      <c r="A29" s="26" t="s">
        <v>322</v>
      </c>
      <c r="B29" s="22">
        <v>5410847</v>
      </c>
      <c r="C29" s="22">
        <v>4841205</v>
      </c>
      <c r="D29" s="22">
        <v>4856045</v>
      </c>
      <c r="E29" s="27">
        <v>3.0653525310330794E-3</v>
      </c>
      <c r="F29" s="27">
        <v>0.53805364664252542</v>
      </c>
      <c r="G29" s="28"/>
      <c r="H29" s="33"/>
      <c r="M29" s="23"/>
      <c r="N29" s="23"/>
      <c r="O29" s="23"/>
    </row>
    <row r="30" spans="1:15" ht="18" customHeight="1" x14ac:dyDescent="0.25">
      <c r="A30" s="111" t="s">
        <v>323</v>
      </c>
      <c r="B30" s="23">
        <v>4974419</v>
      </c>
      <c r="C30" s="23">
        <v>4469207</v>
      </c>
      <c r="D30" s="23">
        <v>4511661</v>
      </c>
      <c r="E30" s="31">
        <v>9.4992243590417726E-3</v>
      </c>
      <c r="F30" s="31">
        <v>0.92908138207121227</v>
      </c>
      <c r="G30" s="28"/>
      <c r="H30" s="33"/>
      <c r="M30" s="23"/>
      <c r="N30" s="23"/>
      <c r="O30" s="23"/>
    </row>
    <row r="31" spans="1:15" ht="18" customHeight="1" x14ac:dyDescent="0.25">
      <c r="A31" s="111" t="s">
        <v>324</v>
      </c>
      <c r="B31" s="23">
        <v>25343</v>
      </c>
      <c r="C31" s="23">
        <v>25454</v>
      </c>
      <c r="D31" s="23">
        <v>-925</v>
      </c>
      <c r="E31" s="31">
        <v>-1.0363400644299521</v>
      </c>
      <c r="F31" s="31">
        <v>-1.9048423150938676E-4</v>
      </c>
      <c r="G31" s="28"/>
      <c r="H31" s="33"/>
      <c r="M31" s="23"/>
      <c r="N31" s="23"/>
      <c r="O31" s="23"/>
    </row>
    <row r="32" spans="1:15" ht="18" customHeight="1" x14ac:dyDescent="0.25">
      <c r="A32" s="111" t="s">
        <v>325</v>
      </c>
      <c r="B32" s="23">
        <v>411085</v>
      </c>
      <c r="C32" s="23">
        <v>346544</v>
      </c>
      <c r="D32" s="23">
        <v>345309</v>
      </c>
      <c r="E32" s="31">
        <v>-3.563761023131262E-3</v>
      </c>
      <c r="F32" s="31">
        <v>7.1109102160297116E-2</v>
      </c>
      <c r="G32" s="28"/>
      <c r="H32" s="33"/>
      <c r="M32" s="23"/>
      <c r="N32" s="23"/>
      <c r="O32" s="23"/>
    </row>
    <row r="33" spans="1:15" ht="18" customHeight="1" x14ac:dyDescent="0.25">
      <c r="A33" s="26" t="s">
        <v>326</v>
      </c>
      <c r="B33" s="22">
        <v>5928047</v>
      </c>
      <c r="C33" s="22">
        <v>5011924</v>
      </c>
      <c r="D33" s="22">
        <v>4169162</v>
      </c>
      <c r="E33" s="27">
        <v>-0.16815139255902523</v>
      </c>
      <c r="F33" s="27">
        <v>0.46194646415826962</v>
      </c>
      <c r="G33" s="28"/>
      <c r="H33" s="33"/>
      <c r="M33" s="23"/>
      <c r="N33" s="23"/>
      <c r="O33" s="23"/>
    </row>
    <row r="34" spans="1:15" ht="18" customHeight="1" x14ac:dyDescent="0.25">
      <c r="A34" s="111" t="s">
        <v>323</v>
      </c>
      <c r="B34" s="23">
        <v>1150132</v>
      </c>
      <c r="C34" s="23">
        <v>957113</v>
      </c>
      <c r="D34" s="23">
        <v>955475</v>
      </c>
      <c r="E34" s="31">
        <v>-1.7113966689408669E-3</v>
      </c>
      <c r="F34" s="31">
        <v>0.22917675062758416</v>
      </c>
      <c r="G34" s="28"/>
      <c r="H34" s="33"/>
      <c r="M34" s="23"/>
      <c r="N34" s="23"/>
      <c r="O34" s="23"/>
    </row>
    <row r="35" spans="1:15" ht="18" customHeight="1" x14ac:dyDescent="0.25">
      <c r="A35" s="111" t="s">
        <v>324</v>
      </c>
      <c r="B35" s="23">
        <v>-787134</v>
      </c>
      <c r="C35" s="23">
        <v>-633037</v>
      </c>
      <c r="D35" s="23">
        <v>-609760</v>
      </c>
      <c r="E35" s="31">
        <v>3.6770362553847566E-2</v>
      </c>
      <c r="F35" s="31">
        <v>-0.14625481091883694</v>
      </c>
      <c r="G35" s="33"/>
      <c r="H35" s="33"/>
      <c r="M35" s="23"/>
      <c r="N35" s="23"/>
      <c r="O35" s="23"/>
    </row>
    <row r="36" spans="1:15" ht="18" customHeight="1" thickBot="1" x14ac:dyDescent="0.3">
      <c r="A36" s="64" t="s">
        <v>325</v>
      </c>
      <c r="B36" s="64">
        <v>5565049</v>
      </c>
      <c r="C36" s="64">
        <v>4687848</v>
      </c>
      <c r="D36" s="64">
        <v>3823447</v>
      </c>
      <c r="E36" s="65">
        <v>-0.18439185741517217</v>
      </c>
      <c r="F36" s="65">
        <v>0.91707806029125283</v>
      </c>
      <c r="G36" s="28"/>
      <c r="H36" s="33"/>
      <c r="M36" s="23"/>
      <c r="N36" s="23"/>
      <c r="O36" s="23"/>
    </row>
    <row r="37" spans="1:15" ht="25.5" customHeight="1" thickTop="1" x14ac:dyDescent="0.25">
      <c r="A37" s="362" t="s">
        <v>416</v>
      </c>
      <c r="B37" s="363"/>
      <c r="C37" s="363"/>
      <c r="D37" s="363"/>
      <c r="E37" s="363"/>
      <c r="F37" s="58"/>
      <c r="G37" s="58"/>
      <c r="H37" s="58"/>
      <c r="M37" s="23"/>
      <c r="N37" s="23"/>
      <c r="O37" s="23"/>
    </row>
    <row r="39" spans="1:15" ht="15.9" customHeight="1" x14ac:dyDescent="0.25">
      <c r="A39" s="368"/>
      <c r="B39" s="368"/>
      <c r="C39" s="368"/>
      <c r="D39" s="368"/>
      <c r="E39" s="368"/>
      <c r="F39" s="346"/>
      <c r="G39" s="346"/>
      <c r="H39" s="346"/>
    </row>
    <row r="40" spans="1:15" ht="15.9" customHeight="1" x14ac:dyDescent="0.25"/>
    <row r="41" spans="1:15" ht="15.9" customHeight="1" x14ac:dyDescent="0.25">
      <c r="G41" s="346"/>
    </row>
    <row r="42" spans="1:15" ht="15.9" customHeight="1" x14ac:dyDescent="0.25">
      <c r="H42" s="60"/>
      <c r="I42" s="30"/>
      <c r="J42" s="30"/>
      <c r="K42" s="30"/>
    </row>
    <row r="43" spans="1:15" ht="15.9" customHeight="1" x14ac:dyDescent="0.25">
      <c r="G43" s="346"/>
      <c r="I43" s="30"/>
      <c r="J43" s="30"/>
      <c r="K43" s="30"/>
    </row>
    <row r="44" spans="1:15" ht="15.9" customHeight="1" x14ac:dyDescent="0.25">
      <c r="I44" s="30"/>
      <c r="J44" s="30"/>
      <c r="K44" s="30"/>
    </row>
    <row r="45" spans="1:15" ht="15.9" customHeight="1" x14ac:dyDescent="0.25">
      <c r="G45" s="346"/>
      <c r="I45" s="30"/>
      <c r="J45" s="30"/>
      <c r="K45" s="30"/>
    </row>
    <row r="46" spans="1:15" ht="15.9" customHeight="1" x14ac:dyDescent="0.25">
      <c r="I46" s="30"/>
      <c r="J46" s="30"/>
      <c r="K46" s="30"/>
    </row>
    <row r="47" spans="1:15" ht="15.9" customHeight="1" x14ac:dyDescent="0.25">
      <c r="G47" s="346"/>
      <c r="I47" s="30"/>
      <c r="J47" s="30"/>
      <c r="K47" s="30"/>
    </row>
    <row r="48" spans="1:15" ht="15.9" customHeight="1" x14ac:dyDescent="0.25">
      <c r="I48" s="30"/>
      <c r="J48" s="30"/>
      <c r="K48" s="30"/>
    </row>
    <row r="49" spans="7:11" ht="15.9" customHeight="1" x14ac:dyDescent="0.25">
      <c r="G49" s="346"/>
      <c r="I49" s="30"/>
      <c r="J49" s="30"/>
      <c r="K49" s="30"/>
    </row>
    <row r="50" spans="7:11" ht="15.9" customHeight="1" x14ac:dyDescent="0.25">
      <c r="I50" s="30"/>
      <c r="J50" s="30"/>
      <c r="K50" s="30"/>
    </row>
    <row r="51" spans="7:11" ht="15.9" customHeight="1" x14ac:dyDescent="0.25">
      <c r="G51" s="346"/>
    </row>
    <row r="52" spans="7:11" ht="15.9" customHeight="1" x14ac:dyDescent="0.25">
      <c r="I52" s="30"/>
      <c r="J52" s="30"/>
      <c r="K52" s="30"/>
    </row>
    <row r="53" spans="7:11" ht="15.9" customHeight="1" x14ac:dyDescent="0.25">
      <c r="G53" s="346"/>
      <c r="I53" s="30"/>
      <c r="J53" s="30"/>
      <c r="K53" s="30"/>
    </row>
    <row r="54" spans="7:11" ht="15.9" customHeight="1" x14ac:dyDescent="0.25">
      <c r="I54" s="30"/>
      <c r="J54" s="30"/>
      <c r="K54" s="30"/>
    </row>
    <row r="55" spans="7:11" ht="15.9" customHeight="1" x14ac:dyDescent="0.25">
      <c r="G55" s="346"/>
      <c r="I55" s="30"/>
      <c r="J55" s="30"/>
      <c r="K55" s="30"/>
    </row>
    <row r="56" spans="7:11" ht="15.9" customHeight="1" x14ac:dyDescent="0.25">
      <c r="I56" s="30"/>
      <c r="J56" s="30"/>
      <c r="K56" s="30"/>
    </row>
    <row r="57" spans="7:11" ht="15.9" customHeight="1" x14ac:dyDescent="0.25">
      <c r="G57" s="346"/>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346"/>
      <c r="I60" s="30"/>
      <c r="J60" s="30"/>
      <c r="K60" s="30"/>
    </row>
    <row r="61" spans="7:11" ht="15.9" customHeight="1" x14ac:dyDescent="0.25"/>
    <row r="62" spans="7:11" ht="15.9" customHeight="1" x14ac:dyDescent="0.25">
      <c r="G62" s="346"/>
      <c r="I62" s="30"/>
      <c r="J62" s="30"/>
      <c r="K62" s="30"/>
    </row>
    <row r="63" spans="7:11" ht="15.9" customHeight="1" x14ac:dyDescent="0.25">
      <c r="I63" s="30"/>
      <c r="J63" s="30"/>
      <c r="K63" s="30"/>
    </row>
    <row r="64" spans="7:11" ht="15.9" customHeight="1" x14ac:dyDescent="0.25">
      <c r="G64" s="346"/>
      <c r="I64" s="30"/>
      <c r="J64" s="30"/>
      <c r="K64" s="30"/>
    </row>
    <row r="65" spans="1:11" ht="15.9" customHeight="1" x14ac:dyDescent="0.25">
      <c r="I65" s="30"/>
      <c r="J65" s="30"/>
      <c r="K65" s="30"/>
    </row>
    <row r="66" spans="1:11" ht="15.9" customHeight="1" x14ac:dyDescent="0.25">
      <c r="G66" s="346"/>
      <c r="I66" s="30"/>
      <c r="J66" s="30"/>
      <c r="K66" s="30"/>
    </row>
    <row r="67" spans="1:11" ht="15.9" customHeight="1" x14ac:dyDescent="0.25">
      <c r="I67" s="30"/>
      <c r="J67" s="30"/>
      <c r="K67" s="30"/>
    </row>
    <row r="68" spans="1:11" ht="15.9" customHeight="1" x14ac:dyDescent="0.25">
      <c r="G68" s="346"/>
      <c r="I68" s="30"/>
      <c r="J68" s="30"/>
      <c r="K68" s="30"/>
    </row>
    <row r="69" spans="1:11" ht="15.9" customHeight="1" x14ac:dyDescent="0.25">
      <c r="I69" s="30"/>
      <c r="J69" s="30"/>
      <c r="K69" s="30"/>
    </row>
    <row r="70" spans="1:11" ht="15.9" customHeight="1" x14ac:dyDescent="0.25">
      <c r="G70" s="346"/>
      <c r="I70" s="30"/>
      <c r="J70" s="30"/>
      <c r="K70" s="30"/>
    </row>
    <row r="71" spans="1:11" ht="15.9" customHeight="1" x14ac:dyDescent="0.25"/>
    <row r="72" spans="1:11" ht="15.9" customHeight="1" x14ac:dyDescent="0.25">
      <c r="G72" s="346"/>
    </row>
    <row r="73" spans="1:11" ht="15.9" customHeight="1" x14ac:dyDescent="0.25"/>
    <row r="74" spans="1:11" ht="15.9" customHeight="1" x14ac:dyDescent="0.25">
      <c r="G74" s="346"/>
    </row>
    <row r="75" spans="1:11" ht="15.9" customHeight="1" x14ac:dyDescent="0.25"/>
    <row r="76" spans="1:11" ht="15.9" customHeight="1" x14ac:dyDescent="0.25">
      <c r="G76" s="346"/>
    </row>
    <row r="77" spans="1:11" ht="15.9" customHeight="1" x14ac:dyDescent="0.25"/>
    <row r="78" spans="1:11" ht="15.9" customHeight="1" x14ac:dyDescent="0.25">
      <c r="G78" s="346"/>
    </row>
    <row r="79" spans="1:11" ht="15.9" customHeight="1" x14ac:dyDescent="0.25">
      <c r="A79" s="29"/>
      <c r="B79" s="29"/>
      <c r="C79" s="29"/>
      <c r="D79" s="29"/>
      <c r="E79" s="29"/>
    </row>
    <row r="80" spans="1:11" ht="15.9" customHeight="1" thickBot="1" x14ac:dyDescent="0.3">
      <c r="A80" s="98"/>
      <c r="B80" s="98"/>
      <c r="C80" s="98"/>
      <c r="D80" s="98"/>
      <c r="E80" s="98"/>
      <c r="F80" s="98"/>
    </row>
    <row r="81" spans="1:6" ht="26.25" customHeight="1" thickTop="1" x14ac:dyDescent="0.25">
      <c r="A81" s="366"/>
      <c r="B81" s="367"/>
      <c r="C81" s="367"/>
      <c r="D81" s="367"/>
      <c r="E81" s="367"/>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4140625" defaultRowHeight="11.4" x14ac:dyDescent="0.2"/>
  <cols>
    <col min="1" max="1" width="34.6640625" style="66" customWidth="1"/>
    <col min="2" max="2" width="13.6640625" style="66" customWidth="1"/>
    <col min="3" max="3" width="13.5546875" style="82" customWidth="1"/>
    <col min="4" max="4" width="11.6640625" style="66" customWidth="1"/>
    <col min="5" max="5" width="12.88671875" style="66" customWidth="1"/>
    <col min="6" max="6" width="12.6640625" style="66" customWidth="1"/>
    <col min="7" max="7" width="17.44140625" style="66" customWidth="1"/>
    <col min="8" max="8" width="13.88671875" style="66" bestFit="1" customWidth="1"/>
    <col min="9" max="9" width="15.33203125" style="66" bestFit="1" customWidth="1"/>
    <col min="10" max="16384" width="11.44140625" style="66"/>
  </cols>
  <sheetData>
    <row r="1" spans="1:256" ht="15.9" customHeight="1" x14ac:dyDescent="0.2">
      <c r="A1" s="359" t="s">
        <v>427</v>
      </c>
      <c r="B1" s="359"/>
      <c r="C1" s="359"/>
      <c r="D1" s="359"/>
      <c r="U1" s="67"/>
      <c r="V1" s="67"/>
      <c r="W1" s="67"/>
      <c r="X1" s="67"/>
      <c r="Y1" s="67"/>
      <c r="Z1" s="67"/>
    </row>
    <row r="2" spans="1:256" ht="15.9" customHeight="1" x14ac:dyDescent="0.2">
      <c r="A2" s="355" t="s">
        <v>145</v>
      </c>
      <c r="B2" s="355"/>
      <c r="C2" s="355"/>
      <c r="D2" s="355"/>
      <c r="E2" s="67"/>
      <c r="F2" s="67"/>
      <c r="G2" s="67"/>
      <c r="H2" s="67"/>
      <c r="I2" s="67"/>
      <c r="J2" s="67"/>
      <c r="K2" s="67"/>
      <c r="L2" s="67"/>
      <c r="M2" s="67"/>
      <c r="N2" s="67"/>
      <c r="O2" s="67"/>
      <c r="P2" s="67"/>
      <c r="Q2" s="370"/>
      <c r="R2" s="370"/>
      <c r="S2" s="370"/>
      <c r="T2" s="370"/>
      <c r="U2" s="67"/>
      <c r="V2" s="67" t="s">
        <v>164</v>
      </c>
      <c r="W2" s="67"/>
      <c r="X2" s="67"/>
      <c r="Y2" s="67"/>
      <c r="Z2" s="67"/>
      <c r="AA2" s="347"/>
      <c r="AB2" s="347"/>
      <c r="AC2" s="370"/>
      <c r="AD2" s="370"/>
      <c r="AE2" s="370"/>
      <c r="AF2" s="370"/>
      <c r="AG2" s="370"/>
      <c r="AH2" s="370"/>
      <c r="AI2" s="370"/>
      <c r="AJ2" s="370"/>
      <c r="AK2" s="370"/>
      <c r="AL2" s="370"/>
      <c r="AM2" s="370"/>
      <c r="AN2" s="370"/>
      <c r="AO2" s="370"/>
      <c r="AP2" s="370"/>
      <c r="AQ2" s="370"/>
      <c r="AR2" s="370"/>
      <c r="AS2" s="370"/>
      <c r="AT2" s="370"/>
      <c r="AU2" s="370"/>
      <c r="AV2" s="370"/>
      <c r="AW2" s="370"/>
      <c r="AX2" s="370"/>
      <c r="AY2" s="370"/>
      <c r="AZ2" s="370"/>
      <c r="BA2" s="370"/>
      <c r="BB2" s="370"/>
      <c r="BC2" s="370"/>
      <c r="BD2" s="370"/>
      <c r="BE2" s="370"/>
      <c r="BF2" s="370"/>
      <c r="BG2" s="370"/>
      <c r="BH2" s="370"/>
      <c r="BI2" s="370"/>
      <c r="BJ2" s="370"/>
      <c r="BK2" s="370"/>
      <c r="BL2" s="370"/>
      <c r="BM2" s="370"/>
      <c r="BN2" s="370"/>
      <c r="BO2" s="370"/>
      <c r="BP2" s="370"/>
      <c r="BQ2" s="370"/>
      <c r="BR2" s="370"/>
      <c r="BS2" s="370"/>
      <c r="BT2" s="370"/>
      <c r="BU2" s="370"/>
      <c r="BV2" s="370"/>
      <c r="BW2" s="370"/>
      <c r="BX2" s="370"/>
      <c r="BY2" s="370"/>
      <c r="BZ2" s="370"/>
      <c r="CA2" s="370"/>
      <c r="CB2" s="370"/>
      <c r="CC2" s="370"/>
      <c r="CD2" s="370"/>
      <c r="CE2" s="370"/>
      <c r="CF2" s="370"/>
      <c r="CG2" s="370"/>
      <c r="CH2" s="370"/>
      <c r="CI2" s="370"/>
      <c r="CJ2" s="370"/>
      <c r="CK2" s="370"/>
      <c r="CL2" s="370"/>
      <c r="CM2" s="370"/>
      <c r="CN2" s="370"/>
      <c r="CO2" s="370"/>
      <c r="CP2" s="370"/>
      <c r="CQ2" s="370"/>
      <c r="CR2" s="370"/>
      <c r="CS2" s="370"/>
      <c r="CT2" s="370"/>
      <c r="CU2" s="370"/>
      <c r="CV2" s="370"/>
      <c r="CW2" s="370"/>
      <c r="CX2" s="370"/>
      <c r="CY2" s="370"/>
      <c r="CZ2" s="370"/>
      <c r="DA2" s="370"/>
      <c r="DB2" s="370"/>
      <c r="DC2" s="370"/>
      <c r="DD2" s="370"/>
      <c r="DE2" s="370"/>
      <c r="DF2" s="370"/>
      <c r="DG2" s="370"/>
      <c r="DH2" s="370"/>
      <c r="DI2" s="370"/>
      <c r="DJ2" s="370"/>
      <c r="DK2" s="370"/>
      <c r="DL2" s="370"/>
      <c r="DM2" s="370"/>
      <c r="DN2" s="370"/>
      <c r="DO2" s="370"/>
      <c r="DP2" s="370"/>
      <c r="DQ2" s="370"/>
      <c r="DR2" s="370"/>
      <c r="DS2" s="370"/>
      <c r="DT2" s="370"/>
      <c r="DU2" s="370"/>
      <c r="DV2" s="370"/>
      <c r="DW2" s="370"/>
      <c r="DX2" s="370"/>
      <c r="DY2" s="370"/>
      <c r="DZ2" s="370"/>
      <c r="EA2" s="370"/>
      <c r="EB2" s="370"/>
      <c r="EC2" s="370"/>
      <c r="ED2" s="370"/>
      <c r="EE2" s="370"/>
      <c r="EF2" s="370"/>
      <c r="EG2" s="370"/>
      <c r="EH2" s="370"/>
      <c r="EI2" s="370"/>
      <c r="EJ2" s="370"/>
      <c r="EK2" s="370"/>
      <c r="EL2" s="370"/>
      <c r="EM2" s="370"/>
      <c r="EN2" s="370"/>
      <c r="EO2" s="370"/>
      <c r="EP2" s="370"/>
      <c r="EQ2" s="370"/>
      <c r="ER2" s="370"/>
      <c r="ES2" s="370"/>
      <c r="ET2" s="370"/>
      <c r="EU2" s="370"/>
      <c r="EV2" s="370"/>
      <c r="EW2" s="370"/>
      <c r="EX2" s="370"/>
      <c r="EY2" s="370"/>
      <c r="EZ2" s="370"/>
      <c r="FA2" s="370"/>
      <c r="FB2" s="370"/>
      <c r="FC2" s="370"/>
      <c r="FD2" s="370"/>
      <c r="FE2" s="370"/>
      <c r="FF2" s="370"/>
      <c r="FG2" s="370"/>
      <c r="FH2" s="370"/>
      <c r="FI2" s="370"/>
      <c r="FJ2" s="370"/>
      <c r="FK2" s="370"/>
      <c r="FL2" s="370"/>
      <c r="FM2" s="370"/>
      <c r="FN2" s="370"/>
      <c r="FO2" s="370"/>
      <c r="FP2" s="370"/>
      <c r="FQ2" s="370"/>
      <c r="FR2" s="370"/>
      <c r="FS2" s="370"/>
      <c r="FT2" s="370"/>
      <c r="FU2" s="370"/>
      <c r="FV2" s="370"/>
      <c r="FW2" s="370"/>
      <c r="FX2" s="370"/>
      <c r="FY2" s="370"/>
      <c r="FZ2" s="370"/>
      <c r="GA2" s="370"/>
      <c r="GB2" s="370"/>
      <c r="GC2" s="370"/>
      <c r="GD2" s="370"/>
      <c r="GE2" s="370"/>
      <c r="GF2" s="370"/>
      <c r="GG2" s="370"/>
      <c r="GH2" s="370"/>
      <c r="GI2" s="370"/>
      <c r="GJ2" s="370"/>
      <c r="GK2" s="370"/>
      <c r="GL2" s="370"/>
      <c r="GM2" s="370"/>
      <c r="GN2" s="370"/>
      <c r="GO2" s="370"/>
      <c r="GP2" s="370"/>
      <c r="GQ2" s="370"/>
      <c r="GR2" s="370"/>
      <c r="GS2" s="370"/>
      <c r="GT2" s="370"/>
      <c r="GU2" s="370"/>
      <c r="GV2" s="370"/>
      <c r="GW2" s="370"/>
      <c r="GX2" s="370"/>
      <c r="GY2" s="370"/>
      <c r="GZ2" s="370"/>
      <c r="HA2" s="370"/>
      <c r="HB2" s="370"/>
      <c r="HC2" s="370"/>
      <c r="HD2" s="370"/>
      <c r="HE2" s="370"/>
      <c r="HF2" s="370"/>
      <c r="HG2" s="370"/>
      <c r="HH2" s="370"/>
      <c r="HI2" s="370"/>
      <c r="HJ2" s="370"/>
      <c r="HK2" s="370"/>
      <c r="HL2" s="370"/>
      <c r="HM2" s="370"/>
      <c r="HN2" s="370"/>
      <c r="HO2" s="370"/>
      <c r="HP2" s="370"/>
      <c r="HQ2" s="370"/>
      <c r="HR2" s="370"/>
      <c r="HS2" s="370"/>
      <c r="HT2" s="370"/>
      <c r="HU2" s="370"/>
      <c r="HV2" s="370"/>
      <c r="HW2" s="370"/>
      <c r="HX2" s="370"/>
      <c r="HY2" s="370"/>
      <c r="HZ2" s="370"/>
      <c r="IA2" s="370"/>
      <c r="IB2" s="370"/>
      <c r="IC2" s="370"/>
      <c r="ID2" s="370"/>
      <c r="IE2" s="370"/>
      <c r="IF2" s="370"/>
      <c r="IG2" s="370"/>
      <c r="IH2" s="370"/>
      <c r="II2" s="370"/>
      <c r="IJ2" s="370"/>
      <c r="IK2" s="370"/>
      <c r="IL2" s="370"/>
      <c r="IM2" s="370"/>
      <c r="IN2" s="370"/>
      <c r="IO2" s="370"/>
      <c r="IP2" s="370"/>
      <c r="IQ2" s="370"/>
      <c r="IR2" s="370"/>
      <c r="IS2" s="370"/>
      <c r="IT2" s="370"/>
      <c r="IU2" s="370"/>
      <c r="IV2" s="370"/>
    </row>
    <row r="3" spans="1:256" ht="15.9" customHeight="1" thickBot="1" x14ac:dyDescent="0.25">
      <c r="A3" s="376" t="s">
        <v>237</v>
      </c>
      <c r="B3" s="376"/>
      <c r="C3" s="376"/>
      <c r="D3" s="376"/>
      <c r="E3" s="67"/>
      <c r="F3" s="67"/>
      <c r="M3" s="67"/>
      <c r="N3" s="67"/>
      <c r="O3" s="67"/>
      <c r="P3" s="67"/>
      <c r="Q3" s="370"/>
      <c r="R3" s="370"/>
      <c r="S3" s="370"/>
      <c r="T3" s="370"/>
      <c r="U3" s="67"/>
      <c r="V3" s="67"/>
      <c r="W3" s="67"/>
      <c r="X3" s="67"/>
      <c r="Y3" s="67"/>
      <c r="Z3" s="67"/>
      <c r="AA3" s="347"/>
      <c r="AB3" s="347"/>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370"/>
      <c r="BG3" s="370"/>
      <c r="BH3" s="370"/>
      <c r="BI3" s="370"/>
      <c r="BJ3" s="370"/>
      <c r="BK3" s="370"/>
      <c r="BL3" s="370"/>
      <c r="BM3" s="370"/>
      <c r="BN3" s="370"/>
      <c r="BO3" s="370"/>
      <c r="BP3" s="370"/>
      <c r="BQ3" s="370"/>
      <c r="BR3" s="370"/>
      <c r="BS3" s="370"/>
      <c r="BT3" s="370"/>
      <c r="BU3" s="370"/>
      <c r="BV3" s="370"/>
      <c r="BW3" s="370"/>
      <c r="BX3" s="370"/>
      <c r="BY3" s="370"/>
      <c r="BZ3" s="370"/>
      <c r="CA3" s="370"/>
      <c r="CB3" s="370"/>
      <c r="CC3" s="370"/>
      <c r="CD3" s="370"/>
      <c r="CE3" s="370"/>
      <c r="CF3" s="370"/>
      <c r="CG3" s="370"/>
      <c r="CH3" s="370"/>
      <c r="CI3" s="370"/>
      <c r="CJ3" s="370"/>
      <c r="CK3" s="370"/>
      <c r="CL3" s="370"/>
      <c r="CM3" s="370"/>
      <c r="CN3" s="370"/>
      <c r="CO3" s="370"/>
      <c r="CP3" s="370"/>
      <c r="CQ3" s="370"/>
      <c r="CR3" s="370"/>
      <c r="CS3" s="370"/>
      <c r="CT3" s="370"/>
      <c r="CU3" s="370"/>
      <c r="CV3" s="370"/>
      <c r="CW3" s="370"/>
      <c r="CX3" s="370"/>
      <c r="CY3" s="370"/>
      <c r="CZ3" s="370"/>
      <c r="DA3" s="370"/>
      <c r="DB3" s="370"/>
      <c r="DC3" s="370"/>
      <c r="DD3" s="370"/>
      <c r="DE3" s="370"/>
      <c r="DF3" s="370"/>
      <c r="DG3" s="370"/>
      <c r="DH3" s="370"/>
      <c r="DI3" s="370"/>
      <c r="DJ3" s="370"/>
      <c r="DK3" s="370"/>
      <c r="DL3" s="370"/>
      <c r="DM3" s="370"/>
      <c r="DN3" s="370"/>
      <c r="DO3" s="370"/>
      <c r="DP3" s="370"/>
      <c r="DQ3" s="370"/>
      <c r="DR3" s="370"/>
      <c r="DS3" s="370"/>
      <c r="DT3" s="370"/>
      <c r="DU3" s="370"/>
      <c r="DV3" s="370"/>
      <c r="DW3" s="370"/>
      <c r="DX3" s="370"/>
      <c r="DY3" s="370"/>
      <c r="DZ3" s="370"/>
      <c r="EA3" s="370"/>
      <c r="EB3" s="370"/>
      <c r="EC3" s="370"/>
      <c r="ED3" s="370"/>
      <c r="EE3" s="370"/>
      <c r="EF3" s="370"/>
      <c r="EG3" s="370"/>
      <c r="EH3" s="370"/>
      <c r="EI3" s="370"/>
      <c r="EJ3" s="370"/>
      <c r="EK3" s="370"/>
      <c r="EL3" s="370"/>
      <c r="EM3" s="370"/>
      <c r="EN3" s="370"/>
      <c r="EO3" s="370"/>
      <c r="EP3" s="370"/>
      <c r="EQ3" s="370"/>
      <c r="ER3" s="370"/>
      <c r="ES3" s="370"/>
      <c r="ET3" s="370"/>
      <c r="EU3" s="370"/>
      <c r="EV3" s="370"/>
      <c r="EW3" s="370"/>
      <c r="EX3" s="370"/>
      <c r="EY3" s="370"/>
      <c r="EZ3" s="370"/>
      <c r="FA3" s="370"/>
      <c r="FB3" s="370"/>
      <c r="FC3" s="370"/>
      <c r="FD3" s="370"/>
      <c r="FE3" s="370"/>
      <c r="FF3" s="370"/>
      <c r="FG3" s="370"/>
      <c r="FH3" s="370"/>
      <c r="FI3" s="370"/>
      <c r="FJ3" s="370"/>
      <c r="FK3" s="370"/>
      <c r="FL3" s="370"/>
      <c r="FM3" s="370"/>
      <c r="FN3" s="370"/>
      <c r="FO3" s="370"/>
      <c r="FP3" s="370"/>
      <c r="FQ3" s="370"/>
      <c r="FR3" s="370"/>
      <c r="FS3" s="370"/>
      <c r="FT3" s="370"/>
      <c r="FU3" s="370"/>
      <c r="FV3" s="370"/>
      <c r="FW3" s="370"/>
      <c r="FX3" s="370"/>
      <c r="FY3" s="370"/>
      <c r="FZ3" s="370"/>
      <c r="GA3" s="370"/>
      <c r="GB3" s="370"/>
      <c r="GC3" s="370"/>
      <c r="GD3" s="370"/>
      <c r="GE3" s="370"/>
      <c r="GF3" s="370"/>
      <c r="GG3" s="370"/>
      <c r="GH3" s="370"/>
      <c r="GI3" s="370"/>
      <c r="GJ3" s="370"/>
      <c r="GK3" s="370"/>
      <c r="GL3" s="370"/>
      <c r="GM3" s="370"/>
      <c r="GN3" s="370"/>
      <c r="GO3" s="370"/>
      <c r="GP3" s="370"/>
      <c r="GQ3" s="370"/>
      <c r="GR3" s="370"/>
      <c r="GS3" s="370"/>
      <c r="GT3" s="370"/>
      <c r="GU3" s="370"/>
      <c r="GV3" s="370"/>
      <c r="GW3" s="370"/>
      <c r="GX3" s="370"/>
      <c r="GY3" s="370"/>
      <c r="GZ3" s="370"/>
      <c r="HA3" s="370"/>
      <c r="HB3" s="370"/>
      <c r="HC3" s="370"/>
      <c r="HD3" s="370"/>
      <c r="HE3" s="370"/>
      <c r="HF3" s="370"/>
      <c r="HG3" s="370"/>
      <c r="HH3" s="370"/>
      <c r="HI3" s="370"/>
      <c r="HJ3" s="370"/>
      <c r="HK3" s="370"/>
      <c r="HL3" s="370"/>
      <c r="HM3" s="370"/>
      <c r="HN3" s="370"/>
      <c r="HO3" s="370"/>
      <c r="HP3" s="370"/>
      <c r="HQ3" s="370"/>
      <c r="HR3" s="370"/>
      <c r="HS3" s="370"/>
      <c r="HT3" s="370"/>
      <c r="HU3" s="370"/>
      <c r="HV3" s="370"/>
      <c r="HW3" s="370"/>
      <c r="HX3" s="370"/>
      <c r="HY3" s="370"/>
      <c r="HZ3" s="370"/>
      <c r="IA3" s="370"/>
      <c r="IB3" s="370"/>
      <c r="IC3" s="370"/>
      <c r="ID3" s="370"/>
      <c r="IE3" s="370"/>
      <c r="IF3" s="370"/>
      <c r="IG3" s="370"/>
      <c r="IH3" s="370"/>
      <c r="II3" s="370"/>
      <c r="IJ3" s="370"/>
      <c r="IK3" s="370"/>
      <c r="IL3" s="370"/>
      <c r="IM3" s="370"/>
      <c r="IN3" s="370"/>
      <c r="IO3" s="370"/>
      <c r="IP3" s="370"/>
      <c r="IQ3" s="370"/>
      <c r="IR3" s="370"/>
      <c r="IS3" s="370"/>
      <c r="IT3" s="370"/>
      <c r="IU3" s="370"/>
      <c r="IV3" s="370"/>
    </row>
    <row r="4" spans="1:256" s="67" customFormat="1" ht="14.1" customHeight="1" thickTop="1" x14ac:dyDescent="0.25">
      <c r="A4" s="38" t="s">
        <v>146</v>
      </c>
      <c r="B4" s="62" t="s">
        <v>4</v>
      </c>
      <c r="C4" s="62" t="s">
        <v>5</v>
      </c>
      <c r="D4" s="62" t="s">
        <v>33</v>
      </c>
      <c r="U4" s="66"/>
      <c r="V4" s="66" t="s">
        <v>32</v>
      </c>
      <c r="W4" s="68">
        <v>14324779</v>
      </c>
      <c r="X4" s="69">
        <v>100</v>
      </c>
      <c r="Y4" s="66"/>
      <c r="Z4" s="66"/>
    </row>
    <row r="5" spans="1:256" s="67" customFormat="1" ht="14.1" customHeight="1" thickBot="1" x14ac:dyDescent="0.3">
      <c r="A5" s="63"/>
      <c r="B5" s="39"/>
      <c r="C5" s="244"/>
      <c r="D5" s="39"/>
      <c r="E5" s="71"/>
      <c r="F5" s="71"/>
      <c r="U5" s="66"/>
      <c r="V5" s="66" t="s">
        <v>38</v>
      </c>
      <c r="W5" s="68">
        <v>6313512.8424200043</v>
      </c>
      <c r="X5" s="72">
        <v>44.074068035674436</v>
      </c>
      <c r="Y5" s="66"/>
      <c r="Z5" s="66"/>
    </row>
    <row r="6" spans="1:256" ht="14.1" customHeight="1" thickTop="1" x14ac:dyDescent="0.2">
      <c r="A6" s="375" t="s">
        <v>35</v>
      </c>
      <c r="B6" s="375"/>
      <c r="C6" s="375"/>
      <c r="D6" s="375"/>
      <c r="E6" s="67"/>
      <c r="F6" s="67"/>
      <c r="V6" s="66" t="s">
        <v>36</v>
      </c>
      <c r="W6" s="68">
        <v>479209.96636000008</v>
      </c>
      <c r="X6" s="72">
        <v>3.3453218814754493</v>
      </c>
    </row>
    <row r="7" spans="1:256" ht="14.1" customHeight="1" x14ac:dyDescent="0.25">
      <c r="A7" s="245">
        <v>2018</v>
      </c>
      <c r="B7" s="246">
        <v>7795616.9220600054</v>
      </c>
      <c r="C7" s="167">
        <v>549351.34013000014</v>
      </c>
      <c r="D7" s="246">
        <v>7246265.581930005</v>
      </c>
      <c r="E7" s="73"/>
      <c r="F7" s="73"/>
      <c r="V7" s="66" t="s">
        <v>37</v>
      </c>
      <c r="W7" s="68">
        <v>3646925.405919998</v>
      </c>
      <c r="X7" s="72">
        <v>25.458859825481412</v>
      </c>
    </row>
    <row r="8" spans="1:256" ht="14.1" customHeight="1" x14ac:dyDescent="0.25">
      <c r="A8" s="247" t="s">
        <v>522</v>
      </c>
      <c r="B8" s="246">
        <v>6561781.1248000003</v>
      </c>
      <c r="C8" s="167">
        <v>471201.78242999996</v>
      </c>
      <c r="D8" s="246">
        <v>6090579.3423700007</v>
      </c>
      <c r="E8" s="73"/>
      <c r="F8" s="73"/>
      <c r="V8" s="66" t="s">
        <v>39</v>
      </c>
      <c r="W8" s="68">
        <v>2416805.7551899995</v>
      </c>
      <c r="X8" s="72">
        <v>16.871504650717469</v>
      </c>
    </row>
    <row r="9" spans="1:256" ht="14.1" customHeight="1" x14ac:dyDescent="0.25">
      <c r="A9" s="247" t="s">
        <v>523</v>
      </c>
      <c r="B9" s="246">
        <v>6313512.8424200043</v>
      </c>
      <c r="C9" s="167">
        <v>381526.47726000025</v>
      </c>
      <c r="D9" s="246">
        <v>5931986.3651600042</v>
      </c>
      <c r="E9" s="73"/>
      <c r="F9" s="73"/>
      <c r="V9" s="66" t="s">
        <v>40</v>
      </c>
      <c r="W9" s="68">
        <v>1468325.0301099978</v>
      </c>
      <c r="X9" s="72">
        <v>10.250245606651228</v>
      </c>
    </row>
    <row r="10" spans="1:256" ht="14.1" customHeight="1" x14ac:dyDescent="0.25">
      <c r="A10" s="166" t="s">
        <v>524</v>
      </c>
      <c r="B10" s="250">
        <v>-3.7835501925182369</v>
      </c>
      <c r="C10" s="250">
        <v>-19.031189718243812</v>
      </c>
      <c r="D10" s="250">
        <v>-2.6039062672859603</v>
      </c>
      <c r="E10" s="75"/>
      <c r="F10" s="75"/>
      <c r="V10" s="67" t="s">
        <v>165</v>
      </c>
    </row>
    <row r="11" spans="1:256" ht="14.1" customHeight="1" x14ac:dyDescent="0.25">
      <c r="A11" s="166"/>
      <c r="B11" s="248"/>
      <c r="C11" s="249"/>
      <c r="D11" s="248"/>
      <c r="E11" s="75"/>
      <c r="F11" s="75"/>
      <c r="G11"/>
      <c r="H11"/>
      <c r="I11"/>
      <c r="V11" s="66" t="s">
        <v>34</v>
      </c>
      <c r="W11" s="68">
        <v>5299573</v>
      </c>
      <c r="X11" s="69">
        <v>100.00000000000001</v>
      </c>
    </row>
    <row r="12" spans="1:256" ht="14.1" customHeight="1" x14ac:dyDescent="0.25">
      <c r="A12" s="375" t="s">
        <v>375</v>
      </c>
      <c r="B12" s="375"/>
      <c r="C12" s="375"/>
      <c r="D12" s="375"/>
      <c r="E12" s="67"/>
      <c r="F12" s="67"/>
      <c r="G12"/>
      <c r="H12"/>
      <c r="I12"/>
      <c r="V12" s="66" t="s">
        <v>38</v>
      </c>
      <c r="W12" s="68">
        <v>381526.47726000025</v>
      </c>
      <c r="X12" s="72">
        <v>7.199192788928471</v>
      </c>
    </row>
    <row r="13" spans="1:256" ht="14.1" customHeight="1" x14ac:dyDescent="0.25">
      <c r="A13" s="245">
        <v>2018</v>
      </c>
      <c r="B13" s="246">
        <v>3174956.4374700012</v>
      </c>
      <c r="C13" s="167">
        <v>882393.88732999982</v>
      </c>
      <c r="D13" s="246">
        <v>2292562.5501400013</v>
      </c>
      <c r="E13" s="73"/>
      <c r="F13" s="73"/>
      <c r="G13"/>
      <c r="H13"/>
      <c r="I13"/>
      <c r="V13" s="66" t="s">
        <v>36</v>
      </c>
      <c r="W13" s="68">
        <v>2655491.14928</v>
      </c>
      <c r="X13" s="72">
        <v>50.107643564490957</v>
      </c>
    </row>
    <row r="14" spans="1:256" ht="14.1" customHeight="1" x14ac:dyDescent="0.25">
      <c r="A14" s="247" t="s">
        <v>522</v>
      </c>
      <c r="B14" s="246">
        <v>2763023.9739900017</v>
      </c>
      <c r="C14" s="167">
        <v>748421.37816999969</v>
      </c>
      <c r="D14" s="246">
        <v>2014602.595820002</v>
      </c>
      <c r="E14" s="73"/>
      <c r="F14" s="73"/>
      <c r="G14"/>
      <c r="H14"/>
      <c r="I14"/>
      <c r="V14" s="66" t="s">
        <v>37</v>
      </c>
      <c r="W14" s="68">
        <v>1154828.8947800004</v>
      </c>
      <c r="X14" s="72">
        <v>21.790980042731753</v>
      </c>
    </row>
    <row r="15" spans="1:256" ht="14.1" customHeight="1" x14ac:dyDescent="0.25">
      <c r="A15" s="247" t="s">
        <v>523</v>
      </c>
      <c r="B15" s="246">
        <v>2416805.7551899995</v>
      </c>
      <c r="C15" s="167">
        <v>667689.3661499999</v>
      </c>
      <c r="D15" s="246">
        <v>1749116.3890399996</v>
      </c>
      <c r="E15" s="73"/>
      <c r="F15" s="73"/>
      <c r="G15"/>
      <c r="H15"/>
      <c r="I15"/>
      <c r="J15"/>
      <c r="K15"/>
      <c r="V15" s="66" t="s">
        <v>39</v>
      </c>
      <c r="W15" s="68">
        <v>667689.3661499999</v>
      </c>
      <c r="X15" s="72">
        <v>12.598927614545547</v>
      </c>
    </row>
    <row r="16" spans="1:256" ht="14.1" customHeight="1" x14ac:dyDescent="0.25">
      <c r="A16" s="245" t="s">
        <v>524</v>
      </c>
      <c r="B16" s="250">
        <v>-12.530409509984764</v>
      </c>
      <c r="C16" s="250">
        <v>-10.786973004085132</v>
      </c>
      <c r="D16" s="250">
        <v>-13.178093154989801</v>
      </c>
      <c r="E16" s="75"/>
      <c r="F16" s="75"/>
      <c r="G16"/>
      <c r="H16"/>
      <c r="I16"/>
      <c r="J16"/>
      <c r="K16"/>
      <c r="V16" s="66" t="s">
        <v>40</v>
      </c>
      <c r="W16" s="68">
        <v>440037.11252999958</v>
      </c>
      <c r="X16" s="72">
        <v>8.3032559893032811</v>
      </c>
    </row>
    <row r="17" spans="1:11" ht="14.1" customHeight="1" x14ac:dyDescent="0.25">
      <c r="A17" s="166"/>
      <c r="B17" s="250"/>
      <c r="C17" s="251"/>
      <c r="D17" s="250"/>
      <c r="E17" s="75"/>
      <c r="F17" s="75"/>
      <c r="G17" s="40"/>
      <c r="H17" s="40"/>
      <c r="I17" s="40"/>
      <c r="J17"/>
      <c r="K17"/>
    </row>
    <row r="18" spans="1:11" ht="14.1" customHeight="1" x14ac:dyDescent="0.25">
      <c r="A18" s="375" t="s">
        <v>36</v>
      </c>
      <c r="B18" s="375"/>
      <c r="C18" s="375"/>
      <c r="D18" s="375"/>
      <c r="E18" s="67"/>
      <c r="F18" s="67"/>
      <c r="G18" s="40"/>
      <c r="H18" s="40"/>
      <c r="I18" s="40"/>
      <c r="J18"/>
      <c r="K18"/>
    </row>
    <row r="19" spans="1:11" ht="14.1" customHeight="1" x14ac:dyDescent="0.25">
      <c r="A19" s="245">
        <v>2018</v>
      </c>
      <c r="B19" s="246">
        <v>649637.85924999998</v>
      </c>
      <c r="C19" s="167">
        <v>3215909.9300599997</v>
      </c>
      <c r="D19" s="246">
        <v>-2566272.0708099995</v>
      </c>
      <c r="E19" s="73"/>
      <c r="F19" s="73"/>
      <c r="G19" s="221"/>
      <c r="H19"/>
      <c r="I19"/>
      <c r="J19"/>
      <c r="K19"/>
    </row>
    <row r="20" spans="1:11" ht="14.1" customHeight="1" x14ac:dyDescent="0.25">
      <c r="A20" s="247" t="s">
        <v>522</v>
      </c>
      <c r="B20" s="246">
        <v>554551.07416000008</v>
      </c>
      <c r="C20" s="167">
        <v>2682059.7854999993</v>
      </c>
      <c r="D20" s="246">
        <v>-2127508.711339999</v>
      </c>
      <c r="E20" s="73"/>
      <c r="F20" s="73"/>
      <c r="G20"/>
      <c r="H20"/>
      <c r="I20"/>
      <c r="J20"/>
      <c r="K20"/>
    </row>
    <row r="21" spans="1:11" ht="14.1" customHeight="1" x14ac:dyDescent="0.25">
      <c r="A21" s="247" t="s">
        <v>523</v>
      </c>
      <c r="B21" s="246">
        <v>479209.96636000008</v>
      </c>
      <c r="C21" s="167">
        <v>2655491.14928</v>
      </c>
      <c r="D21" s="246">
        <v>-2176281.1829200001</v>
      </c>
      <c r="E21" s="73"/>
      <c r="F21" s="73"/>
      <c r="G21"/>
      <c r="H21"/>
      <c r="I21"/>
      <c r="J21"/>
      <c r="K21"/>
    </row>
    <row r="22" spans="1:11" ht="14.1" customHeight="1" x14ac:dyDescent="0.25">
      <c r="A22" s="245" t="s">
        <v>524</v>
      </c>
      <c r="B22" s="250">
        <v>-13.585963730053551</v>
      </c>
      <c r="C22" s="250">
        <v>-0.99060566672066752</v>
      </c>
      <c r="D22" s="250">
        <v>2.2924687132905852</v>
      </c>
      <c r="E22" s="75"/>
      <c r="F22" s="75"/>
      <c r="G22"/>
      <c r="H22"/>
      <c r="I22"/>
      <c r="J22"/>
      <c r="K22"/>
    </row>
    <row r="23" spans="1:11" ht="14.1" customHeight="1" x14ac:dyDescent="0.25">
      <c r="A23" s="166"/>
      <c r="B23" s="250"/>
      <c r="C23" s="251"/>
      <c r="D23" s="250"/>
      <c r="E23" s="75"/>
      <c r="F23" s="75"/>
      <c r="G23"/>
      <c r="H23"/>
      <c r="I23"/>
      <c r="J23"/>
      <c r="K23"/>
    </row>
    <row r="24" spans="1:11" ht="14.1" customHeight="1" x14ac:dyDescent="0.25">
      <c r="A24" s="375" t="s">
        <v>37</v>
      </c>
      <c r="B24" s="375"/>
      <c r="C24" s="375"/>
      <c r="D24" s="375"/>
      <c r="E24" s="67"/>
      <c r="F24" s="67"/>
      <c r="G24"/>
      <c r="H24"/>
      <c r="I24"/>
      <c r="J24"/>
      <c r="K24"/>
    </row>
    <row r="25" spans="1:11" ht="14.1" customHeight="1" x14ac:dyDescent="0.25">
      <c r="A25" s="245">
        <v>2018</v>
      </c>
      <c r="B25" s="246">
        <v>4419865.1523400024</v>
      </c>
      <c r="C25" s="167">
        <v>1296710.1100599996</v>
      </c>
      <c r="D25" s="246">
        <v>3123155.0422800025</v>
      </c>
      <c r="E25" s="73"/>
      <c r="F25" s="73"/>
      <c r="G25" s="68"/>
      <c r="H25" s="68"/>
      <c r="I25" s="68"/>
      <c r="J25" s="68"/>
    </row>
    <row r="26" spans="1:11" ht="14.1" customHeight="1" x14ac:dyDescent="0.25">
      <c r="A26" s="247" t="s">
        <v>522</v>
      </c>
      <c r="B26" s="246">
        <v>3859060.8808899983</v>
      </c>
      <c r="C26" s="167">
        <v>1070539.2498999997</v>
      </c>
      <c r="D26" s="246">
        <v>2788521.6309899986</v>
      </c>
      <c r="E26" s="73"/>
      <c r="F26" s="73"/>
    </row>
    <row r="27" spans="1:11" ht="14.1" customHeight="1" x14ac:dyDescent="0.25">
      <c r="A27" s="247" t="s">
        <v>523</v>
      </c>
      <c r="B27" s="246">
        <v>3646925.405919998</v>
      </c>
      <c r="C27" s="167">
        <v>1154828.8947800004</v>
      </c>
      <c r="D27" s="246">
        <v>2492096.5111399973</v>
      </c>
      <c r="E27" s="73"/>
      <c r="F27" s="73"/>
    </row>
    <row r="28" spans="1:11" ht="14.1" customHeight="1" x14ac:dyDescent="0.25">
      <c r="A28" s="245" t="s">
        <v>524</v>
      </c>
      <c r="B28" s="250">
        <v>-5.4970751049948863</v>
      </c>
      <c r="C28" s="250">
        <v>7.873568847463952</v>
      </c>
      <c r="D28" s="250">
        <v>-10.630189006092184</v>
      </c>
      <c r="E28" s="70"/>
      <c r="F28" s="75"/>
    </row>
    <row r="29" spans="1:11" ht="14.1" customHeight="1" x14ac:dyDescent="0.25">
      <c r="A29" s="166"/>
      <c r="B29" s="250"/>
      <c r="C29" s="251"/>
      <c r="D29" s="250"/>
      <c r="E29" s="75"/>
      <c r="F29" s="76"/>
      <c r="G29" s="77"/>
      <c r="H29" s="78"/>
    </row>
    <row r="30" spans="1:11" ht="14.1" customHeight="1" x14ac:dyDescent="0.2">
      <c r="A30" s="375" t="s">
        <v>147</v>
      </c>
      <c r="B30" s="375"/>
      <c r="C30" s="375"/>
      <c r="D30" s="375"/>
      <c r="E30" s="67"/>
      <c r="F30" s="67"/>
    </row>
    <row r="31" spans="1:11" ht="14.1" customHeight="1" x14ac:dyDescent="0.25">
      <c r="A31" s="245">
        <v>2018</v>
      </c>
      <c r="B31" s="246">
        <v>1857861.6288799923</v>
      </c>
      <c r="C31" s="167">
        <v>614678.73242000025</v>
      </c>
      <c r="D31" s="246">
        <v>1243182.8964599892</v>
      </c>
      <c r="E31" s="79"/>
      <c r="F31" s="73"/>
      <c r="G31" s="73"/>
      <c r="H31" s="73"/>
    </row>
    <row r="32" spans="1:11" ht="14.1" customHeight="1" x14ac:dyDescent="0.25">
      <c r="A32" s="247" t="s">
        <v>522</v>
      </c>
      <c r="B32" s="246">
        <v>1614375.9461599998</v>
      </c>
      <c r="C32" s="167">
        <v>527442.8040000014</v>
      </c>
      <c r="D32" s="246">
        <v>1086933.1421599984</v>
      </c>
      <c r="E32" s="80"/>
      <c r="F32" s="73"/>
      <c r="G32" s="73"/>
      <c r="H32" s="73"/>
    </row>
    <row r="33" spans="1:8" ht="14.1" customHeight="1" x14ac:dyDescent="0.25">
      <c r="A33" s="247" t="s">
        <v>523</v>
      </c>
      <c r="B33" s="246">
        <v>1468325.0301099978</v>
      </c>
      <c r="C33" s="167">
        <v>440037.11252999958</v>
      </c>
      <c r="D33" s="246">
        <v>1028287.9175799983</v>
      </c>
      <c r="E33" s="80"/>
      <c r="F33" s="73"/>
      <c r="G33" s="73"/>
      <c r="H33" s="73"/>
    </row>
    <row r="34" spans="1:8" ht="14.1" customHeight="1" x14ac:dyDescent="0.25">
      <c r="A34" s="245" t="s">
        <v>524</v>
      </c>
      <c r="B34" s="250">
        <v>-9.046896195238963</v>
      </c>
      <c r="C34" s="250">
        <v>-16.571596163060288</v>
      </c>
      <c r="D34" s="250">
        <v>-5.3954767138168158</v>
      </c>
      <c r="E34" s="75"/>
      <c r="F34" s="73"/>
      <c r="G34" s="73"/>
      <c r="H34" s="73"/>
    </row>
    <row r="35" spans="1:8" ht="14.1" customHeight="1" x14ac:dyDescent="0.25">
      <c r="A35" s="166"/>
      <c r="B35" s="246"/>
      <c r="C35" s="167"/>
      <c r="D35" s="115"/>
      <c r="E35" s="75"/>
      <c r="F35" s="81"/>
      <c r="G35" s="81"/>
      <c r="H35" s="73"/>
    </row>
    <row r="36" spans="1:8" ht="14.1" customHeight="1" x14ac:dyDescent="0.25">
      <c r="A36" s="355" t="s">
        <v>131</v>
      </c>
      <c r="B36" s="355"/>
      <c r="C36" s="355"/>
      <c r="D36" s="355"/>
      <c r="E36" s="77"/>
      <c r="F36" s="77"/>
      <c r="G36" s="77"/>
      <c r="H36" s="78"/>
    </row>
    <row r="37" spans="1:8" ht="14.1" customHeight="1" x14ac:dyDescent="0.25">
      <c r="A37" s="245">
        <v>2018</v>
      </c>
      <c r="B37" s="246">
        <v>17897938</v>
      </c>
      <c r="C37" s="167">
        <v>6559044</v>
      </c>
      <c r="D37" s="246">
        <v>11338894</v>
      </c>
      <c r="E37" s="79"/>
      <c r="F37" s="73"/>
      <c r="G37" s="73"/>
      <c r="H37" s="73"/>
    </row>
    <row r="38" spans="1:8" ht="14.1" customHeight="1" x14ac:dyDescent="0.25">
      <c r="A38" s="247" t="s">
        <v>522</v>
      </c>
      <c r="B38" s="246">
        <v>15352793</v>
      </c>
      <c r="C38" s="167">
        <v>5499665</v>
      </c>
      <c r="D38" s="246">
        <v>9853128</v>
      </c>
      <c r="E38" s="81"/>
      <c r="F38" s="73"/>
      <c r="G38" s="73"/>
      <c r="H38" s="73"/>
    </row>
    <row r="39" spans="1:8" ht="14.1" customHeight="1" x14ac:dyDescent="0.25">
      <c r="A39" s="247" t="s">
        <v>523</v>
      </c>
      <c r="B39" s="246">
        <v>14324779</v>
      </c>
      <c r="C39" s="167">
        <v>5299573</v>
      </c>
      <c r="D39" s="246">
        <v>9025206</v>
      </c>
      <c r="E39" s="81"/>
      <c r="F39" s="73"/>
      <c r="G39" s="73"/>
      <c r="H39" s="73"/>
    </row>
    <row r="40" spans="1:8" ht="14.1" customHeight="1" thickBot="1" x14ac:dyDescent="0.3">
      <c r="A40" s="252" t="s">
        <v>524</v>
      </c>
      <c r="B40" s="252">
        <v>-6.6959412531648166</v>
      </c>
      <c r="C40" s="252">
        <v>-3.6382579666216053</v>
      </c>
      <c r="D40" s="252">
        <v>-8.402631123842097</v>
      </c>
      <c r="E40" s="75"/>
      <c r="F40" s="73"/>
      <c r="G40" s="73"/>
      <c r="H40" s="73"/>
    </row>
    <row r="41" spans="1:8" ht="26.25" customHeight="1" thickTop="1" x14ac:dyDescent="0.2">
      <c r="A41" s="373" t="s">
        <v>418</v>
      </c>
      <c r="B41" s="374"/>
      <c r="C41" s="374"/>
      <c r="D41" s="374"/>
      <c r="E41" s="75"/>
      <c r="F41" s="73"/>
      <c r="G41" s="73"/>
      <c r="H41" s="73"/>
    </row>
    <row r="42" spans="1:8" ht="14.1" customHeight="1" x14ac:dyDescent="0.2">
      <c r="E42" s="75"/>
      <c r="F42" s="73"/>
      <c r="G42" s="73"/>
      <c r="H42" s="73"/>
    </row>
    <row r="43" spans="1:8" ht="14.1" customHeight="1" x14ac:dyDescent="0.2"/>
    <row r="44" spans="1:8" ht="14.1" customHeight="1" x14ac:dyDescent="0.25">
      <c r="E44" s="79"/>
      <c r="F44" s="68"/>
      <c r="G44" s="68"/>
      <c r="H44" s="68"/>
    </row>
    <row r="45" spans="1:8" ht="14.1" customHeight="1" x14ac:dyDescent="0.25">
      <c r="E45" s="81"/>
      <c r="F45" s="68"/>
      <c r="G45" s="68"/>
      <c r="H45" s="68"/>
    </row>
    <row r="46" spans="1:8" ht="14.1" customHeight="1" x14ac:dyDescent="0.25">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371"/>
      <c r="B83" s="372"/>
      <c r="C83" s="372"/>
      <c r="D83" s="372"/>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XFD1048576"/>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377" t="s">
        <v>428</v>
      </c>
      <c r="B1" s="377"/>
      <c r="C1" s="377"/>
      <c r="D1" s="377"/>
      <c r="E1" s="377"/>
      <c r="F1" s="377"/>
    </row>
    <row r="2" spans="1:6" ht="15.9" customHeight="1" x14ac:dyDescent="0.2">
      <c r="A2" s="378" t="s">
        <v>148</v>
      </c>
      <c r="B2" s="378"/>
      <c r="C2" s="378"/>
      <c r="D2" s="378"/>
      <c r="E2" s="378"/>
      <c r="F2" s="378"/>
    </row>
    <row r="3" spans="1:6" ht="15.9" customHeight="1" thickBot="1" x14ac:dyDescent="0.25">
      <c r="A3" s="378" t="s">
        <v>238</v>
      </c>
      <c r="B3" s="378"/>
      <c r="C3" s="378"/>
      <c r="D3" s="378"/>
      <c r="E3" s="378"/>
      <c r="F3" s="378"/>
    </row>
    <row r="4" spans="1:6" ht="12.75" customHeight="1" thickTop="1" x14ac:dyDescent="0.2">
      <c r="A4" s="380" t="s">
        <v>23</v>
      </c>
      <c r="B4" s="382">
        <v>2018</v>
      </c>
      <c r="C4" s="404" t="s">
        <v>513</v>
      </c>
      <c r="D4" s="404"/>
      <c r="E4" s="99" t="s">
        <v>143</v>
      </c>
      <c r="F4" s="100" t="s">
        <v>134</v>
      </c>
    </row>
    <row r="5" spans="1:6" ht="13.5" customHeight="1" thickBot="1" x14ac:dyDescent="0.25">
      <c r="A5" s="381"/>
      <c r="B5" s="383"/>
      <c r="C5" s="405">
        <v>2018</v>
      </c>
      <c r="D5" s="405">
        <v>2019</v>
      </c>
      <c r="E5" s="48" t="s">
        <v>514</v>
      </c>
      <c r="F5" s="49">
        <v>2019</v>
      </c>
    </row>
    <row r="6" spans="1:6" ht="10.8" thickTop="1" x14ac:dyDescent="0.2">
      <c r="A6" s="46"/>
      <c r="B6" s="44"/>
      <c r="C6" s="44"/>
      <c r="D6" s="44"/>
      <c r="E6" s="44"/>
      <c r="F6" s="47"/>
    </row>
    <row r="7" spans="1:6" ht="12.75" customHeight="1" x14ac:dyDescent="0.2">
      <c r="A7" s="43" t="s">
        <v>17</v>
      </c>
      <c r="B7" s="44">
        <v>4414535.5656300029</v>
      </c>
      <c r="C7" s="44">
        <v>3691685.0209599999</v>
      </c>
      <c r="D7" s="44">
        <v>3724394.1337800021</v>
      </c>
      <c r="E7" s="3">
        <v>8.8602122429980359E-3</v>
      </c>
      <c r="F7" s="45">
        <v>0.25999662080510993</v>
      </c>
    </row>
    <row r="8" spans="1:6" x14ac:dyDescent="0.2">
      <c r="A8" s="43" t="s">
        <v>12</v>
      </c>
      <c r="B8" s="44">
        <v>3508919.5558400024</v>
      </c>
      <c r="C8" s="44">
        <v>3077981.5266299988</v>
      </c>
      <c r="D8" s="44">
        <v>2890292.6731199981</v>
      </c>
      <c r="E8" s="3">
        <v>-6.0977901227203382E-2</v>
      </c>
      <c r="F8" s="45">
        <v>0.20176874443368362</v>
      </c>
    </row>
    <row r="9" spans="1:6" x14ac:dyDescent="0.2">
      <c r="A9" s="43" t="s">
        <v>13</v>
      </c>
      <c r="B9" s="44">
        <v>1006157.2866799999</v>
      </c>
      <c r="C9" s="44">
        <v>850827.79849999934</v>
      </c>
      <c r="D9" s="44">
        <v>800050.55491999991</v>
      </c>
      <c r="E9" s="3">
        <v>-5.9679812612515933E-2</v>
      </c>
      <c r="F9" s="45">
        <v>5.5850813120397871E-2</v>
      </c>
    </row>
    <row r="10" spans="1:6" x14ac:dyDescent="0.2">
      <c r="A10" s="43" t="s">
        <v>15</v>
      </c>
      <c r="B10" s="44">
        <v>942319.81456000078</v>
      </c>
      <c r="C10" s="44">
        <v>794218.47214000078</v>
      </c>
      <c r="D10" s="44">
        <v>679302.37975999922</v>
      </c>
      <c r="E10" s="3">
        <v>-0.14469078271418589</v>
      </c>
      <c r="F10" s="45">
        <v>4.7421491093160961E-2</v>
      </c>
    </row>
    <row r="11" spans="1:6" x14ac:dyDescent="0.2">
      <c r="A11" s="43" t="s">
        <v>101</v>
      </c>
      <c r="B11" s="44">
        <v>760737.35178999929</v>
      </c>
      <c r="C11" s="44">
        <v>645208.71517999936</v>
      </c>
      <c r="D11" s="44">
        <v>574867.61403000029</v>
      </c>
      <c r="E11" s="3">
        <v>-0.10902069283173804</v>
      </c>
      <c r="F11" s="45">
        <v>4.0130993576235993E-2</v>
      </c>
    </row>
    <row r="12" spans="1:6" x14ac:dyDescent="0.2">
      <c r="A12" s="43" t="s">
        <v>14</v>
      </c>
      <c r="B12" s="44">
        <v>576422.81645000004</v>
      </c>
      <c r="C12" s="44">
        <v>482988.48933000001</v>
      </c>
      <c r="D12" s="44">
        <v>472086.74513</v>
      </c>
      <c r="E12" s="3">
        <v>-2.257143687859493E-2</v>
      </c>
      <c r="F12" s="45">
        <v>3.2955953116623998E-2</v>
      </c>
    </row>
    <row r="13" spans="1:6" x14ac:dyDescent="0.2">
      <c r="A13" s="43" t="s">
        <v>16</v>
      </c>
      <c r="B13" s="44">
        <v>563887.81974000041</v>
      </c>
      <c r="C13" s="44">
        <v>490274.80353000044</v>
      </c>
      <c r="D13" s="44">
        <v>455387.46361999994</v>
      </c>
      <c r="E13" s="3">
        <v>-7.1158745378734747E-2</v>
      </c>
      <c r="F13" s="45">
        <v>3.1790191221798249E-2</v>
      </c>
    </row>
    <row r="14" spans="1:6" x14ac:dyDescent="0.2">
      <c r="A14" s="43" t="s">
        <v>27</v>
      </c>
      <c r="B14" s="44">
        <v>435242.26190999988</v>
      </c>
      <c r="C14" s="44">
        <v>372999.63007000013</v>
      </c>
      <c r="D14" s="44">
        <v>331874.40713000001</v>
      </c>
      <c r="E14" s="3">
        <v>-0.11025539873131303</v>
      </c>
      <c r="F14" s="45">
        <v>2.3167855303736273E-2</v>
      </c>
    </row>
    <row r="15" spans="1:6" x14ac:dyDescent="0.2">
      <c r="A15" s="43" t="s">
        <v>18</v>
      </c>
      <c r="B15" s="44">
        <v>415061.60427999985</v>
      </c>
      <c r="C15" s="44">
        <v>368363.68779999984</v>
      </c>
      <c r="D15" s="44">
        <v>325826.18356999999</v>
      </c>
      <c r="E15" s="3">
        <v>-0.11547692033394792</v>
      </c>
      <c r="F15" s="45">
        <v>2.2745634230727049E-2</v>
      </c>
    </row>
    <row r="16" spans="1:6" x14ac:dyDescent="0.2">
      <c r="A16" s="43" t="s">
        <v>166</v>
      </c>
      <c r="B16" s="44">
        <v>397604.54583000037</v>
      </c>
      <c r="C16" s="44">
        <v>321617.92208000005</v>
      </c>
      <c r="D16" s="44">
        <v>304742.85307000001</v>
      </c>
      <c r="E16" s="3">
        <v>-5.2469305506558456E-2</v>
      </c>
      <c r="F16" s="45">
        <v>2.1273825800035031E-2</v>
      </c>
    </row>
    <row r="17" spans="1:9" x14ac:dyDescent="0.2">
      <c r="A17" s="43" t="s">
        <v>19</v>
      </c>
      <c r="B17" s="44">
        <v>334522.78004999977</v>
      </c>
      <c r="C17" s="44">
        <v>298090.86492999957</v>
      </c>
      <c r="D17" s="44">
        <v>284545.98766999989</v>
      </c>
      <c r="E17" s="3">
        <v>-4.5438753257938384E-2</v>
      </c>
      <c r="F17" s="45">
        <v>1.9863900704506499E-2</v>
      </c>
    </row>
    <row r="18" spans="1:9" x14ac:dyDescent="0.2">
      <c r="A18" s="43" t="s">
        <v>317</v>
      </c>
      <c r="B18" s="44">
        <v>369162.91731000011</v>
      </c>
      <c r="C18" s="44">
        <v>333080.38079000014</v>
      </c>
      <c r="D18" s="44">
        <v>276848.59980999999</v>
      </c>
      <c r="E18" s="3">
        <v>-0.16882345590763886</v>
      </c>
      <c r="F18" s="45">
        <v>1.9326552947867465E-2</v>
      </c>
    </row>
    <row r="19" spans="1:9" x14ac:dyDescent="0.2">
      <c r="A19" s="43" t="s">
        <v>20</v>
      </c>
      <c r="B19" s="44">
        <v>319869.78595000051</v>
      </c>
      <c r="C19" s="44">
        <v>276449.6620100002</v>
      </c>
      <c r="D19" s="44">
        <v>271540.26932000002</v>
      </c>
      <c r="E19" s="3">
        <v>-1.7758721983254195E-2</v>
      </c>
      <c r="F19" s="45">
        <v>1.8955983147802839E-2</v>
      </c>
    </row>
    <row r="20" spans="1:9" x14ac:dyDescent="0.2">
      <c r="A20" s="43" t="s">
        <v>351</v>
      </c>
      <c r="B20" s="44">
        <v>348378.31681000011</v>
      </c>
      <c r="C20" s="44">
        <v>300413.66645000002</v>
      </c>
      <c r="D20" s="44">
        <v>235359.97133000003</v>
      </c>
      <c r="E20" s="3">
        <v>-0.21654705622664253</v>
      </c>
      <c r="F20" s="45">
        <v>1.6430268929803388E-2</v>
      </c>
    </row>
    <row r="21" spans="1:9" x14ac:dyDescent="0.2">
      <c r="A21" s="43" t="s">
        <v>318</v>
      </c>
      <c r="B21" s="44">
        <v>310947.63042000006</v>
      </c>
      <c r="C21" s="44">
        <v>275246.79334000003</v>
      </c>
      <c r="D21" s="44">
        <v>226410.47825999995</v>
      </c>
      <c r="E21" s="3">
        <v>-0.17742737158675914</v>
      </c>
      <c r="F21" s="45">
        <v>1.5805512829203155E-2</v>
      </c>
    </row>
    <row r="22" spans="1:9" x14ac:dyDescent="0.2">
      <c r="A22" s="46" t="s">
        <v>21</v>
      </c>
      <c r="B22" s="44">
        <v>3194167.9467499927</v>
      </c>
      <c r="C22" s="44">
        <v>2773345.5662600007</v>
      </c>
      <c r="D22" s="44">
        <v>2471248.6854800005</v>
      </c>
      <c r="E22" s="3">
        <v>-0.10892868326805499</v>
      </c>
      <c r="F22" s="45">
        <v>0.17251565873930763</v>
      </c>
      <c r="I22" s="5"/>
    </row>
    <row r="23" spans="1:9" ht="10.8" thickBot="1" x14ac:dyDescent="0.25">
      <c r="A23" s="101" t="s">
        <v>22</v>
      </c>
      <c r="B23" s="102">
        <v>17897938</v>
      </c>
      <c r="C23" s="102">
        <v>15352793</v>
      </c>
      <c r="D23" s="102">
        <v>14324779</v>
      </c>
      <c r="E23" s="103">
        <v>-6.6959412531648152E-2</v>
      </c>
      <c r="F23" s="104">
        <v>1</v>
      </c>
    </row>
    <row r="24" spans="1:9" s="46" customFormat="1" ht="31.5" customHeight="1" thickTop="1" x14ac:dyDescent="0.2">
      <c r="A24" s="379" t="s">
        <v>419</v>
      </c>
      <c r="B24" s="379"/>
      <c r="C24" s="379"/>
      <c r="D24" s="379"/>
      <c r="E24" s="379"/>
      <c r="F24" s="379"/>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377" t="s">
        <v>168</v>
      </c>
      <c r="B49" s="377"/>
      <c r="C49" s="377"/>
      <c r="D49" s="377"/>
      <c r="E49" s="377"/>
      <c r="F49" s="377"/>
    </row>
    <row r="50" spans="1:9" ht="15.9" customHeight="1" x14ac:dyDescent="0.2">
      <c r="A50" s="378" t="s">
        <v>163</v>
      </c>
      <c r="B50" s="378"/>
      <c r="C50" s="378"/>
      <c r="D50" s="378"/>
      <c r="E50" s="378"/>
      <c r="F50" s="378"/>
    </row>
    <row r="51" spans="1:9" ht="15.9" customHeight="1" thickBot="1" x14ac:dyDescent="0.25">
      <c r="A51" s="384" t="s">
        <v>239</v>
      </c>
      <c r="B51" s="384"/>
      <c r="C51" s="384"/>
      <c r="D51" s="384"/>
      <c r="E51" s="384"/>
      <c r="F51" s="384"/>
    </row>
    <row r="52" spans="1:9" ht="12.75" customHeight="1" thickTop="1" x14ac:dyDescent="0.2">
      <c r="A52" s="380" t="s">
        <v>23</v>
      </c>
      <c r="B52" s="382">
        <v>2018</v>
      </c>
      <c r="C52" s="404" t="s">
        <v>513</v>
      </c>
      <c r="D52" s="404"/>
      <c r="E52" s="99" t="s">
        <v>143</v>
      </c>
      <c r="F52" s="100" t="s">
        <v>134</v>
      </c>
    </row>
    <row r="53" spans="1:9" ht="13.5" customHeight="1" thickBot="1" x14ac:dyDescent="0.25">
      <c r="A53" s="381"/>
      <c r="B53" s="383"/>
      <c r="C53" s="405">
        <v>2018</v>
      </c>
      <c r="D53" s="405">
        <v>2019</v>
      </c>
      <c r="E53" s="48" t="s">
        <v>514</v>
      </c>
      <c r="F53" s="49">
        <v>2019</v>
      </c>
    </row>
    <row r="54" spans="1:9" ht="10.8" thickTop="1" x14ac:dyDescent="0.2">
      <c r="A54" s="46"/>
      <c r="B54" s="44"/>
      <c r="C54" s="44"/>
      <c r="D54" s="44"/>
      <c r="E54" s="44"/>
      <c r="F54" s="47"/>
    </row>
    <row r="55" spans="1:9" ht="12.75" customHeight="1" x14ac:dyDescent="0.2">
      <c r="A55" s="46" t="s">
        <v>26</v>
      </c>
      <c r="B55" s="44">
        <v>1533984.9719499992</v>
      </c>
      <c r="C55" s="44">
        <v>1290624.4095699997</v>
      </c>
      <c r="D55" s="44">
        <v>1257406.5743200008</v>
      </c>
      <c r="E55" s="3">
        <v>-2.5737801798639545E-2</v>
      </c>
      <c r="F55" s="45">
        <v>0.23726563900902975</v>
      </c>
      <c r="I55" s="44"/>
    </row>
    <row r="56" spans="1:9" x14ac:dyDescent="0.2">
      <c r="A56" s="46" t="s">
        <v>12</v>
      </c>
      <c r="B56" s="44">
        <v>912220.63588999968</v>
      </c>
      <c r="C56" s="44">
        <v>767003.11058999982</v>
      </c>
      <c r="D56" s="44">
        <v>846603.8402400004</v>
      </c>
      <c r="E56" s="3">
        <v>0.10378149521293273</v>
      </c>
      <c r="F56" s="45">
        <v>0.15974944400992314</v>
      </c>
      <c r="I56" s="44"/>
    </row>
    <row r="57" spans="1:9" x14ac:dyDescent="0.2">
      <c r="A57" s="46" t="s">
        <v>27</v>
      </c>
      <c r="B57" s="44">
        <v>1005411.9746400004</v>
      </c>
      <c r="C57" s="44">
        <v>840973.81763000006</v>
      </c>
      <c r="D57" s="44">
        <v>808690.24866999954</v>
      </c>
      <c r="E57" s="3">
        <v>-3.8388316358029834E-2</v>
      </c>
      <c r="F57" s="45">
        <v>0.15259535979030756</v>
      </c>
      <c r="I57" s="44"/>
    </row>
    <row r="58" spans="1:9" x14ac:dyDescent="0.2">
      <c r="A58" s="46" t="s">
        <v>28</v>
      </c>
      <c r="B58" s="44">
        <v>619456.74172999978</v>
      </c>
      <c r="C58" s="44">
        <v>501506.01294999983</v>
      </c>
      <c r="D58" s="44">
        <v>542477.29180000012</v>
      </c>
      <c r="E58" s="3">
        <v>8.1696485768925631E-2</v>
      </c>
      <c r="F58" s="45">
        <v>0.10236245293724609</v>
      </c>
      <c r="I58" s="44"/>
    </row>
    <row r="59" spans="1:9" x14ac:dyDescent="0.2">
      <c r="A59" s="46" t="s">
        <v>19</v>
      </c>
      <c r="B59" s="44">
        <v>266077.09305999993</v>
      </c>
      <c r="C59" s="44">
        <v>206846.59229999984</v>
      </c>
      <c r="D59" s="44">
        <v>180167.84002</v>
      </c>
      <c r="E59" s="3">
        <v>-0.12897844718324547</v>
      </c>
      <c r="F59" s="45">
        <v>3.3996671056328504E-2</v>
      </c>
      <c r="I59" s="44"/>
    </row>
    <row r="60" spans="1:9" x14ac:dyDescent="0.2">
      <c r="A60" s="46" t="s">
        <v>17</v>
      </c>
      <c r="B60" s="44">
        <v>218682.2482800002</v>
      </c>
      <c r="C60" s="44">
        <v>188848.81224000006</v>
      </c>
      <c r="D60" s="44">
        <v>143689.80802000005</v>
      </c>
      <c r="E60" s="3">
        <v>-0.23912781703180275</v>
      </c>
      <c r="F60" s="45">
        <v>2.711346895683861E-2</v>
      </c>
      <c r="I60" s="44"/>
    </row>
    <row r="61" spans="1:9" x14ac:dyDescent="0.2">
      <c r="A61" s="46" t="s">
        <v>14</v>
      </c>
      <c r="B61" s="44">
        <v>118412.3811100001</v>
      </c>
      <c r="C61" s="44">
        <v>96689.547010000082</v>
      </c>
      <c r="D61" s="44">
        <v>128057.21452000002</v>
      </c>
      <c r="E61" s="3">
        <v>0.32441632503207146</v>
      </c>
      <c r="F61" s="45">
        <v>2.4163685361065886E-2</v>
      </c>
      <c r="I61" s="44"/>
    </row>
    <row r="62" spans="1:9" x14ac:dyDescent="0.2">
      <c r="A62" s="46" t="s">
        <v>166</v>
      </c>
      <c r="B62" s="44">
        <v>140031.35600000003</v>
      </c>
      <c r="C62" s="44">
        <v>123239.22939000002</v>
      </c>
      <c r="D62" s="44">
        <v>118674.54729999998</v>
      </c>
      <c r="E62" s="3">
        <v>-3.7039196955336015E-2</v>
      </c>
      <c r="F62" s="45">
        <v>2.2393228152532283E-2</v>
      </c>
      <c r="I62" s="44"/>
    </row>
    <row r="63" spans="1:9" x14ac:dyDescent="0.2">
      <c r="A63" s="46" t="s">
        <v>18</v>
      </c>
      <c r="B63" s="44">
        <v>171967.29776999989</v>
      </c>
      <c r="C63" s="44">
        <v>146015.94963999995</v>
      </c>
      <c r="D63" s="44">
        <v>116653.13921999995</v>
      </c>
      <c r="E63" s="3">
        <v>-0.20109317161853582</v>
      </c>
      <c r="F63" s="45">
        <v>2.201179967140748E-2</v>
      </c>
      <c r="I63" s="44"/>
    </row>
    <row r="64" spans="1:9" x14ac:dyDescent="0.2">
      <c r="A64" s="46" t="s">
        <v>29</v>
      </c>
      <c r="B64" s="44">
        <v>140261.31128000002</v>
      </c>
      <c r="C64" s="44">
        <v>116250.27375000005</v>
      </c>
      <c r="D64" s="44">
        <v>112694.33707000001</v>
      </c>
      <c r="E64" s="3">
        <v>-3.0588630592364871E-2</v>
      </c>
      <c r="F64" s="45">
        <v>2.126479568636945E-2</v>
      </c>
      <c r="I64" s="44"/>
    </row>
    <row r="65" spans="1:9" x14ac:dyDescent="0.2">
      <c r="A65" s="46" t="s">
        <v>350</v>
      </c>
      <c r="B65" s="44">
        <v>116818.88537999996</v>
      </c>
      <c r="C65" s="44">
        <v>94803.31988999997</v>
      </c>
      <c r="D65" s="44">
        <v>102195.45263999993</v>
      </c>
      <c r="E65" s="3">
        <v>7.7973353238863702E-2</v>
      </c>
      <c r="F65" s="45">
        <v>1.9283714487940806E-2</v>
      </c>
      <c r="I65" s="44"/>
    </row>
    <row r="66" spans="1:9" x14ac:dyDescent="0.2">
      <c r="A66" s="46" t="s">
        <v>15</v>
      </c>
      <c r="B66" s="44">
        <v>145046.42988999997</v>
      </c>
      <c r="C66" s="44">
        <v>125243.05160999998</v>
      </c>
      <c r="D66" s="44">
        <v>99761.811980000013</v>
      </c>
      <c r="E66" s="3">
        <v>-0.20345431784389248</v>
      </c>
      <c r="F66" s="45">
        <v>1.8824500007830824E-2</v>
      </c>
      <c r="I66" s="44"/>
    </row>
    <row r="67" spans="1:9" x14ac:dyDescent="0.2">
      <c r="A67" s="46" t="s">
        <v>20</v>
      </c>
      <c r="B67" s="44">
        <v>114397.47374000002</v>
      </c>
      <c r="C67" s="44">
        <v>93933.498659999997</v>
      </c>
      <c r="D67" s="44">
        <v>93293.529209999993</v>
      </c>
      <c r="E67" s="3">
        <v>-6.8130055744695089E-3</v>
      </c>
      <c r="F67" s="45">
        <v>1.7603970963321006E-2</v>
      </c>
      <c r="I67" s="44"/>
    </row>
    <row r="68" spans="1:9" x14ac:dyDescent="0.2">
      <c r="A68" s="46" t="s">
        <v>349</v>
      </c>
      <c r="B68" s="44">
        <v>90802.791010000015</v>
      </c>
      <c r="C68" s="44">
        <v>73956.058799999999</v>
      </c>
      <c r="D68" s="44">
        <v>80011.58266</v>
      </c>
      <c r="E68" s="3">
        <v>8.1880023871688537E-2</v>
      </c>
      <c r="F68" s="45">
        <v>1.5097741395391667E-2</v>
      </c>
      <c r="I68" s="44"/>
    </row>
    <row r="69" spans="1:9" x14ac:dyDescent="0.2">
      <c r="A69" s="46" t="s">
        <v>316</v>
      </c>
      <c r="B69" s="44">
        <v>108914.16580000008</v>
      </c>
      <c r="C69" s="44">
        <v>96356.409990000058</v>
      </c>
      <c r="D69" s="44">
        <v>77043.298749999944</v>
      </c>
      <c r="E69" s="3">
        <v>-0.20043410959379293</v>
      </c>
      <c r="F69" s="45">
        <v>1.4537642702534702E-2</v>
      </c>
      <c r="I69" s="44"/>
    </row>
    <row r="70" spans="1:9" x14ac:dyDescent="0.2">
      <c r="A70" s="46" t="s">
        <v>21</v>
      </c>
      <c r="B70" s="44">
        <v>856558.24246999994</v>
      </c>
      <c r="C70" s="44">
        <v>737374.90598000214</v>
      </c>
      <c r="D70" s="44">
        <v>592152.48357999977</v>
      </c>
      <c r="E70" s="3">
        <v>-0.19694516483035951</v>
      </c>
      <c r="F70" s="45">
        <v>0.11173588581193235</v>
      </c>
      <c r="I70" s="44"/>
    </row>
    <row r="71" spans="1:9" ht="12.75" customHeight="1" thickBot="1" x14ac:dyDescent="0.25">
      <c r="A71" s="101" t="s">
        <v>22</v>
      </c>
      <c r="B71" s="102">
        <v>6559044</v>
      </c>
      <c r="C71" s="102">
        <v>5499665</v>
      </c>
      <c r="D71" s="102">
        <v>5299573</v>
      </c>
      <c r="E71" s="103">
        <v>-3.6382579666216032E-2</v>
      </c>
      <c r="F71" s="104">
        <v>1</v>
      </c>
      <c r="I71" s="5"/>
    </row>
    <row r="72" spans="1:9" ht="22.5" customHeight="1" thickTop="1" x14ac:dyDescent="0.2">
      <c r="A72" s="379" t="s">
        <v>420</v>
      </c>
      <c r="B72" s="379"/>
      <c r="C72" s="379"/>
      <c r="D72" s="379"/>
      <c r="E72" s="379"/>
      <c r="F72" s="379"/>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4140625" defaultRowHeight="10.199999999999999" x14ac:dyDescent="0.2"/>
  <cols>
    <col min="1" max="1" width="48" style="237" bestFit="1" customWidth="1"/>
    <col min="2" max="4" width="10.44140625" style="237" bestFit="1" customWidth="1"/>
    <col min="5" max="5" width="10.88671875" style="237" bestFit="1" customWidth="1"/>
    <col min="6" max="6" width="11.6640625" style="237" bestFit="1" customWidth="1"/>
    <col min="7" max="7" width="11" style="237"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385" t="s">
        <v>152</v>
      </c>
      <c r="B1" s="385"/>
      <c r="C1" s="385"/>
      <c r="D1" s="385"/>
      <c r="E1" s="385"/>
      <c r="F1" s="385"/>
      <c r="G1" s="385"/>
      <c r="H1" s="4"/>
      <c r="I1" s="4"/>
      <c r="J1" s="4"/>
    </row>
    <row r="2" spans="1:20" s="10" customFormat="1" ht="15.9" customHeight="1" x14ac:dyDescent="0.2">
      <c r="A2" s="386" t="s">
        <v>149</v>
      </c>
      <c r="B2" s="386"/>
      <c r="C2" s="386"/>
      <c r="D2" s="386"/>
      <c r="E2" s="386"/>
      <c r="F2" s="386"/>
      <c r="G2" s="386"/>
      <c r="H2" s="4"/>
      <c r="I2" s="4"/>
      <c r="J2" s="4"/>
    </row>
    <row r="3" spans="1:20" s="10" customFormat="1" ht="15.9" customHeight="1" thickBot="1" x14ac:dyDescent="0.25">
      <c r="A3" s="386" t="s">
        <v>240</v>
      </c>
      <c r="B3" s="386"/>
      <c r="C3" s="386"/>
      <c r="D3" s="386"/>
      <c r="E3" s="386"/>
      <c r="F3" s="386"/>
      <c r="G3" s="386"/>
      <c r="H3" s="4"/>
      <c r="I3" s="4"/>
      <c r="J3" s="4"/>
    </row>
    <row r="4" spans="1:20" ht="12.75" customHeight="1" thickTop="1" x14ac:dyDescent="0.2">
      <c r="A4" s="388" t="s">
        <v>25</v>
      </c>
      <c r="B4" s="232" t="s">
        <v>91</v>
      </c>
      <c r="C4" s="233">
        <f>+'prin paises exp e imp'!B4</f>
        <v>2018</v>
      </c>
      <c r="D4" s="390" t="str">
        <f>+'prin paises exp e imp'!C4</f>
        <v>enero - octubre</v>
      </c>
      <c r="E4" s="390"/>
      <c r="F4" s="232" t="s">
        <v>143</v>
      </c>
      <c r="G4" s="232" t="s">
        <v>134</v>
      </c>
    </row>
    <row r="5" spans="1:20" ht="12.75" customHeight="1" thickBot="1" x14ac:dyDescent="0.25">
      <c r="A5" s="389"/>
      <c r="B5" s="234" t="s">
        <v>31</v>
      </c>
      <c r="C5" s="235" t="s">
        <v>133</v>
      </c>
      <c r="D5" s="236">
        <f>+balanza_periodos!C6</f>
        <v>2018</v>
      </c>
      <c r="E5" s="236">
        <f>+balanza_periodos!D6</f>
        <v>2019</v>
      </c>
      <c r="F5" s="235" t="str">
        <f>+'prin paises exp e imp'!E5</f>
        <v>2019-2018</v>
      </c>
      <c r="G5" s="235">
        <f>+'prin paises exp e imp'!F5</f>
        <v>2019</v>
      </c>
      <c r="O5" s="5"/>
      <c r="P5" s="5"/>
      <c r="R5" s="5"/>
      <c r="S5" s="5"/>
    </row>
    <row r="6" spans="1:20" ht="10.8" thickTop="1" x14ac:dyDescent="0.2">
      <c r="C6" s="230"/>
      <c r="D6" s="230"/>
      <c r="E6" s="230"/>
      <c r="F6" s="230"/>
      <c r="G6" s="230"/>
      <c r="Q6" s="5"/>
      <c r="T6" s="5"/>
    </row>
    <row r="7" spans="1:20" ht="12.75" customHeight="1" x14ac:dyDescent="0.2">
      <c r="A7" s="226" t="e">
        <f>VLOOKUP(B7,#REF!,2,FALSE)</f>
        <v>#REF!</v>
      </c>
      <c r="B7" s="253" t="e">
        <f>#REF!</f>
        <v>#REF!</v>
      </c>
      <c r="C7" s="227" t="e">
        <f>#REF!/1000</f>
        <v>#REF!</v>
      </c>
      <c r="D7" s="231" t="e">
        <f>#REF!/1000</f>
        <v>#REF!</v>
      </c>
      <c r="E7" s="227" t="e">
        <f>#REF!/1000</f>
        <v>#REF!</v>
      </c>
      <c r="F7" s="228" t="str">
        <f>IFERROR(((E7-D7)/D7),"")</f>
        <v/>
      </c>
      <c r="G7" s="238" t="str">
        <f>IFERROR((E7/$E$23),"")</f>
        <v/>
      </c>
      <c r="N7" s="5"/>
      <c r="O7" s="5"/>
      <c r="Q7" s="5"/>
      <c r="R7" s="5"/>
      <c r="T7" s="5"/>
    </row>
    <row r="8" spans="1:20" ht="12.75" customHeight="1" x14ac:dyDescent="0.2">
      <c r="A8" s="226" t="e">
        <f>VLOOKUP(B8,#REF!,2,FALSE)</f>
        <v>#REF!</v>
      </c>
      <c r="B8" s="253" t="e">
        <f>#REF!</f>
        <v>#REF!</v>
      </c>
      <c r="C8" s="227" t="e">
        <f>#REF!/1000</f>
        <v>#REF!</v>
      </c>
      <c r="D8" s="231" t="e">
        <f>#REF!/1000</f>
        <v>#REF!</v>
      </c>
      <c r="E8" s="227" t="e">
        <f>#REF!/1000</f>
        <v>#REF!</v>
      </c>
      <c r="F8" s="228" t="str">
        <f t="shared" ref="F8:F23" si="0">IFERROR(((E8-D8)/D8),"")</f>
        <v/>
      </c>
      <c r="G8" s="238" t="str">
        <f t="shared" ref="G8:G23" si="1">IFERROR((E8/$E$23),"")</f>
        <v/>
      </c>
      <c r="O8" s="182"/>
      <c r="P8" s="182"/>
      <c r="Q8" s="182"/>
      <c r="R8" s="183"/>
      <c r="S8" s="183"/>
      <c r="T8" s="183"/>
    </row>
    <row r="9" spans="1:20" ht="12.75" customHeight="1" x14ac:dyDescent="0.2">
      <c r="A9" s="226" t="e">
        <f>VLOOKUP(B9,#REF!,2,FALSE)</f>
        <v>#REF!</v>
      </c>
      <c r="B9" s="253" t="e">
        <f>#REF!</f>
        <v>#REF!</v>
      </c>
      <c r="C9" s="227" t="e">
        <f>#REF!/1000</f>
        <v>#REF!</v>
      </c>
      <c r="D9" s="231" t="e">
        <f>#REF!/1000</f>
        <v>#REF!</v>
      </c>
      <c r="E9" s="227" t="e">
        <f>#REF!/1000</f>
        <v>#REF!</v>
      </c>
      <c r="F9" s="228" t="str">
        <f t="shared" si="0"/>
        <v/>
      </c>
      <c r="G9" s="238" t="str">
        <f t="shared" si="1"/>
        <v/>
      </c>
    </row>
    <row r="10" spans="1:20" x14ac:dyDescent="0.2">
      <c r="A10" s="226" t="e">
        <f>VLOOKUP(B10,#REF!,2,FALSE)</f>
        <v>#REF!</v>
      </c>
      <c r="B10" s="253" t="e">
        <f>#REF!</f>
        <v>#REF!</v>
      </c>
      <c r="C10" s="227" t="e">
        <f>#REF!/1000</f>
        <v>#REF!</v>
      </c>
      <c r="D10" s="231" t="e">
        <f>#REF!/1000</f>
        <v>#REF!</v>
      </c>
      <c r="E10" s="227" t="e">
        <f>#REF!/1000</f>
        <v>#REF!</v>
      </c>
      <c r="F10" s="228" t="str">
        <f t="shared" si="0"/>
        <v/>
      </c>
      <c r="G10" s="238" t="str">
        <f t="shared" si="1"/>
        <v/>
      </c>
    </row>
    <row r="11" spans="1:20" ht="12" customHeight="1" x14ac:dyDescent="0.2">
      <c r="A11" s="226" t="e">
        <f>VLOOKUP(B11,#REF!,2,FALSE)</f>
        <v>#REF!</v>
      </c>
      <c r="B11" s="253" t="e">
        <f>#REF!</f>
        <v>#REF!</v>
      </c>
      <c r="C11" s="227" t="e">
        <f>#REF!/1000</f>
        <v>#REF!</v>
      </c>
      <c r="D11" s="231" t="e">
        <f>#REF!/1000</f>
        <v>#REF!</v>
      </c>
      <c r="E11" s="227" t="e">
        <f>#REF!/1000</f>
        <v>#REF!</v>
      </c>
      <c r="F11" s="228" t="str">
        <f t="shared" si="0"/>
        <v/>
      </c>
      <c r="G11" s="238" t="str">
        <f t="shared" si="1"/>
        <v/>
      </c>
    </row>
    <row r="12" spans="1:20" x14ac:dyDescent="0.2">
      <c r="A12" s="226" t="e">
        <f>VLOOKUP(B12,#REF!,2,FALSE)</f>
        <v>#REF!</v>
      </c>
      <c r="B12" s="253" t="e">
        <f>#REF!</f>
        <v>#REF!</v>
      </c>
      <c r="C12" s="227" t="e">
        <f>#REF!/1000</f>
        <v>#REF!</v>
      </c>
      <c r="D12" s="231" t="e">
        <f>#REF!/1000</f>
        <v>#REF!</v>
      </c>
      <c r="E12" s="227" t="e">
        <f>#REF!/1000</f>
        <v>#REF!</v>
      </c>
      <c r="F12" s="228" t="str">
        <f t="shared" si="0"/>
        <v/>
      </c>
      <c r="G12" s="238" t="str">
        <f t="shared" si="1"/>
        <v/>
      </c>
    </row>
    <row r="13" spans="1:20" ht="12.75" customHeight="1" x14ac:dyDescent="0.2">
      <c r="A13" s="226" t="e">
        <f>VLOOKUP(B13,#REF!,2,FALSE)</f>
        <v>#REF!</v>
      </c>
      <c r="B13" s="253" t="e">
        <f>#REF!</f>
        <v>#REF!</v>
      </c>
      <c r="C13" s="227" t="e">
        <f>#REF!/1000</f>
        <v>#REF!</v>
      </c>
      <c r="D13" s="231" t="e">
        <f>#REF!/1000</f>
        <v>#REF!</v>
      </c>
      <c r="E13" s="227" t="e">
        <f>#REF!/1000</f>
        <v>#REF!</v>
      </c>
      <c r="F13" s="228" t="str">
        <f t="shared" si="0"/>
        <v/>
      </c>
      <c r="G13" s="238" t="str">
        <f t="shared" si="1"/>
        <v/>
      </c>
    </row>
    <row r="14" spans="1:20" ht="12.75" customHeight="1" x14ac:dyDescent="0.2">
      <c r="A14" s="226" t="e">
        <f>VLOOKUP(B14,#REF!,2,FALSE)</f>
        <v>#REF!</v>
      </c>
      <c r="B14" s="253" t="e">
        <f>#REF!</f>
        <v>#REF!</v>
      </c>
      <c r="C14" s="227" t="e">
        <f>#REF!/1000</f>
        <v>#REF!</v>
      </c>
      <c r="D14" s="231" t="e">
        <f>#REF!/1000</f>
        <v>#REF!</v>
      </c>
      <c r="E14" s="227" t="e">
        <f>#REF!/1000</f>
        <v>#REF!</v>
      </c>
      <c r="F14" s="228" t="str">
        <f t="shared" si="0"/>
        <v/>
      </c>
      <c r="G14" s="238" t="str">
        <f t="shared" si="1"/>
        <v/>
      </c>
      <c r="S14" s="10"/>
      <c r="T14" s="93"/>
    </row>
    <row r="15" spans="1:20" ht="12.75" customHeight="1" x14ac:dyDescent="0.2">
      <c r="A15" s="226" t="e">
        <f>VLOOKUP(B15,#REF!,2,FALSE)</f>
        <v>#REF!</v>
      </c>
      <c r="B15" s="253" t="e">
        <f>#REF!</f>
        <v>#REF!</v>
      </c>
      <c r="C15" s="227" t="e">
        <f>#REF!/1000</f>
        <v>#REF!</v>
      </c>
      <c r="D15" s="231" t="e">
        <f>#REF!/1000</f>
        <v>#REF!</v>
      </c>
      <c r="E15" s="227" t="e">
        <f>#REF!/1000</f>
        <v>#REF!</v>
      </c>
      <c r="F15" s="228" t="str">
        <f t="shared" si="0"/>
        <v/>
      </c>
      <c r="G15" s="238" t="str">
        <f t="shared" si="1"/>
        <v/>
      </c>
    </row>
    <row r="16" spans="1:20" x14ac:dyDescent="0.2">
      <c r="A16" s="226" t="e">
        <f>VLOOKUP(B16,#REF!,2,FALSE)</f>
        <v>#REF!</v>
      </c>
      <c r="B16" s="253" t="e">
        <f>#REF!</f>
        <v>#REF!</v>
      </c>
      <c r="C16" s="227" t="e">
        <f>#REF!/1000</f>
        <v>#REF!</v>
      </c>
      <c r="D16" s="231" t="e">
        <f>#REF!/1000</f>
        <v>#REF!</v>
      </c>
      <c r="E16" s="227" t="e">
        <f>#REF!/1000</f>
        <v>#REF!</v>
      </c>
      <c r="F16" s="228" t="str">
        <f t="shared" si="0"/>
        <v/>
      </c>
      <c r="G16" s="238" t="str">
        <f t="shared" si="1"/>
        <v/>
      </c>
      <c r="S16" s="5"/>
    </row>
    <row r="17" spans="1:20" ht="12.75" customHeight="1" x14ac:dyDescent="0.2">
      <c r="A17" s="226" t="e">
        <f>VLOOKUP(B17,#REF!,2,FALSE)</f>
        <v>#REF!</v>
      </c>
      <c r="B17" s="253" t="e">
        <f>#REF!</f>
        <v>#REF!</v>
      </c>
      <c r="C17" s="227" t="e">
        <f>#REF!/1000</f>
        <v>#REF!</v>
      </c>
      <c r="D17" s="231" t="e">
        <f>#REF!/1000</f>
        <v>#REF!</v>
      </c>
      <c r="E17" s="227" t="e">
        <f>#REF!/1000</f>
        <v>#REF!</v>
      </c>
      <c r="F17" s="228" t="str">
        <f t="shared" si="0"/>
        <v/>
      </c>
      <c r="G17" s="238" t="str">
        <f t="shared" si="1"/>
        <v/>
      </c>
      <c r="T17" s="5"/>
    </row>
    <row r="18" spans="1:20" ht="12.75" customHeight="1" x14ac:dyDescent="0.2">
      <c r="A18" s="226" t="e">
        <f>VLOOKUP(B18,#REF!,2,FALSE)</f>
        <v>#REF!</v>
      </c>
      <c r="B18" s="253" t="e">
        <f>#REF!</f>
        <v>#REF!</v>
      </c>
      <c r="C18" s="227" t="e">
        <f>#REF!/1000</f>
        <v>#REF!</v>
      </c>
      <c r="D18" s="231" t="e">
        <f>#REF!/1000</f>
        <v>#REF!</v>
      </c>
      <c r="E18" s="227" t="e">
        <f>#REF!/1000</f>
        <v>#REF!</v>
      </c>
      <c r="F18" s="228" t="str">
        <f t="shared" si="0"/>
        <v/>
      </c>
      <c r="G18" s="238" t="str">
        <f t="shared" si="1"/>
        <v/>
      </c>
      <c r="T18" s="5"/>
    </row>
    <row r="19" spans="1:20" ht="12.75" customHeight="1" x14ac:dyDescent="0.2">
      <c r="A19" s="226" t="e">
        <f>VLOOKUP(B19,#REF!,2,FALSE)</f>
        <v>#REF!</v>
      </c>
      <c r="B19" s="253" t="e">
        <f>#REF!</f>
        <v>#REF!</v>
      </c>
      <c r="C19" s="227" t="e">
        <f>#REF!/1000</f>
        <v>#REF!</v>
      </c>
      <c r="D19" s="231" t="e">
        <f>#REF!/1000</f>
        <v>#REF!</v>
      </c>
      <c r="E19" s="227" t="e">
        <f>#REF!/1000</f>
        <v>#REF!</v>
      </c>
      <c r="F19" s="228" t="str">
        <f t="shared" si="0"/>
        <v/>
      </c>
      <c r="G19" s="238" t="str">
        <f t="shared" si="1"/>
        <v/>
      </c>
      <c r="N19" s="5"/>
      <c r="O19" s="5"/>
      <c r="Q19" s="5"/>
      <c r="R19" s="5"/>
      <c r="T19" s="5"/>
    </row>
    <row r="20" spans="1:20" ht="12.75" customHeight="1" x14ac:dyDescent="0.2">
      <c r="A20" s="226" t="e">
        <f>VLOOKUP(B20,#REF!,2,FALSE)</f>
        <v>#REF!</v>
      </c>
      <c r="B20" s="253" t="e">
        <f>#REF!</f>
        <v>#REF!</v>
      </c>
      <c r="C20" s="227" t="e">
        <f>#REF!/1000</f>
        <v>#REF!</v>
      </c>
      <c r="D20" s="231" t="e">
        <f>#REF!/1000</f>
        <v>#REF!</v>
      </c>
      <c r="E20" s="227" t="e">
        <f>#REF!/1000</f>
        <v>#REF!</v>
      </c>
      <c r="F20" s="228" t="str">
        <f t="shared" si="0"/>
        <v/>
      </c>
      <c r="G20" s="238" t="str">
        <f t="shared" si="1"/>
        <v/>
      </c>
      <c r="Q20" s="5"/>
      <c r="T20" s="5"/>
    </row>
    <row r="21" spans="1:20" ht="12.75" customHeight="1" x14ac:dyDescent="0.2">
      <c r="A21" s="226" t="e">
        <f>VLOOKUP(B21,#REF!,2,FALSE)</f>
        <v>#REF!</v>
      </c>
      <c r="B21" s="253" t="e">
        <f>#REF!</f>
        <v>#REF!</v>
      </c>
      <c r="C21" s="227" t="e">
        <f>#REF!/1000</f>
        <v>#REF!</v>
      </c>
      <c r="D21" s="231" t="e">
        <f>#REF!/1000</f>
        <v>#REF!</v>
      </c>
      <c r="E21" s="227" t="e">
        <f>#REF!/1000</f>
        <v>#REF!</v>
      </c>
      <c r="F21" s="228" t="str">
        <f t="shared" si="0"/>
        <v/>
      </c>
      <c r="G21" s="238" t="str">
        <f t="shared" si="1"/>
        <v/>
      </c>
      <c r="I21" s="5"/>
      <c r="O21" s="182"/>
      <c r="P21" s="182"/>
      <c r="Q21" s="182"/>
      <c r="R21" s="183"/>
      <c r="S21" s="183"/>
      <c r="T21" s="183"/>
    </row>
    <row r="22" spans="1:20" ht="12.75" customHeight="1" x14ac:dyDescent="0.2">
      <c r="A22" s="226" t="s">
        <v>24</v>
      </c>
      <c r="B22" s="226"/>
      <c r="C22" s="230" t="e">
        <f>C23-SUM(C7:C21)</f>
        <v>#REF!</v>
      </c>
      <c r="D22" s="230" t="e">
        <f t="shared" ref="D22:E22" si="2">D23-SUM(D7:D21)</f>
        <v>#REF!</v>
      </c>
      <c r="E22" s="230" t="e">
        <f t="shared" si="2"/>
        <v>#REF!</v>
      </c>
      <c r="F22" s="228" t="str">
        <f t="shared" si="0"/>
        <v/>
      </c>
      <c r="G22" s="238" t="str">
        <f t="shared" si="1"/>
        <v/>
      </c>
      <c r="I22" s="5"/>
    </row>
    <row r="23" spans="1:20" ht="12.75" customHeight="1" x14ac:dyDescent="0.2">
      <c r="A23" s="226" t="s">
        <v>22</v>
      </c>
      <c r="B23" s="226"/>
      <c r="C23" s="230">
        <f>+balanza_periodos!B11</f>
        <v>17897938</v>
      </c>
      <c r="D23" s="230">
        <f>+balanza_periodos!C11</f>
        <v>15352793</v>
      </c>
      <c r="E23" s="230">
        <f>+balanza_periodos!D11</f>
        <v>14324779</v>
      </c>
      <c r="F23" s="228">
        <f t="shared" si="0"/>
        <v>-6.6959412531648152E-2</v>
      </c>
      <c r="G23" s="238">
        <f t="shared" si="1"/>
        <v>1</v>
      </c>
    </row>
    <row r="24" spans="1:20" ht="10.8" thickBot="1" x14ac:dyDescent="0.25">
      <c r="A24" s="239"/>
      <c r="B24" s="239"/>
      <c r="C24" s="240"/>
      <c r="D24" s="240"/>
      <c r="E24" s="240"/>
      <c r="F24" s="239"/>
      <c r="G24" s="239"/>
    </row>
    <row r="25" spans="1:20" ht="33.75" customHeight="1" thickTop="1" x14ac:dyDescent="0.2">
      <c r="A25" s="387" t="s">
        <v>419</v>
      </c>
      <c r="B25" s="387"/>
      <c r="C25" s="387"/>
      <c r="D25" s="387"/>
      <c r="E25" s="387"/>
      <c r="F25" s="387"/>
      <c r="G25" s="387"/>
    </row>
    <row r="50" spans="1:20" ht="15.9" customHeight="1" x14ac:dyDescent="0.2">
      <c r="A50" s="385" t="s">
        <v>252</v>
      </c>
      <c r="B50" s="385"/>
      <c r="C50" s="385"/>
      <c r="D50" s="385"/>
      <c r="E50" s="385"/>
      <c r="F50" s="385"/>
      <c r="G50" s="385"/>
    </row>
    <row r="51" spans="1:20" ht="15.9" customHeight="1" x14ac:dyDescent="0.2">
      <c r="A51" s="386" t="s">
        <v>150</v>
      </c>
      <c r="B51" s="386"/>
      <c r="C51" s="386"/>
      <c r="D51" s="386"/>
      <c r="E51" s="386"/>
      <c r="F51" s="386"/>
      <c r="G51" s="386"/>
    </row>
    <row r="52" spans="1:20" ht="15.9" customHeight="1" thickBot="1" x14ac:dyDescent="0.25">
      <c r="A52" s="386" t="s">
        <v>241</v>
      </c>
      <c r="B52" s="386"/>
      <c r="C52" s="386"/>
      <c r="D52" s="386"/>
      <c r="E52" s="386"/>
      <c r="F52" s="386"/>
      <c r="G52" s="386"/>
    </row>
    <row r="53" spans="1:20" ht="12.75" customHeight="1" thickTop="1" x14ac:dyDescent="0.2">
      <c r="A53" s="388" t="s">
        <v>25</v>
      </c>
      <c r="B53" s="232" t="s">
        <v>91</v>
      </c>
      <c r="C53" s="233">
        <f>+C4</f>
        <v>2018</v>
      </c>
      <c r="D53" s="390" t="str">
        <f>+D4</f>
        <v>enero - octubre</v>
      </c>
      <c r="E53" s="390"/>
      <c r="F53" s="232" t="s">
        <v>143</v>
      </c>
      <c r="G53" s="232" t="s">
        <v>134</v>
      </c>
      <c r="Q53" s="5"/>
      <c r="T53" s="5"/>
    </row>
    <row r="54" spans="1:20" ht="12.75" customHeight="1" thickBot="1" x14ac:dyDescent="0.25">
      <c r="A54" s="389"/>
      <c r="B54" s="234" t="s">
        <v>31</v>
      </c>
      <c r="C54" s="235" t="s">
        <v>133</v>
      </c>
      <c r="D54" s="236">
        <f>+balanza_periodos!C6</f>
        <v>2018</v>
      </c>
      <c r="E54" s="236">
        <f>+E5</f>
        <v>2019</v>
      </c>
      <c r="F54" s="235" t="str">
        <f>+F5</f>
        <v>2019-2018</v>
      </c>
      <c r="G54" s="235">
        <f>+G5</f>
        <v>2019</v>
      </c>
      <c r="O54" s="5"/>
      <c r="P54" s="5"/>
      <c r="Q54" s="5"/>
      <c r="R54" s="5"/>
      <c r="S54" s="5"/>
      <c r="T54" s="5"/>
    </row>
    <row r="55" spans="1:20" ht="10.8" thickTop="1" x14ac:dyDescent="0.2">
      <c r="C55" s="230"/>
      <c r="D55" s="230"/>
      <c r="E55" s="230"/>
      <c r="F55" s="230"/>
      <c r="G55" s="230"/>
      <c r="Q55" s="5"/>
      <c r="R55" s="5"/>
      <c r="T55" s="5"/>
    </row>
    <row r="56" spans="1:20" ht="12.75" customHeight="1" x14ac:dyDescent="0.2">
      <c r="A56" s="226" t="e">
        <f>VLOOKUP(B56,#REF!,2,FALSE)</f>
        <v>#REF!</v>
      </c>
      <c r="B56" s="253" t="e">
        <f>#REF!</f>
        <v>#REF!</v>
      </c>
      <c r="C56" s="227" t="e">
        <f>#REF!/1000</f>
        <v>#REF!</v>
      </c>
      <c r="D56" s="227" t="e">
        <f>#REF!/1000</f>
        <v>#REF!</v>
      </c>
      <c r="E56" s="227" t="e">
        <f>#REF!/1000</f>
        <v>#REF!</v>
      </c>
      <c r="F56" s="228" t="str">
        <f>IFERROR((E56-D56)/D56,"")</f>
        <v/>
      </c>
      <c r="G56" s="229" t="e">
        <f t="shared" ref="G56:G72" si="3">+E56/$E$72</f>
        <v>#REF!</v>
      </c>
      <c r="Q56" s="5"/>
      <c r="T56" s="5"/>
    </row>
    <row r="57" spans="1:20" ht="12.75" customHeight="1" x14ac:dyDescent="0.2">
      <c r="A57" s="226" t="e">
        <f>VLOOKUP(B57,#REF!,2,FALSE)</f>
        <v>#REF!</v>
      </c>
      <c r="B57" s="253" t="e">
        <f>#REF!</f>
        <v>#REF!</v>
      </c>
      <c r="C57" s="227" t="e">
        <f>#REF!/1000</f>
        <v>#REF!</v>
      </c>
      <c r="D57" s="227" t="e">
        <f>#REF!/1000</f>
        <v>#REF!</v>
      </c>
      <c r="E57" s="227" t="e">
        <f>#REF!/1000</f>
        <v>#REF!</v>
      </c>
      <c r="F57" s="228" t="str">
        <f t="shared" ref="F57:F72" si="4">IFERROR((E57-D57)/D57,"")</f>
        <v/>
      </c>
      <c r="G57" s="229" t="e">
        <f t="shared" si="3"/>
        <v>#REF!</v>
      </c>
      <c r="O57" s="5"/>
      <c r="P57" s="5"/>
      <c r="Q57" s="5"/>
      <c r="R57" s="5"/>
      <c r="S57" s="5"/>
      <c r="T57" s="5"/>
    </row>
    <row r="58" spans="1:20" ht="12.75" customHeight="1" x14ac:dyDescent="0.2">
      <c r="A58" s="226" t="e">
        <f>VLOOKUP(B58,#REF!,2,FALSE)</f>
        <v>#REF!</v>
      </c>
      <c r="B58" s="253" t="e">
        <f>#REF!</f>
        <v>#REF!</v>
      </c>
      <c r="C58" s="227" t="e">
        <f>#REF!/1000</f>
        <v>#REF!</v>
      </c>
      <c r="D58" s="227" t="e">
        <f>#REF!/1000</f>
        <v>#REF!</v>
      </c>
      <c r="E58" s="227" t="e">
        <f>#REF!/1000</f>
        <v>#REF!</v>
      </c>
      <c r="F58" s="228" t="str">
        <f t="shared" si="4"/>
        <v/>
      </c>
      <c r="G58" s="229" t="e">
        <f t="shared" si="3"/>
        <v>#REF!</v>
      </c>
      <c r="Q58" s="5"/>
      <c r="R58" s="182"/>
      <c r="S58" s="182"/>
      <c r="T58" s="182"/>
    </row>
    <row r="59" spans="1:20" ht="12.75" customHeight="1" x14ac:dyDescent="0.2">
      <c r="A59" s="226" t="e">
        <f>VLOOKUP(B59,#REF!,2,FALSE)</f>
        <v>#REF!</v>
      </c>
      <c r="B59" s="253" t="e">
        <f>#REF!</f>
        <v>#REF!</v>
      </c>
      <c r="C59" s="227" t="e">
        <f>#REF!/1000</f>
        <v>#REF!</v>
      </c>
      <c r="D59" s="227" t="e">
        <f>#REF!/1000</f>
        <v>#REF!</v>
      </c>
      <c r="E59" s="227" t="e">
        <f>#REF!/1000</f>
        <v>#REF!</v>
      </c>
      <c r="F59" s="228" t="str">
        <f t="shared" si="4"/>
        <v/>
      </c>
      <c r="G59" s="229" t="e">
        <f t="shared" si="3"/>
        <v>#REF!</v>
      </c>
      <c r="O59" s="5"/>
      <c r="Q59" s="5"/>
      <c r="R59" s="5"/>
      <c r="T59" s="5"/>
    </row>
    <row r="60" spans="1:20" ht="12.75" customHeight="1" x14ac:dyDescent="0.2">
      <c r="A60" s="226" t="e">
        <f>VLOOKUP(B60,#REF!,2,FALSE)</f>
        <v>#REF!</v>
      </c>
      <c r="B60" s="253" t="e">
        <f>#REF!</f>
        <v>#REF!</v>
      </c>
      <c r="C60" s="227" t="e">
        <f>#REF!/1000</f>
        <v>#REF!</v>
      </c>
      <c r="D60" s="227" t="e">
        <f>#REF!/1000</f>
        <v>#REF!</v>
      </c>
      <c r="E60" s="227" t="e">
        <f>#REF!/1000</f>
        <v>#REF!</v>
      </c>
      <c r="F60" s="228" t="str">
        <f t="shared" si="4"/>
        <v/>
      </c>
      <c r="G60" s="229" t="e">
        <f t="shared" si="3"/>
        <v>#REF!</v>
      </c>
      <c r="O60" s="5"/>
      <c r="Q60" s="5"/>
      <c r="R60" s="5"/>
      <c r="T60" s="5"/>
    </row>
    <row r="61" spans="1:20" ht="12.75" customHeight="1" x14ac:dyDescent="0.2">
      <c r="A61" s="226" t="e">
        <f>VLOOKUP(B61,#REF!,2,FALSE)</f>
        <v>#REF!</v>
      </c>
      <c r="B61" s="253" t="e">
        <f>#REF!</f>
        <v>#REF!</v>
      </c>
      <c r="C61" s="227" t="e">
        <f>#REF!/1000</f>
        <v>#REF!</v>
      </c>
      <c r="D61" s="227" t="e">
        <f>#REF!/1000</f>
        <v>#REF!</v>
      </c>
      <c r="E61" s="227" t="e">
        <f>#REF!/1000</f>
        <v>#REF!</v>
      </c>
      <c r="F61" s="228" t="str">
        <f t="shared" si="4"/>
        <v/>
      </c>
      <c r="G61" s="229" t="e">
        <f t="shared" si="3"/>
        <v>#REF!</v>
      </c>
      <c r="Q61" s="5"/>
      <c r="R61" s="5"/>
      <c r="T61" s="5"/>
    </row>
    <row r="62" spans="1:20" ht="12.75" customHeight="1" x14ac:dyDescent="0.2">
      <c r="A62" s="226" t="e">
        <f>VLOOKUP(B62,#REF!,2,FALSE)</f>
        <v>#REF!</v>
      </c>
      <c r="B62" s="253" t="e">
        <f>#REF!</f>
        <v>#REF!</v>
      </c>
      <c r="C62" s="227" t="e">
        <f>#REF!/1000</f>
        <v>#REF!</v>
      </c>
      <c r="D62" s="227" t="e">
        <f>#REF!/1000</f>
        <v>#REF!</v>
      </c>
      <c r="E62" s="227" t="e">
        <f>#REF!/1000</f>
        <v>#REF!</v>
      </c>
      <c r="F62" s="228" t="str">
        <f t="shared" si="4"/>
        <v/>
      </c>
      <c r="G62" s="229" t="e">
        <f t="shared" si="3"/>
        <v>#REF!</v>
      </c>
      <c r="I62" s="5"/>
      <c r="M62" s="5"/>
      <c r="N62" s="5"/>
      <c r="P62" s="5"/>
      <c r="Q62" s="5"/>
      <c r="R62" s="5"/>
      <c r="T62" s="5"/>
    </row>
    <row r="63" spans="1:20" ht="12.75" customHeight="1" x14ac:dyDescent="0.2">
      <c r="A63" s="226" t="e">
        <f>VLOOKUP(B63,#REF!,2,FALSE)</f>
        <v>#REF!</v>
      </c>
      <c r="B63" s="253" t="e">
        <f>#REF!</f>
        <v>#REF!</v>
      </c>
      <c r="C63" s="227" t="e">
        <f>#REF!/1000</f>
        <v>#REF!</v>
      </c>
      <c r="D63" s="227" t="e">
        <f>#REF!/1000</f>
        <v>#REF!</v>
      </c>
      <c r="E63" s="227" t="e">
        <f>#REF!/1000</f>
        <v>#REF!</v>
      </c>
      <c r="F63" s="228" t="str">
        <f t="shared" si="4"/>
        <v/>
      </c>
      <c r="G63" s="229" t="e">
        <f t="shared" si="3"/>
        <v>#REF!</v>
      </c>
      <c r="P63" s="182"/>
      <c r="Q63" s="182"/>
      <c r="R63" s="182"/>
      <c r="T63" s="5"/>
    </row>
    <row r="64" spans="1:20" ht="12.75" customHeight="1" x14ac:dyDescent="0.2">
      <c r="A64" s="226" t="e">
        <f>VLOOKUP(B64,#REF!,2,FALSE)</f>
        <v>#REF!</v>
      </c>
      <c r="B64" s="253" t="e">
        <f>#REF!</f>
        <v>#REF!</v>
      </c>
      <c r="C64" s="227" t="e">
        <f>#REF!/1000</f>
        <v>#REF!</v>
      </c>
      <c r="D64" s="227" t="e">
        <f>#REF!/1000</f>
        <v>#REF!</v>
      </c>
      <c r="E64" s="227" t="e">
        <f>#REF!/1000</f>
        <v>#REF!</v>
      </c>
      <c r="F64" s="228" t="str">
        <f t="shared" si="4"/>
        <v/>
      </c>
      <c r="G64" s="229" t="e">
        <f t="shared" si="3"/>
        <v>#REF!</v>
      </c>
      <c r="Q64" s="5"/>
      <c r="T64" s="5"/>
    </row>
    <row r="65" spans="1:20" ht="12.75" customHeight="1" x14ac:dyDescent="0.2">
      <c r="A65" s="226" t="e">
        <f>VLOOKUP(B65,#REF!,2,FALSE)</f>
        <v>#REF!</v>
      </c>
      <c r="B65" s="253" t="e">
        <f>#REF!</f>
        <v>#REF!</v>
      </c>
      <c r="C65" s="227" t="e">
        <f>#REF!/1000</f>
        <v>#REF!</v>
      </c>
      <c r="D65" s="227" t="e">
        <f>#REF!/1000</f>
        <v>#REF!</v>
      </c>
      <c r="E65" s="227" t="e">
        <f>#REF!/1000</f>
        <v>#REF!</v>
      </c>
      <c r="F65" s="228" t="str">
        <f t="shared" si="4"/>
        <v/>
      </c>
      <c r="G65" s="229" t="e">
        <f t="shared" si="3"/>
        <v>#REF!</v>
      </c>
      <c r="Q65" s="5"/>
      <c r="T65" s="5"/>
    </row>
    <row r="66" spans="1:20" ht="12.75" customHeight="1" x14ac:dyDescent="0.2">
      <c r="A66" s="226" t="e">
        <f>VLOOKUP(B66,#REF!,2,FALSE)</f>
        <v>#REF!</v>
      </c>
      <c r="B66" s="253" t="e">
        <f>#REF!</f>
        <v>#REF!</v>
      </c>
      <c r="C66" s="227" t="e">
        <f>#REF!/1000</f>
        <v>#REF!</v>
      </c>
      <c r="D66" s="227" t="e">
        <f>#REF!/1000</f>
        <v>#REF!</v>
      </c>
      <c r="E66" s="227" t="e">
        <f>#REF!/1000</f>
        <v>#REF!</v>
      </c>
      <c r="F66" s="228" t="str">
        <f t="shared" si="4"/>
        <v/>
      </c>
      <c r="G66" s="229" t="e">
        <f t="shared" si="3"/>
        <v>#REF!</v>
      </c>
      <c r="Q66" s="5"/>
      <c r="T66" s="5"/>
    </row>
    <row r="67" spans="1:20" ht="12.75" customHeight="1" x14ac:dyDescent="0.2">
      <c r="A67" s="226" t="e">
        <f>VLOOKUP(B67,#REF!,2,FALSE)</f>
        <v>#REF!</v>
      </c>
      <c r="B67" s="253" t="e">
        <f>#REF!</f>
        <v>#REF!</v>
      </c>
      <c r="C67" s="227" t="e">
        <f>#REF!/1000</f>
        <v>#REF!</v>
      </c>
      <c r="D67" s="227" t="e">
        <f>#REF!/1000</f>
        <v>#REF!</v>
      </c>
      <c r="E67" s="227" t="e">
        <f>#REF!/1000</f>
        <v>#REF!</v>
      </c>
      <c r="F67" s="228" t="str">
        <f t="shared" si="4"/>
        <v/>
      </c>
      <c r="G67" s="229" t="e">
        <f t="shared" si="3"/>
        <v>#REF!</v>
      </c>
    </row>
    <row r="68" spans="1:20" ht="12.75" customHeight="1" x14ac:dyDescent="0.2">
      <c r="A68" s="226" t="e">
        <f>VLOOKUP(B68,#REF!,2,FALSE)</f>
        <v>#REF!</v>
      </c>
      <c r="B68" s="253" t="e">
        <f>#REF!</f>
        <v>#REF!</v>
      </c>
      <c r="C68" s="227" t="e">
        <f>#REF!/1000</f>
        <v>#REF!</v>
      </c>
      <c r="D68" s="227" t="e">
        <f>#REF!/1000</f>
        <v>#REF!</v>
      </c>
      <c r="E68" s="227" t="e">
        <f>#REF!/1000</f>
        <v>#REF!</v>
      </c>
      <c r="F68" s="228" t="str">
        <f t="shared" si="4"/>
        <v/>
      </c>
      <c r="G68" s="229" t="e">
        <f t="shared" si="3"/>
        <v>#REF!</v>
      </c>
      <c r="O68" s="5"/>
      <c r="P68" s="5"/>
      <c r="R68" s="5"/>
      <c r="S68" s="5"/>
    </row>
    <row r="69" spans="1:20" ht="12.75" customHeight="1" x14ac:dyDescent="0.2">
      <c r="A69" s="226" t="e">
        <f>VLOOKUP(B69,#REF!,2,FALSE)</f>
        <v>#REF!</v>
      </c>
      <c r="B69" s="253" t="e">
        <f>#REF!</f>
        <v>#REF!</v>
      </c>
      <c r="C69" s="227" t="e">
        <f>#REF!/1000</f>
        <v>#REF!</v>
      </c>
      <c r="D69" s="227" t="e">
        <f>#REF!/1000</f>
        <v>#REF!</v>
      </c>
      <c r="E69" s="227" t="e">
        <f>#REF!/1000</f>
        <v>#REF!</v>
      </c>
      <c r="F69" s="228" t="str">
        <f t="shared" si="4"/>
        <v/>
      </c>
      <c r="G69" s="229" t="e">
        <f t="shared" si="3"/>
        <v>#REF!</v>
      </c>
      <c r="Q69" s="5"/>
      <c r="T69" s="5"/>
    </row>
    <row r="70" spans="1:20" ht="12.75" customHeight="1" x14ac:dyDescent="0.2">
      <c r="A70" s="226" t="e">
        <f>VLOOKUP(B70,#REF!,2,FALSE)</f>
        <v>#REF!</v>
      </c>
      <c r="B70" s="253" t="e">
        <f>#REF!</f>
        <v>#REF!</v>
      </c>
      <c r="C70" s="227" t="e">
        <f>#REF!/1000</f>
        <v>#REF!</v>
      </c>
      <c r="D70" s="227" t="e">
        <f>#REF!/1000</f>
        <v>#REF!</v>
      </c>
      <c r="E70" s="227" t="e">
        <f>#REF!/1000</f>
        <v>#REF!</v>
      </c>
      <c r="F70" s="228" t="str">
        <f t="shared" si="4"/>
        <v/>
      </c>
      <c r="G70" s="229" t="e">
        <f t="shared" si="3"/>
        <v>#REF!</v>
      </c>
      <c r="Q70" s="5"/>
      <c r="T70" s="5"/>
    </row>
    <row r="71" spans="1:20" ht="12.75" customHeight="1" x14ac:dyDescent="0.2">
      <c r="A71" s="226" t="s">
        <v>24</v>
      </c>
      <c r="B71" s="226"/>
      <c r="C71" s="230" t="e">
        <f>C72-SUM(C56:C70)</f>
        <v>#REF!</v>
      </c>
      <c r="D71" s="230" t="e">
        <f t="shared" ref="D71:E71" si="5">D72-SUM(D56:D70)</f>
        <v>#REF!</v>
      </c>
      <c r="E71" s="230" t="e">
        <f t="shared" si="5"/>
        <v>#REF!</v>
      </c>
      <c r="F71" s="228" t="str">
        <f t="shared" si="4"/>
        <v/>
      </c>
      <c r="G71" s="229" t="e">
        <f t="shared" si="3"/>
        <v>#REF!</v>
      </c>
      <c r="Q71" s="5"/>
      <c r="T71" s="5"/>
    </row>
    <row r="72" spans="1:20" ht="12.75" customHeight="1" x14ac:dyDescent="0.2">
      <c r="A72" s="226" t="s">
        <v>22</v>
      </c>
      <c r="B72" s="226"/>
      <c r="C72" s="230">
        <f>+balanza_periodos!B16</f>
        <v>6559044</v>
      </c>
      <c r="D72" s="230">
        <f>+balanza_periodos!C16</f>
        <v>5499665</v>
      </c>
      <c r="E72" s="230">
        <f>+balanza_periodos!D16</f>
        <v>5299573</v>
      </c>
      <c r="F72" s="228">
        <f t="shared" si="4"/>
        <v>-3.6382579666216032E-2</v>
      </c>
      <c r="G72" s="229">
        <f t="shared" si="3"/>
        <v>1</v>
      </c>
    </row>
    <row r="73" spans="1:20" ht="10.8" thickBot="1" x14ac:dyDescent="0.25">
      <c r="A73" s="241"/>
      <c r="B73" s="241"/>
      <c r="C73" s="242"/>
      <c r="D73" s="242"/>
      <c r="E73" s="242"/>
      <c r="F73" s="241"/>
      <c r="G73" s="241"/>
    </row>
    <row r="74" spans="1:20" ht="12.75" customHeight="1" thickTop="1" x14ac:dyDescent="0.2">
      <c r="A74" s="387" t="s">
        <v>420</v>
      </c>
      <c r="B74" s="387"/>
      <c r="C74" s="387"/>
      <c r="D74" s="387"/>
      <c r="E74" s="387"/>
      <c r="F74" s="387"/>
      <c r="G74" s="387"/>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2019-11-13T21:01:11Z</cp:lastPrinted>
  <dcterms:created xsi:type="dcterms:W3CDTF">2004-11-22T15:10:56Z</dcterms:created>
  <dcterms:modified xsi:type="dcterms:W3CDTF">2019-11-13T21:03:45Z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