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https://odepa-my.sharepoint.com/personal/ctello_odepa_gob_cl/Documents/Documentos/Depto Politicas Sectoriales/PAPA/boeltin enero 2024/"/>
    </mc:Choice>
  </mc:AlternateContent>
  <xr:revisionPtr revIDLastSave="6" documentId="8_{AAAA8B0C-D083-4D41-98AA-69866A6B4545}" xr6:coauthVersionLast="47" xr6:coauthVersionMax="47" xr10:uidLastSave="{6C960204-4EE8-485D-A2B0-241A7D038781}"/>
  <bookViews>
    <workbookView xWindow="-108" yWindow="-108" windowWidth="23256" windowHeight="12576" tabRatio="800" firstSheet="3" activeTab="4" xr2:uid="{00000000-000D-0000-FFFF-FFFF00000000}"/>
  </bookViews>
  <sheets>
    <sheet name="Portada" sheetId="1" r:id="rId1"/>
    <sheet name="colofón" sheetId="70" r:id="rId2"/>
    <sheet name="Introducción" sheetId="88" r:id="rId3"/>
    <sheet name="Índice" sheetId="80" r:id="rId4"/>
    <sheet name="Comentarios" sheetId="99" r:id="rId5"/>
    <sheet name="precio mayorista" sheetId="77" r:id="rId6"/>
    <sheet name="precio mayorista2" sheetId="71" r:id="rId7"/>
    <sheet name="precio mayorista3" sheetId="85" r:id="rId8"/>
    <sheet name="precio minorista" sheetId="81" r:id="rId9"/>
    <sheet name="precio minorista regiones" sheetId="93" r:id="rId10"/>
    <sheet name="sup, prod y rend" sheetId="90" r:id="rId11"/>
    <sheet name="sup región" sheetId="74" r:id="rId12"/>
    <sheet name="prod región" sheetId="75" r:id="rId13"/>
    <sheet name="rend región" sheetId="76" r:id="rId14"/>
    <sheet name="semilla certificada" sheetId="98" r:id="rId15"/>
    <sheet name="export" sheetId="95" r:id="rId16"/>
    <sheet name="import" sheetId="84" r:id="rId17"/>
  </sheets>
  <externalReferences>
    <externalReference r:id="rId18"/>
    <externalReference r:id="rId19"/>
  </externalReferences>
  <definedNames>
    <definedName name="_xlnm.Print_Area" localSheetId="1">colofón!$A$1:$I$39</definedName>
    <definedName name="_xlnm.Print_Area" localSheetId="4">Comentarios!$A$1:$K$10</definedName>
    <definedName name="_xlnm.Print_Area" localSheetId="15">export!$B$2:$K$43</definedName>
    <definedName name="_xlnm.Print_Area" localSheetId="16">import!$B$2:$K$105</definedName>
    <definedName name="_xlnm.Print_Area" localSheetId="3">Índice!$A$1:$E$39</definedName>
    <definedName name="_xlnm.Print_Area" localSheetId="2">Introducción!$A$1:$J$35</definedName>
    <definedName name="_xlnm.Print_Area" localSheetId="0">Portada!$A$1:$I$39</definedName>
    <definedName name="_xlnm.Print_Area" localSheetId="5">'precio mayorista'!$B$2:$I$42</definedName>
    <definedName name="_xlnm.Print_Area" localSheetId="6">'precio mayorista2'!$B$2:$M$65</definedName>
    <definedName name="_xlnm.Print_Area" localSheetId="7">'precio mayorista3'!$B$2:$N$65</definedName>
    <definedName name="_xlnm.Print_Area" localSheetId="8">'precio minorista'!$B$2:$Q$36</definedName>
    <definedName name="_xlnm.Print_Area" localSheetId="9">'precio minorista regiones'!$B$2:$U$46</definedName>
    <definedName name="_xlnm.Print_Area" localSheetId="12">'prod región'!$B$2:$M$48</definedName>
    <definedName name="_xlnm.Print_Area" localSheetId="13">'rend región'!$B$2:$M$47</definedName>
    <definedName name="_xlnm.Print_Area" localSheetId="14">'semilla certificada'!$A$2:$V$42</definedName>
    <definedName name="_xlnm.Print_Area" localSheetId="11">'sup región'!$B$2:$M$47</definedName>
    <definedName name="_xlnm.Print_Area" localSheetId="10">'sup, prod y rend'!$B$2:$G$47</definedName>
    <definedName name="TDclase">'[1]TD clase'!$A$5:$G$6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84" l="1"/>
  <c r="M21" i="95" l="1"/>
  <c r="L8" i="95"/>
  <c r="H43" i="81"/>
  <c r="E43" i="81" l="1"/>
  <c r="F43" i="81"/>
  <c r="G43" i="81"/>
  <c r="O21" i="81"/>
  <c r="N21" i="81"/>
  <c r="M21" i="81"/>
  <c r="J21" i="81"/>
  <c r="I21" i="81"/>
  <c r="H21" i="81"/>
  <c r="E21" i="81"/>
  <c r="D21" i="81"/>
  <c r="C21" i="81"/>
  <c r="Q19" i="81"/>
  <c r="P19" i="81"/>
  <c r="L19" i="81"/>
  <c r="K19" i="81"/>
  <c r="G19" i="81"/>
  <c r="F19" i="81"/>
  <c r="E21" i="77"/>
  <c r="F21" i="77"/>
  <c r="D21" i="77"/>
  <c r="G19" i="77"/>
  <c r="H19" i="77"/>
  <c r="G42" i="81" l="1"/>
  <c r="F42" i="81"/>
  <c r="E42" i="81"/>
  <c r="P18" i="81"/>
  <c r="Q18" i="81"/>
  <c r="K18" i="81"/>
  <c r="L18" i="81"/>
  <c r="F18" i="81"/>
  <c r="G18" i="81"/>
  <c r="G18" i="77"/>
  <c r="H18" i="77"/>
  <c r="D68" i="85" l="1"/>
  <c r="E68" i="85"/>
  <c r="F68" i="85"/>
  <c r="G68" i="85"/>
  <c r="H68" i="85"/>
  <c r="I68" i="85"/>
  <c r="J68" i="85"/>
  <c r="K68" i="85"/>
  <c r="L68" i="85"/>
  <c r="M68" i="85"/>
  <c r="C68" i="85"/>
  <c r="L17" i="95" l="1"/>
  <c r="L21" i="95"/>
  <c r="L26" i="95"/>
  <c r="L30" i="95"/>
  <c r="L33" i="95"/>
  <c r="G41" i="81" l="1"/>
  <c r="F41" i="81"/>
  <c r="E41" i="81"/>
  <c r="Q17" i="81"/>
  <c r="P17" i="81"/>
  <c r="K17" i="81"/>
  <c r="L17" i="81"/>
  <c r="F17" i="81"/>
  <c r="G17" i="81"/>
  <c r="G17" i="77"/>
  <c r="H17" i="77"/>
  <c r="P16" i="81" l="1"/>
  <c r="Q16" i="81"/>
  <c r="K16" i="81"/>
  <c r="L16" i="81"/>
  <c r="F16" i="81"/>
  <c r="G16" i="81"/>
  <c r="E40" i="81"/>
  <c r="F40" i="81"/>
  <c r="G40" i="81"/>
  <c r="G16" i="77" l="1"/>
  <c r="H16" i="77"/>
  <c r="AA27" i="93" l="1"/>
  <c r="E39" i="81" l="1"/>
  <c r="F39" i="81"/>
  <c r="G39" i="81"/>
  <c r="P15" i="81"/>
  <c r="Q15" i="81"/>
  <c r="K15" i="81"/>
  <c r="L15" i="81"/>
  <c r="F15" i="81"/>
  <c r="G15" i="81"/>
  <c r="G15" i="77"/>
  <c r="H15" i="77"/>
  <c r="P14" i="81"/>
  <c r="Q14" i="81"/>
  <c r="K14" i="81"/>
  <c r="L14" i="81"/>
  <c r="F14" i="81"/>
  <c r="G14" i="81"/>
  <c r="D50" i="76" l="1"/>
  <c r="E50" i="76"/>
  <c r="F50" i="76"/>
  <c r="G50" i="76"/>
  <c r="H50" i="76"/>
  <c r="I50" i="76"/>
  <c r="J50" i="76"/>
  <c r="K50" i="76"/>
  <c r="L50" i="76"/>
  <c r="M50" i="76"/>
  <c r="C50" i="76"/>
  <c r="I24" i="90"/>
  <c r="J24" i="90"/>
  <c r="K24" i="90"/>
  <c r="I25" i="90"/>
  <c r="J25" i="90"/>
  <c r="K25" i="90"/>
  <c r="I26" i="90"/>
  <c r="J26" i="90"/>
  <c r="K26" i="90"/>
  <c r="K27" i="90"/>
  <c r="I27" i="90"/>
  <c r="D52" i="74"/>
  <c r="E52" i="74"/>
  <c r="F52" i="74"/>
  <c r="G52" i="74"/>
  <c r="H52" i="74"/>
  <c r="I52" i="74"/>
  <c r="J52" i="74"/>
  <c r="K52" i="74"/>
  <c r="L52" i="74"/>
  <c r="M52" i="74"/>
  <c r="C52" i="74"/>
  <c r="D50" i="74"/>
  <c r="E50" i="74"/>
  <c r="F50" i="74"/>
  <c r="G50" i="74"/>
  <c r="H50" i="74"/>
  <c r="I50" i="74"/>
  <c r="J50" i="74"/>
  <c r="K50" i="74"/>
  <c r="L50" i="74"/>
  <c r="M50" i="74"/>
  <c r="C50" i="74"/>
  <c r="D50" i="75"/>
  <c r="E50" i="75"/>
  <c r="F50" i="75"/>
  <c r="G50" i="75"/>
  <c r="H50" i="75"/>
  <c r="I50" i="75"/>
  <c r="J50" i="75"/>
  <c r="K50" i="75"/>
  <c r="L50" i="75"/>
  <c r="M50" i="75"/>
  <c r="C50" i="75"/>
  <c r="D52" i="75"/>
  <c r="E52" i="75"/>
  <c r="F52" i="75"/>
  <c r="G52" i="75"/>
  <c r="H52" i="75"/>
  <c r="I52" i="75"/>
  <c r="J52" i="75"/>
  <c r="K52" i="75"/>
  <c r="L52" i="75"/>
  <c r="M52" i="75"/>
  <c r="C52" i="75"/>
  <c r="E27" i="90"/>
  <c r="J27" i="90" s="1"/>
  <c r="F27" i="90"/>
  <c r="E38" i="81"/>
  <c r="F38" i="81"/>
  <c r="G38" i="81"/>
  <c r="G14" i="77"/>
  <c r="H14" i="77"/>
  <c r="E37" i="81" l="1"/>
  <c r="F37" i="81"/>
  <c r="G37" i="81"/>
  <c r="P13" i="81" l="1"/>
  <c r="Q13" i="81"/>
  <c r="K13" i="81"/>
  <c r="L13" i="81"/>
  <c r="F13" i="81"/>
  <c r="G13" i="81"/>
  <c r="G13" i="77"/>
  <c r="H13" i="77"/>
  <c r="U10" i="98" l="1"/>
  <c r="L13" i="98"/>
  <c r="G36" i="81" l="1"/>
  <c r="F36" i="81"/>
  <c r="E36" i="81"/>
  <c r="P12" i="81"/>
  <c r="Q12" i="81"/>
  <c r="K12" i="81"/>
  <c r="L12" i="81"/>
  <c r="F12" i="81"/>
  <c r="G12" i="81"/>
  <c r="G12" i="77"/>
  <c r="H12" i="77"/>
  <c r="E35" i="81" l="1"/>
  <c r="F35" i="81"/>
  <c r="G35" i="81"/>
  <c r="P11" i="81"/>
  <c r="Q11" i="81"/>
  <c r="K11" i="81"/>
  <c r="L11" i="81"/>
  <c r="F11" i="81"/>
  <c r="G11" i="81"/>
  <c r="G11" i="77"/>
  <c r="H11" i="77"/>
  <c r="E34" i="81" l="1"/>
  <c r="G34" i="81"/>
  <c r="F34" i="81"/>
  <c r="P10" i="81" l="1"/>
  <c r="Q10" i="81"/>
  <c r="K10" i="81"/>
  <c r="L10" i="81"/>
  <c r="F10" i="81"/>
  <c r="G10" i="81"/>
  <c r="G10" i="77"/>
  <c r="H10" i="77"/>
  <c r="P9" i="81" l="1"/>
  <c r="K9" i="81"/>
  <c r="F9" i="81"/>
  <c r="Q9" i="81"/>
  <c r="L9" i="81"/>
  <c r="G9" i="81"/>
  <c r="E33" i="81"/>
  <c r="F33" i="81"/>
  <c r="G33" i="81"/>
  <c r="G9" i="77"/>
  <c r="H9" i="77"/>
  <c r="G32" i="81" l="1"/>
  <c r="G25" i="81"/>
  <c r="G26" i="81"/>
  <c r="G27" i="81"/>
  <c r="G28" i="81"/>
  <c r="G29" i="81"/>
  <c r="G30" i="81"/>
  <c r="G31" i="81"/>
  <c r="F32" i="81"/>
  <c r="F25" i="81"/>
  <c r="F26" i="81"/>
  <c r="F27" i="81"/>
  <c r="F28" i="81"/>
  <c r="F29" i="81"/>
  <c r="F30" i="81"/>
  <c r="F31" i="81"/>
  <c r="E32" i="81"/>
  <c r="E25" i="81"/>
  <c r="E26" i="81"/>
  <c r="E27" i="81"/>
  <c r="E28" i="81"/>
  <c r="E29" i="81"/>
  <c r="E30" i="81"/>
  <c r="E31" i="81"/>
  <c r="K13" i="98" l="1"/>
  <c r="J13" i="98"/>
  <c r="I13" i="98"/>
  <c r="H13" i="98"/>
  <c r="G13" i="98"/>
  <c r="F13" i="98"/>
  <c r="E13" i="98"/>
  <c r="D13" i="98"/>
  <c r="C13" i="98"/>
  <c r="U7" i="98" l="1"/>
  <c r="U8" i="98"/>
  <c r="U9" i="98"/>
  <c r="E5" i="84" l="1"/>
  <c r="F5" i="84"/>
  <c r="G5" i="84"/>
  <c r="D5" i="84"/>
  <c r="K5" i="95"/>
  <c r="K5" i="84" s="1"/>
  <c r="J5" i="95"/>
  <c r="J5" i="84" s="1"/>
  <c r="I5" i="95"/>
  <c r="I5" i="84" s="1"/>
  <c r="H5" i="95"/>
  <c r="H5" i="84" s="1"/>
  <c r="AH27" i="93" l="1"/>
  <c r="AG27" i="93"/>
  <c r="AF27" i="93"/>
  <c r="AE27" i="93"/>
  <c r="AD27" i="93"/>
  <c r="AC27" i="93"/>
  <c r="AB27" i="93"/>
  <c r="Z27" i="93"/>
  <c r="AH28" i="93"/>
  <c r="AH29" i="93" s="1"/>
  <c r="AG28" i="93"/>
  <c r="AG29" i="93" s="1"/>
  <c r="AF28" i="93"/>
  <c r="AF29" i="93" s="1"/>
  <c r="AE28" i="93"/>
  <c r="AE29" i="93" s="1"/>
  <c r="AD28" i="93"/>
  <c r="AD29" i="93" s="1"/>
  <c r="AC28" i="93"/>
  <c r="AC29" i="93" s="1"/>
  <c r="AB28" i="93"/>
  <c r="AA28" i="93"/>
  <c r="AA29" i="93" s="1"/>
  <c r="Z28" i="93"/>
  <c r="AH25" i="93"/>
  <c r="AG25" i="93"/>
  <c r="AF25" i="93"/>
  <c r="AE25" i="93"/>
  <c r="AD25" i="93"/>
  <c r="AC25" i="93"/>
  <c r="AB25" i="93"/>
  <c r="AA25" i="93"/>
  <c r="Z25" i="93"/>
  <c r="AH24" i="93"/>
  <c r="AG24" i="93"/>
  <c r="AF24" i="93"/>
  <c r="AE24" i="93"/>
  <c r="AD24" i="93"/>
  <c r="AC24" i="93"/>
  <c r="AB24" i="93"/>
  <c r="AA24" i="93"/>
  <c r="Z24" i="93"/>
  <c r="AH23" i="93"/>
  <c r="AG23" i="93"/>
  <c r="AF23" i="93"/>
  <c r="AE23" i="93"/>
  <c r="AD23" i="93"/>
  <c r="AC23" i="93"/>
  <c r="AB23" i="93"/>
  <c r="AA23" i="93"/>
  <c r="Z23" i="93"/>
  <c r="AH22" i="93"/>
  <c r="AG22" i="93"/>
  <c r="AF22" i="93"/>
  <c r="AE22" i="93"/>
  <c r="AD22" i="93"/>
  <c r="AC22" i="93"/>
  <c r="AB22" i="93"/>
  <c r="AA22" i="93"/>
  <c r="Z22" i="93"/>
  <c r="AH21" i="93"/>
  <c r="AG21" i="93"/>
  <c r="AF21" i="93"/>
  <c r="AE21" i="93"/>
  <c r="AD21" i="93"/>
  <c r="AC21" i="93"/>
  <c r="AB21" i="93"/>
  <c r="AA21" i="93"/>
  <c r="Z21" i="93"/>
  <c r="AH20" i="93"/>
  <c r="AG20" i="93"/>
  <c r="AF20" i="93"/>
  <c r="AE20" i="93"/>
  <c r="AD20" i="93"/>
  <c r="AC20" i="93"/>
  <c r="AB20" i="93"/>
  <c r="AA20" i="93"/>
  <c r="Z20" i="93"/>
  <c r="AH19" i="93"/>
  <c r="AG19" i="93"/>
  <c r="AF19" i="93"/>
  <c r="AE19" i="93"/>
  <c r="AD19" i="93"/>
  <c r="AC19" i="93"/>
  <c r="AB19" i="93"/>
  <c r="AA19" i="93"/>
  <c r="Z19" i="93"/>
  <c r="AH18" i="93"/>
  <c r="AG18" i="93"/>
  <c r="AF18" i="93"/>
  <c r="AE18" i="93"/>
  <c r="AD18" i="93"/>
  <c r="AC18" i="93"/>
  <c r="AB18" i="93"/>
  <c r="AA18" i="93"/>
  <c r="Z18" i="93"/>
  <c r="AH17" i="93"/>
  <c r="AG17" i="93"/>
  <c r="AF17" i="93"/>
  <c r="AE17" i="93"/>
  <c r="AD17" i="93"/>
  <c r="AC17" i="93"/>
  <c r="AB17" i="93"/>
  <c r="AA17" i="93"/>
  <c r="Z17" i="93"/>
  <c r="AH16" i="93"/>
  <c r="AG16" i="93"/>
  <c r="AF16" i="93"/>
  <c r="AE16" i="93"/>
  <c r="AD16" i="93"/>
  <c r="AC16" i="93"/>
  <c r="AB16" i="93"/>
  <c r="AA16" i="93"/>
  <c r="Z16" i="93"/>
  <c r="AH15" i="93"/>
  <c r="AG15" i="93"/>
  <c r="AF15" i="93"/>
  <c r="AE15" i="93"/>
  <c r="AD15" i="93"/>
  <c r="AC15" i="93"/>
  <c r="AB15" i="93"/>
  <c r="AA15" i="93"/>
  <c r="Z15" i="93"/>
  <c r="AH14" i="93"/>
  <c r="AG14" i="93"/>
  <c r="AF14" i="93"/>
  <c r="AE14" i="93"/>
  <c r="AD14" i="93"/>
  <c r="AC14" i="93"/>
  <c r="AB14" i="93"/>
  <c r="AA14" i="93"/>
  <c r="Z14" i="93"/>
  <c r="AH13" i="93"/>
  <c r="AG13" i="93"/>
  <c r="AF13" i="93"/>
  <c r="AE13" i="93"/>
  <c r="AD13" i="93"/>
  <c r="AC13" i="93"/>
  <c r="AB13" i="93"/>
  <c r="AA13" i="93"/>
  <c r="Z13" i="93"/>
  <c r="AH12" i="93"/>
  <c r="AG12" i="93"/>
  <c r="AF12" i="93"/>
  <c r="AE12" i="93"/>
  <c r="AD12" i="93"/>
  <c r="AC12" i="93"/>
  <c r="AB12" i="93"/>
  <c r="AA12" i="93"/>
  <c r="Z12" i="93"/>
  <c r="AH11" i="93"/>
  <c r="AG11" i="93"/>
  <c r="AF11" i="93"/>
  <c r="AE11" i="93"/>
  <c r="AD11" i="93"/>
  <c r="AC11" i="93"/>
  <c r="AB11" i="93"/>
  <c r="AA11" i="93"/>
  <c r="Z11" i="93"/>
  <c r="AH10" i="93"/>
  <c r="AG10" i="93"/>
  <c r="AF10" i="93"/>
  <c r="AE10" i="93"/>
  <c r="AD10" i="93"/>
  <c r="AC10" i="93"/>
  <c r="AB10" i="93"/>
  <c r="AA10" i="93"/>
  <c r="Z10" i="93"/>
  <c r="AH9" i="93"/>
  <c r="AG9" i="93"/>
  <c r="AF9" i="93"/>
  <c r="AE9" i="93"/>
  <c r="AD9" i="93"/>
  <c r="AC9" i="93"/>
  <c r="AB9" i="93"/>
  <c r="AA9" i="93"/>
  <c r="Z9" i="93"/>
  <c r="AH8" i="93"/>
  <c r="AG8" i="93"/>
  <c r="AF8" i="93"/>
  <c r="AE8" i="93"/>
  <c r="AD8" i="93"/>
  <c r="AC8" i="93"/>
  <c r="AB8" i="93"/>
  <c r="AA8" i="93"/>
  <c r="Z8" i="93"/>
  <c r="AH7" i="93"/>
  <c r="AG7" i="93"/>
  <c r="AF7" i="93"/>
  <c r="AE7" i="93"/>
  <c r="AD7" i="93"/>
  <c r="AC7" i="93"/>
  <c r="AB7" i="93"/>
  <c r="AA7" i="93"/>
  <c r="Z7" i="93"/>
  <c r="AB29" i="93" l="1"/>
  <c r="Z29" i="93"/>
  <c r="O20" i="81"/>
  <c r="N20" i="81"/>
  <c r="M20" i="81"/>
  <c r="Q8" i="81"/>
  <c r="P8" i="81"/>
  <c r="Q20" i="81" l="1"/>
  <c r="Q21" i="81"/>
  <c r="G8" i="81" l="1"/>
  <c r="F8" i="81"/>
  <c r="D20" i="81"/>
  <c r="L8" i="81"/>
  <c r="K8" i="81"/>
  <c r="I20" i="81"/>
  <c r="L21" i="81" l="1"/>
  <c r="G21" i="81"/>
  <c r="E20" i="81" l="1"/>
  <c r="G20" i="81" s="1"/>
  <c r="C20" i="81"/>
  <c r="J20" i="81"/>
  <c r="L20" i="81" s="1"/>
  <c r="H20" i="81"/>
  <c r="F20" i="77"/>
  <c r="E20" i="77"/>
  <c r="D20" i="77"/>
  <c r="B21" i="81"/>
  <c r="E3" i="70"/>
  <c r="G8" i="77"/>
  <c r="H8" i="77"/>
  <c r="H21" i="77"/>
  <c r="H20" i="77" l="1"/>
</calcChain>
</file>

<file path=xl/sharedStrings.xml><?xml version="1.0" encoding="utf-8"?>
<sst xmlns="http://schemas.openxmlformats.org/spreadsheetml/2006/main" count="757" uniqueCount="326">
  <si>
    <t>Boletín de la papa</t>
  </si>
  <si>
    <t>Javiera Pefaur Lepe</t>
  </si>
  <si>
    <t>Publicación de la Oficina de Estudios y Políticas Agrarias (Odepa)</t>
  </si>
  <si>
    <t>del Ministerio de Agricultura, Gobierno de Chile</t>
  </si>
  <si>
    <t>www.odepa.gob.cl</t>
  </si>
  <si>
    <t>Directora Nacional y representante legal</t>
  </si>
  <si>
    <t>Andrea García Lizama</t>
  </si>
  <si>
    <t xml:space="preserve"> Se puede reproducir total o parcialmente citando la fuente</t>
  </si>
  <si>
    <t>Introducción</t>
  </si>
  <si>
    <t>Volver al índice</t>
  </si>
  <si>
    <t>Este boletín se publica mensualmente, con información de mercado nacional y de comercio exterior, relacionada con la papa.</t>
  </si>
  <si>
    <t>Los datos utilizados en este documento, que permiten hacer los análisis del mercado, se obtienen de las siguientes fuentes:</t>
  </si>
  <si>
    <t xml:space="preserve"> ● Servicio Nacional de Aduanas, para información de comercio exterior.</t>
  </si>
  <si>
    <t xml:space="preserve"> ● Odepa, para precios mayoristas y minoristas, utilizando los registros de precios capturados en ferias libres, supermercados y mercados mayoristas.</t>
  </si>
  <si>
    <t xml:space="preserve"> ● El Instituto Nacional de Estadisticas (INE), para antecedentes de superficie, rendimientos y producción regional y nacional.</t>
  </si>
  <si>
    <t xml:space="preserve"> ● El Servicio Agricola y Ganadero (SAG) para información de la certificación de tubérculos para semillas.</t>
  </si>
  <si>
    <t xml:space="preserve"> ● Comentarios de Odepa.</t>
  </si>
  <si>
    <t>CONTENIDO</t>
  </si>
  <si>
    <t>Comentario</t>
  </si>
  <si>
    <t>Descripción</t>
  </si>
  <si>
    <t>Página</t>
  </si>
  <si>
    <t>Precio de la papa en mercados mayoristas</t>
  </si>
  <si>
    <t>Precio de la papa en mercados minoristas</t>
  </si>
  <si>
    <t>Superficie, producción y rendimiento</t>
  </si>
  <si>
    <t>Comercio exterior papa fresca y procesada</t>
  </si>
  <si>
    <t>Cuadro</t>
  </si>
  <si>
    <t>Precios promedio mensuales de papa en mercados mayoristas</t>
  </si>
  <si>
    <t>Precios diarios de papa en los mercados mayoristas según variedad</t>
  </si>
  <si>
    <t>Precios diarios de papa en los mercados mayoristas según mercado</t>
  </si>
  <si>
    <t>Precios mensuales de papa en supermercados y ferias libres de la región Metropolitana</t>
  </si>
  <si>
    <t>Precio semanal de papa a consumidor según región y tipo de establecimiento</t>
  </si>
  <si>
    <t>Superficie, producción y rendimiento de papa a nivel nacional</t>
  </si>
  <si>
    <t>Superficie regional de papa entre las regiones de Coquimbo y Los Lagos</t>
  </si>
  <si>
    <t>Producción regional de papa entre las regiones de Coquimbo y Los Lagos</t>
  </si>
  <si>
    <t>Rendimiento regional de papa entre las regiones de Coquimbo y Los Lagos</t>
  </si>
  <si>
    <t>Exportaciones chilenas de papa fresca y procesada, por producto y país de destino</t>
  </si>
  <si>
    <t>Importaciones chilenas de papa fresca y procesada, por producto y país de origen</t>
  </si>
  <si>
    <t>Gráfico</t>
  </si>
  <si>
    <t>Precio promedio mensual de papa en los mercados mayoristas</t>
  </si>
  <si>
    <t>Precio diario de papa en los mercados mayoristas</t>
  </si>
  <si>
    <t>Precio diario de papa en los mercados mayoristas según mercado</t>
  </si>
  <si>
    <t>Precios mensuales de papa en supermercados, ferias libres y mercados mayoristas de la Reg. Metrop.</t>
  </si>
  <si>
    <t>5a</t>
  </si>
  <si>
    <t>Precio semanal de papa a consumidor en supermercados según región</t>
  </si>
  <si>
    <t>5b</t>
  </si>
  <si>
    <t>Precio semanal de papa a consumidor en ferias según región</t>
  </si>
  <si>
    <t>Evolución de la superficie y producción de papa</t>
  </si>
  <si>
    <t>10.a</t>
  </si>
  <si>
    <t>Superficie Semilla Certificada por Región</t>
  </si>
  <si>
    <t>10.b</t>
  </si>
  <si>
    <t>Superficie Semilla Certificada por Variedad</t>
  </si>
  <si>
    <t>COMENTARIOS</t>
  </si>
  <si>
    <t>listo</t>
  </si>
  <si>
    <r>
      <rPr>
        <b/>
        <sz val="10"/>
        <rFont val="Calibri"/>
        <family val="2"/>
        <scheme val="minor"/>
      </rPr>
      <t xml:space="preserve">4. </t>
    </r>
    <r>
      <rPr>
        <b/>
        <u/>
        <sz val="10"/>
        <rFont val="Calibri"/>
        <family val="2"/>
        <scheme val="minor"/>
      </rPr>
      <t>Semilla Certificada</t>
    </r>
    <r>
      <rPr>
        <b/>
        <sz val="10"/>
        <rFont val="Calibri"/>
        <family val="2"/>
        <scheme val="minor"/>
      </rPr>
      <t>: disminuye superficie para producción de semilla certificada.</t>
    </r>
    <r>
      <rPr>
        <sz val="10"/>
        <rFont val="Calibri"/>
        <family val="2"/>
        <scheme val="minor"/>
      </rPr>
      <t xml:space="preserve">
El SAG es la entidad oficial de ejecutar el proceso de certificación varietal de semillas para el mercado nacional, con el objetivo de garantizar la identidad y pureza varietal de las semillas, para fomentar el uso de semillas de calidad de variedades mejoradas, contribuyendo al aumento de la productividad y sustentabilidad del sector agrícola. Aquello facilita el comercio interno y externo de semillas a través de un proceso controlado.
Cada productor de semilla certificada debe cumplir con las normas de certificación de éstas, las que incluyen: registro de productores, registro de variedades aptas para certificación (R.V.A.C.), registro estaciones experimentales, y registro de plantas seleccionadoras.
Segun datos del SAG, en las últimas 10 temporadas, la superficie destinada a producción de semilla certificada de papa ha aumentado 102%, ocupando para la temporada 2022/23 un área de 1.225 hectáreas. Las principales variedades producidas son Asterix, Rodeo y Rosi, con una participación de 16%; 9,7% y 9,5% respectivamente, en la superficie total en producción de semilla certificada. En la temporada 2022/23, destaca la Región de Los Lagos como la principal región de producción de semilla certificada, concentrando 89% del total de la superficie nacional registrada para la producción de semilla certificada (gráficos 10.a y 10.b).</t>
    </r>
  </si>
  <si>
    <r>
      <rPr>
        <b/>
        <i/>
        <sz val="10"/>
        <rFont val="Calibri"/>
        <family val="2"/>
        <scheme val="minor"/>
      </rPr>
      <t>IMPORTANTE</t>
    </r>
    <r>
      <rPr>
        <i/>
        <sz val="10"/>
        <rFont val="Calibri"/>
        <family val="2"/>
        <scheme val="minor"/>
      </rPr>
      <t xml:space="preserve">
Recuerde que está vigente la resolución del SAG n°3276 de 2016, en la cual se informa sobre el </t>
    </r>
    <r>
      <rPr>
        <b/>
        <i/>
        <sz val="10"/>
        <rFont val="Calibri"/>
        <family val="2"/>
        <scheme val="minor"/>
      </rPr>
      <t>área libre de plagas cuarentenarias de la papa,</t>
    </r>
    <r>
      <rPr>
        <i/>
        <sz val="10"/>
        <rFont val="Calibri"/>
        <family val="2"/>
        <scheme val="minor"/>
      </rPr>
      <t xml:space="preserve"> la cual comprende la provincia de Arauco en la Región del Biobío, y el territorio insular y continental de las regiones de La Araucanía, de Los Ríos, de Los Lagos, de Aysén, y de Magallanes, y además actualiza las disposiciones relativas para evitar la diseminación de estas plagas cuarentenarias hacia esta área, como por ejemplo la obligatoriedad de inscribirse en la </t>
    </r>
    <r>
      <rPr>
        <b/>
        <i/>
        <sz val="10"/>
        <rFont val="Calibri"/>
        <family val="2"/>
        <scheme val="minor"/>
      </rPr>
      <t>Nómina de Comerciantes del Programa Nacional de Sanidad de la Papa del SAG</t>
    </r>
    <r>
      <rPr>
        <i/>
        <sz val="10"/>
        <rFont val="Calibri"/>
        <family val="2"/>
        <scheme val="minor"/>
      </rPr>
      <t xml:space="preserve">, para autorizar la comercialización de papas procedentes del área libre, y los predios productores del área. Para mayor información, revise la resolución en el siguiente enlace: </t>
    </r>
    <r>
      <rPr>
        <i/>
        <u/>
        <sz val="10"/>
        <color rgb="FF0033CC"/>
        <rFont val="Calibri"/>
        <family val="2"/>
        <scheme val="minor"/>
      </rPr>
      <t xml:space="preserve">www.leychile.cl/Navegar?idNorma=1092497 </t>
    </r>
  </si>
  <si>
    <t>Cuadro 1</t>
  </si>
  <si>
    <t>Precio promedio mensual de papa en mercados mayoristas</t>
  </si>
  <si>
    <t>($ nominales con IVA / 25 kilos)</t>
  </si>
  <si>
    <t>Mes</t>
  </si>
  <si>
    <t>Año</t>
  </si>
  <si>
    <t>Variación (%)</t>
  </si>
  <si>
    <t>Mensual</t>
  </si>
  <si>
    <t>Anual</t>
  </si>
  <si>
    <t>Enero</t>
  </si>
  <si>
    <t>Febrero</t>
  </si>
  <si>
    <t>Marzo</t>
  </si>
  <si>
    <t>Abril</t>
  </si>
  <si>
    <t>Mayo</t>
  </si>
  <si>
    <t>Junio</t>
  </si>
  <si>
    <t>Julio</t>
  </si>
  <si>
    <t>Agosto</t>
  </si>
  <si>
    <t>Septiembre</t>
  </si>
  <si>
    <t>Octubre</t>
  </si>
  <si>
    <t>Noviembre</t>
  </si>
  <si>
    <t>Diciembre</t>
  </si>
  <si>
    <t xml:space="preserve">Promedio anual </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</si>
  <si>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</si>
  <si>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Cuadro 2</t>
  </si>
  <si>
    <t>Fecha</t>
  </si>
  <si>
    <t>Asterix</t>
  </si>
  <si>
    <t>Rosara</t>
  </si>
  <si>
    <t>Rosi</t>
  </si>
  <si>
    <t>Rodeo</t>
  </si>
  <si>
    <t>Cardinal</t>
  </si>
  <si>
    <t>Patagonia</t>
  </si>
  <si>
    <t>Red Lady</t>
  </si>
  <si>
    <t>Pukará</t>
  </si>
  <si>
    <t>Pehuenche</t>
  </si>
  <si>
    <t>Cornado</t>
  </si>
  <si>
    <t>Promedio</t>
  </si>
  <si>
    <t>02/11/2023</t>
  </si>
  <si>
    <t>03/11/2023</t>
  </si>
  <si>
    <t>06/11/2023</t>
  </si>
  <si>
    <t>07/11/2023</t>
  </si>
  <si>
    <t>08/11/2023</t>
  </si>
  <si>
    <t>09/11/2023</t>
  </si>
  <si>
    <t>10/11/2023</t>
  </si>
  <si>
    <t>13/11/2023</t>
  </si>
  <si>
    <t>14/11/2023</t>
  </si>
  <si>
    <t>15/11/2023</t>
  </si>
  <si>
    <t>16/11/2023</t>
  </si>
  <si>
    <t>17/11/2023</t>
  </si>
  <si>
    <t>20/11/2023</t>
  </si>
  <si>
    <t>21/11/2023</t>
  </si>
  <si>
    <t>22/11/2023</t>
  </si>
  <si>
    <t>23/11/2023</t>
  </si>
  <si>
    <t>24/11/2023</t>
  </si>
  <si>
    <t>27/11/2023</t>
  </si>
  <si>
    <t>28/11/2023</t>
  </si>
  <si>
    <t>29/11/2023</t>
  </si>
  <si>
    <t>30/11/2023</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</si>
  <si>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</si>
  <si>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Cuadro 3</t>
  </si>
  <si>
    <t>Agrícola del Norte de Arica</t>
  </si>
  <si>
    <t>Terminal La Palmera de La Serena</t>
  </si>
  <si>
    <t>Femacal de La Calera</t>
  </si>
  <si>
    <t>Mercado Lo Valledor de Santiago</t>
  </si>
  <si>
    <t>Vega Central Mapocho de Santiago</t>
  </si>
  <si>
    <t>Macroferia Regional de Talca</t>
  </si>
  <si>
    <t>Terminal Hortofrutícola Agro Chillán</t>
  </si>
  <si>
    <t>Vega Monumental Concepción</t>
  </si>
  <si>
    <t>Vega Modelo de Temuco</t>
  </si>
  <si>
    <t>Feria Lagunitas de Puerto Montt</t>
  </si>
  <si>
    <t>Promedio ponderado</t>
  </si>
  <si>
    <t>Fuente: Odepa.
Precio promedio ponderado por volúmen de todas las variedades, calidades y unidades de comercialización.</t>
  </si>
  <si>
    <t>Cuadro 4</t>
  </si>
  <si>
    <t>Precio promedio mensual papa consumidor en supermercados, supermercados en línea, y ferias libres de la Región Metropolitana</t>
  </si>
  <si>
    <t>($ / kilo nominales con IVA)</t>
  </si>
  <si>
    <t>Ferias libres</t>
  </si>
  <si>
    <t>Supermercados</t>
  </si>
  <si>
    <t>Supermercados en Línea</t>
  </si>
  <si>
    <t>Promedio año</t>
  </si>
  <si>
    <t>Fuente: Odepa. Precio promedio mensual de la primera calidad de todas las variedades.</t>
  </si>
  <si>
    <t>Feria Libre</t>
  </si>
  <si>
    <t>Supermercado</t>
  </si>
  <si>
    <t>Supermercado en Línea</t>
  </si>
  <si>
    <t>Mayorista</t>
  </si>
  <si>
    <t xml:space="preserve"> </t>
  </si>
  <si>
    <t>Cuadro 5</t>
  </si>
  <si>
    <t>FERIA LIBRE</t>
  </si>
  <si>
    <t>SUPERMERCADO</t>
  </si>
  <si>
    <t>N° Semana</t>
  </si>
  <si>
    <t>fecha inicio semana</t>
  </si>
  <si>
    <t>Arica y Parinacota</t>
  </si>
  <si>
    <t>Coquimbo</t>
  </si>
  <si>
    <t>Valparaíso</t>
  </si>
  <si>
    <t>RM</t>
  </si>
  <si>
    <t>Maule</t>
  </si>
  <si>
    <t>Ñuble</t>
  </si>
  <si>
    <t>Biobío</t>
  </si>
  <si>
    <t>La Araucanía</t>
  </si>
  <si>
    <t>Los Lagos</t>
  </si>
  <si>
    <t>Arica</t>
  </si>
  <si>
    <t>Bío Bío</t>
  </si>
  <si>
    <t>Fuente: Odepa. Precio promedio de la primera calidad de todas las variedades.</t>
  </si>
  <si>
    <t>Precio Promedio FL</t>
  </si>
  <si>
    <t>Precio Promedio Super</t>
  </si>
  <si>
    <t>comparación S con respecto a FL</t>
  </si>
  <si>
    <r>
      <rPr>
        <i/>
        <sz val="10"/>
        <color indexed="8"/>
        <rFont val="Calibri"/>
        <family val="2"/>
        <scheme val="minor"/>
      </rPr>
      <t>Fuente: Odepa. Se considera el precio promedio de la primera calidad de distintas variedades.</t>
    </r>
  </si>
  <si>
    <t>Cuadro 6</t>
  </si>
  <si>
    <t>Año agrícola</t>
  </si>
  <si>
    <t>Superficie (ha)</t>
  </si>
  <si>
    <t>Producción (ton)</t>
  </si>
  <si>
    <t>Rendimiento (ton/ha)</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</si>
  <si>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</si>
  <si>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</si>
  <si>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</si>
  <si>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</si>
  <si>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</si>
  <si>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</si>
  <si>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</si>
  <si>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</si>
  <si>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</si>
  <si>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</si>
  <si>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</si>
  <si>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</si>
  <si>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</si>
  <si>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</si>
  <si>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</si>
  <si>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</si>
  <si>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</si>
  <si>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</si>
  <si>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</si>
  <si>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</si>
  <si>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</si>
  <si>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Fuente: elaborado por Odepa con información del INE.</t>
  </si>
  <si>
    <t>*: Superficie corresponde a informe Intenciones de Siembra a octubre 2023. La producción se estimó calculando el promedio del rendimiento de las últimas tres temporadas.</t>
  </si>
  <si>
    <t>Cuadro 7</t>
  </si>
  <si>
    <t>(hectáreas)</t>
  </si>
  <si>
    <t>Región de</t>
  </si>
  <si>
    <t>Región</t>
  </si>
  <si>
    <t>Región del</t>
  </si>
  <si>
    <t>Resto del</t>
  </si>
  <si>
    <t>Metropolitana</t>
  </si>
  <si>
    <t>O´Higgins</t>
  </si>
  <si>
    <t>Ñuble*</t>
  </si>
  <si>
    <t>Los Ríos</t>
  </si>
  <si>
    <t>país**</t>
  </si>
  <si>
    <t>-</t>
  </si>
  <si>
    <t xml:space="preserve">Fuente: elaborado por Odepa con información del INE. </t>
  </si>
  <si>
    <t>*: A partir de septiembre de 2018 se desagregan los resultados de la Región del Biobío, en la nueva Región de Ñuble y la Región del Biobío.</t>
  </si>
  <si>
    <t>**: Resto país corresponde a cifras del VII Censo Nacional Agropecuario y Forestal (2006/2007).</t>
  </si>
  <si>
    <t>participación</t>
  </si>
  <si>
    <t>variación</t>
  </si>
  <si>
    <t>Cuadro 8</t>
  </si>
  <si>
    <t>(toneladas)</t>
  </si>
  <si>
    <t>Cuadro 9</t>
  </si>
  <si>
    <t>(ton/ha)</t>
  </si>
  <si>
    <t>Valor en rojo:  Imputación de datos por medio de arrastre temporada 2020/2021.</t>
  </si>
  <si>
    <t>VARIEDAD</t>
  </si>
  <si>
    <t>2013-14</t>
  </si>
  <si>
    <t>2014-15</t>
  </si>
  <si>
    <t>2015-16</t>
  </si>
  <si>
    <t>2016-17</t>
  </si>
  <si>
    <t>2017-18</t>
  </si>
  <si>
    <t>2018-19</t>
  </si>
  <si>
    <t>2019-20</t>
  </si>
  <si>
    <t>2020-21</t>
  </si>
  <si>
    <t>2021-22</t>
  </si>
  <si>
    <t>2022-23</t>
  </si>
  <si>
    <t>Certificación Nacional Papa Semilla por Región</t>
  </si>
  <si>
    <t>Temporada</t>
  </si>
  <si>
    <t>Araucanía</t>
  </si>
  <si>
    <t>Magallanes</t>
  </si>
  <si>
    <t>Total</t>
  </si>
  <si>
    <t>Atlantic</t>
  </si>
  <si>
    <t>FL - 1867</t>
  </si>
  <si>
    <t>Esmeé</t>
  </si>
  <si>
    <t>Fuente: SAG</t>
  </si>
  <si>
    <t>Patagonia Inia</t>
  </si>
  <si>
    <t>Otras</t>
  </si>
  <si>
    <t>www.sag.cl/ambitos-de-accion/estadisticas</t>
  </si>
  <si>
    <t>Cuadro 11. Exportaciones chilenas de papa fresca y procesada, por producto y país de destino</t>
  </si>
  <si>
    <t>Producto</t>
  </si>
  <si>
    <t>País</t>
  </si>
  <si>
    <t>Volumen (kilos)</t>
  </si>
  <si>
    <t>Valor FOB (dólares)</t>
  </si>
  <si>
    <t>variación (%)</t>
  </si>
  <si>
    <t>Papa semilla</t>
  </si>
  <si>
    <t>Brasil</t>
  </si>
  <si>
    <t>Guatemala</t>
  </si>
  <si>
    <t>Total Papa semilla</t>
  </si>
  <si>
    <t>Preparadas sin congelar</t>
  </si>
  <si>
    <t>Uruguay</t>
  </si>
  <si>
    <t>Australia</t>
  </si>
  <si>
    <t>Estados Unidos</t>
  </si>
  <si>
    <t>Bolivia</t>
  </si>
  <si>
    <t>Cuba</t>
  </si>
  <si>
    <t>Perú</t>
  </si>
  <si>
    <t>--</t>
  </si>
  <si>
    <t>Corea del Sur</t>
  </si>
  <si>
    <t>Colombia</t>
  </si>
  <si>
    <t>Total Preparadas sin congelar</t>
  </si>
  <si>
    <t>Consumo fresca</t>
  </si>
  <si>
    <t>Argentina</t>
  </si>
  <si>
    <t>Total Consumo fresca</t>
  </si>
  <si>
    <t>Copos (puré)</t>
  </si>
  <si>
    <t>Ecuador</t>
  </si>
  <si>
    <t>Total Copos (puré)</t>
  </si>
  <si>
    <t>Harina de papa</t>
  </si>
  <si>
    <t>Venezuela</t>
  </si>
  <si>
    <t>Total Harina de papa</t>
  </si>
  <si>
    <t>Congeladas</t>
  </si>
  <si>
    <t>Total Congeladas</t>
  </si>
  <si>
    <t>Preparadas congeladas</t>
  </si>
  <si>
    <t>Singapur</t>
  </si>
  <si>
    <t>Total Preparadas congeladas</t>
  </si>
  <si>
    <t>Fécula (almidón)</t>
  </si>
  <si>
    <t>Total Fécula (almidón)</t>
  </si>
  <si>
    <t xml:space="preserve">Total </t>
  </si>
  <si>
    <t xml:space="preserve">Fuente: elaborado por Odepa con información del Servicio Nacional de Aduanas. Cifras sujetas a revisión por Informes de Variación de Valor (IVV). </t>
  </si>
  <si>
    <t>Cuadro 12. Importaciones chilenas de papa fresca y procesada, por producto y país de origen</t>
  </si>
  <si>
    <t>Valor CIF (dólares)</t>
  </si>
  <si>
    <t>Bélgica</t>
  </si>
  <si>
    <t>Holanda</t>
  </si>
  <si>
    <t>Alemania</t>
  </si>
  <si>
    <t>Francia</t>
  </si>
  <si>
    <t>Dinamarca</t>
  </si>
  <si>
    <t>Egipto</t>
  </si>
  <si>
    <t>España</t>
  </si>
  <si>
    <t>Turquía</t>
  </si>
  <si>
    <t>Reino Unido</t>
  </si>
  <si>
    <t>Suecia</t>
  </si>
  <si>
    <t>Japón</t>
  </si>
  <si>
    <t>Polonia</t>
  </si>
  <si>
    <t>India</t>
  </si>
  <si>
    <t>China</t>
  </si>
  <si>
    <t>Canadá</t>
  </si>
  <si>
    <t>México</t>
  </si>
  <si>
    <t>Malasia</t>
  </si>
  <si>
    <t>Taiwán</t>
  </si>
  <si>
    <t>Italia</t>
  </si>
  <si>
    <t>Grecia</t>
  </si>
  <si>
    <t>Estonia</t>
  </si>
  <si>
    <t>Rusia</t>
  </si>
  <si>
    <t>Rep. Checa</t>
  </si>
  <si>
    <t>Origen o destino no precisado</t>
  </si>
  <si>
    <t>Chile</t>
  </si>
  <si>
    <t>Promedio ene-dic</t>
  </si>
  <si>
    <t>01/12/2023</t>
  </si>
  <si>
    <t>04/12/2023</t>
  </si>
  <si>
    <t>05/12/2023</t>
  </si>
  <si>
    <t>06/12/2023</t>
  </si>
  <si>
    <t>07/12/2023</t>
  </si>
  <si>
    <t>11/12/2023</t>
  </si>
  <si>
    <t>12/12/2023</t>
  </si>
  <si>
    <t>13/12/2023</t>
  </si>
  <si>
    <t>14/12/2023</t>
  </si>
  <si>
    <t>15/12/2023</t>
  </si>
  <si>
    <t>18/12/2023</t>
  </si>
  <si>
    <t>19/12/2023</t>
  </si>
  <si>
    <t>20/12/2023</t>
  </si>
  <si>
    <t>21/12/2023</t>
  </si>
  <si>
    <t>22/12/2023</t>
  </si>
  <si>
    <t>26/12/2023</t>
  </si>
  <si>
    <t>27/12/2023</t>
  </si>
  <si>
    <t>28/12/2023</t>
  </si>
  <si>
    <t>29/12/2023</t>
  </si>
  <si>
    <t>Enero 2024</t>
  </si>
  <si>
    <t>Información de mercado nacional y comercio exterior hasta diciembre 2023</t>
  </si>
  <si>
    <t>ene-dic 2022</t>
  </si>
  <si>
    <t>ene-dic 2023</t>
  </si>
  <si>
    <r>
      <rPr>
        <b/>
        <sz val="10"/>
        <rFont val="Calibri"/>
        <family val="2"/>
        <scheme val="minor"/>
      </rPr>
      <t xml:space="preserve">5. </t>
    </r>
    <r>
      <rPr>
        <b/>
        <u/>
        <sz val="10"/>
        <rFont val="Calibri"/>
        <family val="2"/>
        <scheme val="minor"/>
      </rPr>
      <t>Comercio exterior papa fresca y procesada</t>
    </r>
    <r>
      <rPr>
        <b/>
        <sz val="10"/>
        <rFont val="Calibri"/>
        <family val="2"/>
        <scheme val="minor"/>
      </rPr>
      <t>: aumenta el valor de las exportaciones e importaciones.</t>
    </r>
    <r>
      <rPr>
        <sz val="10"/>
        <rFont val="Calibri"/>
        <family val="2"/>
        <scheme val="minor"/>
      </rPr>
      <t xml:space="preserve">
En el período enero-diciembre de 2024 las exportaciones sumaron 2.441 toneladas equivalente a USD 3,90 millones FOB, lo que representa un aumento de 8,8% en volumen y de 59,7% en valor, respecto del mismo período del año anterior. Los principales productos exportados fueron la papa preparada sin congelar, concentrando 53% del valor total exporado (enviada principalmente a Uruguay), le sigue la papa semilla, representando 19% del valor total exportado (enviada a Brasil y Guatemala), y la papa para consumo fresco, representando 17% del valor total exportado (enviada a Uruguay y Brasil) (cuadro 11).
Las importaciones durante el período enero-diciembre 2023 sumaron 146.147 toneladas por un valor de USD 223,00 millones CIF, lo que representa un aumento de 34,7% en valor, en comparación con el mismo período del año anterior. La papa preparada congelada (bastones y duquesas) es el principal producto importado, representando 87% del total de las importaciones de papa durante el período de análisis. Esta categoría fue la que, además, presentó el mayor aumento en valor en el período de análisis, equivalente a 42,2% comparado con el mismo periodo del año anterior (cuadro 12).</t>
    </r>
  </si>
  <si>
    <r>
      <rPr>
        <b/>
        <sz val="10"/>
        <rFont val="Calibri"/>
        <family val="2"/>
        <scheme val="minor"/>
      </rPr>
      <t xml:space="preserve">3. </t>
    </r>
    <r>
      <rPr>
        <b/>
        <u/>
        <sz val="10"/>
        <rFont val="Calibri"/>
        <family val="2"/>
        <scheme val="minor"/>
      </rPr>
      <t>Superficie, producción y rendimiento</t>
    </r>
    <r>
      <rPr>
        <b/>
        <sz val="10"/>
        <rFont val="Calibri"/>
        <family val="2"/>
        <scheme val="minor"/>
      </rPr>
      <t>:  intenciones de siembra señalan mayor superficie para la temporada 2023/24.</t>
    </r>
    <r>
      <rPr>
        <sz val="10"/>
        <rFont val="Calibri"/>
        <family val="2"/>
        <scheme val="minor"/>
      </rPr>
      <t xml:space="preserve">
El infirme de intenciones de siembra del INE de julio 2023 señala un aumento en la superficie de 8,5% para la temporada 2023/24, en comparación a la temporada anterior, registrando una estimación de 31.452 hectáreas sembradas en el país. Para calcular la producción, se estimó un rendimiento promedio de las últimas tres temporadas, lo que resultaría en un volumen superior al de la campaña pasada, alcanzando una variación de 5% (cuadro 6 y gráfico 6), equivalente a 885 mil toneladas. 
A nivel regional, la superficie se concentra en las regiones de La Araucanía y Los Lagos, para la temporada 2022/23, representando 30% y 25% de la superficie nacional respectivamente (cuadro 7 y gráfico 7). Ambas regiones evidenciaron una disminución en su superficie respecto de la temporada anterior, de -8% en el primer caso, y de -32% en el segundo caso. En cuanto a la producción, las regiones con mayor volumen fueron tambien Los Lagos con 264.481 toneladas (31%), La Araucanía con 253.051 (30%) y Biobío con 76.707 toneladas (9,1%) (cuadro 8 y gráfico 8), evidenciando un aumento de la producción en las regiones de La Araucanía (54%) y Biobío (113%), y una disminución en Los Lagps (-43%). Los mayores rendimientos se observan en la Región de Coquimbo (38,6ton/ha), y Los Ríos (35,8 ton/ha) (cuadro 9 y gráfico 9).</t>
    </r>
  </si>
  <si>
    <r>
      <rPr>
        <b/>
        <sz val="10"/>
        <color rgb="FF000000"/>
        <rFont val="Calibri"/>
        <family val="2"/>
        <scheme val="minor"/>
      </rPr>
      <t xml:space="preserve">1. </t>
    </r>
    <r>
      <rPr>
        <b/>
        <u/>
        <sz val="10"/>
        <color rgb="FF000000"/>
        <rFont val="Calibri"/>
        <family val="2"/>
        <scheme val="minor"/>
      </rPr>
      <t>Precios de la papa en mercados mayoristas</t>
    </r>
    <r>
      <rPr>
        <b/>
        <sz val="10"/>
        <color rgb="FF000000"/>
        <rFont val="Calibri"/>
        <family val="2"/>
        <scheme val="minor"/>
      </rPr>
      <t xml:space="preserve">: despues de 4 meses de alzas, se estabiliza su tendencia  a la baja.
</t>
    </r>
    <r>
      <rPr>
        <sz val="10"/>
        <color rgb="FF000000"/>
        <rFont val="Calibri"/>
        <family val="2"/>
        <scheme val="minor"/>
      </rPr>
      <t>El precio promedio ponderado mensual de la papa en los mercados mayoristas en diciembre de 2023 fue $17.462 el saco de 25 kilos, valor menor en 43,7,3% respecto del mes anterior, y 30% superior respecto al mismo mes del año 2022 (cuadro 1 y gráfico 1).
En el análisis de la serie de precios diarios del saco de 25 kilos, se observa una leve alza en septiembre 2022, la cual se mantuvo hasta principios de junio 2023, donde la pendiente del alza aumentó bruscamente, pasando de $11.457 el 1° de junio, llegando a $18.954 el 18 de julio. Posteriormente se evidencia una segunda alza importante  el 16 de noviembre donde se alcanza el maximo precio observado de $35.797. A partir de esa fecha los precios registran una disminución, terminando el mes de diciembre en $15.281 (cuadro 2 y gráfico 2).
En los distintos terminales mayoristas monitoreados por Odepa, se observa en todas las regiones que los precios evidencian una disminución de precios a mediados de septiembre, la cual se mantiene hasta inicio de noviembre, donde se vuelve a observar un alza, para luego mantener una tendencia a la baja durante todo el mes de diciembre; con precios fluctuando a fin de diciembre entre los $13.000 en la Macroferia de Talca  y $19.000 por malla (o saco) de 25 kilos en la feria Lagunitas de Puerto Montt a fin de diciembre. (cuadro 3 y gráfico 3).</t>
    </r>
  </si>
  <si>
    <r>
      <rPr>
        <b/>
        <sz val="10"/>
        <rFont val="Calibri"/>
        <family val="2"/>
        <scheme val="minor"/>
      </rPr>
      <t xml:space="preserve">2. </t>
    </r>
    <r>
      <rPr>
        <b/>
        <u/>
        <sz val="10"/>
        <rFont val="Calibri"/>
        <family val="2"/>
        <scheme val="minor"/>
      </rPr>
      <t>Precio de la papa en mercados minoristas</t>
    </r>
    <r>
      <rPr>
        <b/>
        <sz val="10"/>
        <rFont val="Calibri"/>
        <family val="2"/>
        <scheme val="minor"/>
      </rPr>
      <t>: precios con tendencia a la baja en ferias mayoritas y ferias libres.</t>
    </r>
    <r>
      <rPr>
        <sz val="10"/>
        <rFont val="Calibri"/>
        <family val="2"/>
        <scheme val="minor"/>
      </rPr>
      <t xml:space="preserve">
En el monitoreo de precios al consumidor que realiza Odepa en la región Metropolitana, se observó que el precio promedio mensual en diciembre 2024 en </t>
    </r>
    <r>
      <rPr>
        <b/>
        <sz val="10"/>
        <rFont val="Calibri"/>
        <family val="2"/>
        <scheme val="minor"/>
      </rPr>
      <t>ferias</t>
    </r>
    <r>
      <rPr>
        <sz val="10"/>
        <rFont val="Calibri"/>
        <family val="2"/>
        <scheme val="minor"/>
      </rPr>
      <t xml:space="preserve"> alcanzó $1.160 por kilo, equivalente a una disminución de -28,5 respecto del mes anterior, y un aumento de 66,4% respecto del mismo mes del año 2023. En </t>
    </r>
    <r>
      <rPr>
        <b/>
        <sz val="10"/>
        <rFont val="Calibri"/>
        <family val="2"/>
        <scheme val="minor"/>
      </rPr>
      <t xml:space="preserve">supermercados </t>
    </r>
    <r>
      <rPr>
        <sz val="10"/>
        <rFont val="Calibri"/>
        <family val="2"/>
        <scheme val="minor"/>
      </rPr>
      <t xml:space="preserve">el precio promedio fue $2.369 por kilo, lo cual representa una variación negativa de -1,3% respecto del precio del mes anterior, y positiva de de 77,2% respecto del mismo mes del año anterior. En el registro de los </t>
    </r>
    <r>
      <rPr>
        <b/>
        <sz val="10"/>
        <rFont val="Calibri"/>
        <family val="2"/>
        <scheme val="minor"/>
      </rPr>
      <t>supermercados en línea</t>
    </r>
    <r>
      <rPr>
        <sz val="10"/>
        <rFont val="Calibri"/>
        <family val="2"/>
        <scheme val="minor"/>
      </rPr>
      <t xml:space="preserve">, se observa un precio promedio de $2.452, reflejando un aumento de 2,5% comparado con el mes anterior, y de 78,2% a igual mes del año 2023 (cuadro 4 y gráfico 4).
En un análisis del precio a consumidor, de las últimas 19 semanas, según registros de Odepa en regiones, se observa que tanto en ferias como en supermercados los precios siguen una tendencia similar en todas las regiones. En </t>
    </r>
    <r>
      <rPr>
        <b/>
        <sz val="10"/>
        <rFont val="Calibri"/>
        <family val="2"/>
        <scheme val="minor"/>
      </rPr>
      <t xml:space="preserve">ferias libres </t>
    </r>
    <r>
      <rPr>
        <sz val="10"/>
        <rFont val="Calibri"/>
        <family val="2"/>
        <scheme val="minor"/>
      </rPr>
      <t xml:space="preserve">los valores se encuentran en promedio entre $900 y $1.500  pesos el kilo. Destaca la región de Valparaíso por registrar el precio medio más bajo en las últimas 19 semanas, con un valor de $932 el kilo. En cambio, la Región de Biobío destaca registrando el precio medio más alto, de $1.500 el kilo. En tanto, en </t>
    </r>
    <r>
      <rPr>
        <b/>
        <sz val="10"/>
        <rFont val="Calibri"/>
        <family val="2"/>
        <scheme val="minor"/>
      </rPr>
      <t xml:space="preserve">supermercados </t>
    </r>
    <r>
      <rPr>
        <sz val="10"/>
        <rFont val="Calibri"/>
        <family val="2"/>
        <scheme val="minor"/>
      </rPr>
      <t xml:space="preserve">se observan precios promedio que varían entre $2.300 y $2.600 el kilo. Destaca la Región de Araucanía por registrar el precio medio más bajo durante el período, en  alcanzando un valor de $2.305 el kilo. Por otro lado, destaca la Región de Biobío por evidenciar el precio medio más alto en el mismo período, alcanzando un valor de $2.590 el kilo (cuadro 5, gráficos 5a y 5b).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</si>
</sst>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1" formatCode="_ * #,##0_ ;_ * \-#,##0_ ;_ * &quot;-&quot;_ ;_ @_ "/>
    <numFmt numFmtId="43" formatCode="_ * #,##0.00_ ;_ * \-#,##0.00_ ;_ * &quot;-&quot;??_ ;_ @_ "/>
    <numFmt numFmtId="164" formatCode="_-* #,##0_-;\-* #,##0_-;_-* &quot;-&quot;_-;_-@_-"/>
    <numFmt numFmtId="165" formatCode="_-* #,##0.00_-;\-* #,##0.00_-;_-* &quot;-&quot;??_-;_-@_-"/>
    <numFmt numFmtId="166" formatCode="_-* #,##0.00\ _€_-;\-* #,##0.00\ _€_-;_-* &quot;-&quot;??\ _€_-;_-@_-"/>
    <numFmt numFmtId="167" formatCode="_(* #,##0_);_(* \(#,##0\);_(* &quot;-&quot;_);_(@_)"/>
    <numFmt numFmtId="168" formatCode="#,##0.0"/>
    <numFmt numFmtId="169" formatCode="_(* #,##0.00_);_(* \(#,##0.00\);_(* &quot;-&quot;??_);_(@_)"/>
    <numFmt numFmtId="170" formatCode="_(* #,##0.0000_);_(* \(#,##0.0000\);_(* &quot;-&quot;_);_(@_)"/>
    <numFmt numFmtId="171" formatCode="dd/mm/yy;@"/>
    <numFmt numFmtId="172" formatCode="0.0%"/>
    <numFmt numFmtId="173" formatCode="mmmm/yyyy"/>
  </numFmts>
  <fonts count="85">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u/>
      <sz val="10"/>
      <color indexed="12"/>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u/>
      <sz val="10"/>
      <color theme="10"/>
      <name val="Calibri"/>
      <family val="2"/>
      <scheme val="minor"/>
    </font>
    <font>
      <u/>
      <sz val="11"/>
      <color theme="11"/>
      <name val="Calibri"/>
      <family val="2"/>
      <scheme val="minor"/>
    </font>
    <font>
      <sz val="8"/>
      <name val="Calibri"/>
      <family val="2"/>
      <scheme val="minor"/>
    </font>
    <font>
      <sz val="11"/>
      <name val="Calibri"/>
      <family val="2"/>
      <scheme val="minor"/>
    </font>
    <font>
      <sz val="10"/>
      <color theme="1"/>
      <name val="Calibri"/>
      <family val="2"/>
      <scheme val="minor"/>
    </font>
    <font>
      <b/>
      <sz val="10"/>
      <name val="Calibri"/>
      <family val="2"/>
      <scheme val="minor"/>
    </font>
    <font>
      <b/>
      <sz val="10"/>
      <color theme="1"/>
      <name val="Calibri"/>
      <family val="2"/>
      <scheme val="minor"/>
    </font>
    <font>
      <i/>
      <sz val="10"/>
      <color indexed="8"/>
      <name val="Calibri"/>
      <family val="2"/>
      <scheme val="minor"/>
    </font>
    <font>
      <i/>
      <sz val="10"/>
      <name val="Calibri"/>
      <family val="2"/>
      <scheme val="minor"/>
    </font>
    <font>
      <sz val="10"/>
      <name val="Calibri"/>
      <family val="2"/>
      <scheme val="minor"/>
    </font>
    <font>
      <sz val="10"/>
      <color rgb="FFFF0000"/>
      <name val="Calibri"/>
      <family val="2"/>
      <scheme val="minor"/>
    </font>
    <font>
      <u/>
      <sz val="11"/>
      <name val="Calibri"/>
      <family val="2"/>
      <scheme val="minor"/>
    </font>
    <font>
      <b/>
      <sz val="11"/>
      <name val="Calibri"/>
      <family val="2"/>
      <scheme val="minor"/>
    </font>
    <font>
      <b/>
      <sz val="10"/>
      <color rgb="FF0000FF"/>
      <name val="Calibri"/>
      <family val="2"/>
      <scheme val="minor"/>
    </font>
    <font>
      <sz val="10"/>
      <color rgb="FF0000FF"/>
      <name val="Calibri"/>
      <family val="2"/>
      <scheme val="minor"/>
    </font>
    <font>
      <sz val="20"/>
      <color rgb="FF0066CC"/>
      <name val="Calibri"/>
      <family val="2"/>
      <scheme val="minor"/>
    </font>
    <font>
      <b/>
      <sz val="12"/>
      <color theme="1"/>
      <name val="Calibri"/>
      <family val="2"/>
      <scheme val="minor"/>
    </font>
    <font>
      <sz val="10"/>
      <color theme="0"/>
      <name val="Calibri"/>
      <family val="2"/>
      <scheme val="minor"/>
    </font>
    <font>
      <sz val="9"/>
      <name val="Calibri"/>
      <family val="2"/>
      <scheme val="minor"/>
    </font>
    <font>
      <i/>
      <sz val="9"/>
      <name val="Calibri"/>
      <family val="2"/>
      <scheme val="minor"/>
    </font>
    <font>
      <b/>
      <sz val="10"/>
      <color theme="0"/>
      <name val="Calibri"/>
      <family val="2"/>
      <scheme val="minor"/>
    </font>
    <font>
      <i/>
      <sz val="10"/>
      <color theme="1"/>
      <name val="Calibri"/>
      <family val="2"/>
      <scheme val="minor"/>
    </font>
    <font>
      <i/>
      <sz val="10"/>
      <color rgb="FFFF0000"/>
      <name val="Calibri"/>
      <family val="2"/>
      <scheme val="minor"/>
    </font>
    <font>
      <b/>
      <sz val="10"/>
      <color rgb="FFFF0000"/>
      <name val="Calibri"/>
      <family val="2"/>
      <scheme val="minor"/>
    </font>
    <font>
      <sz val="7"/>
      <name val="Calibri"/>
      <family val="2"/>
      <scheme val="minor"/>
    </font>
    <font>
      <sz val="9"/>
      <color indexed="8"/>
      <name val="Calibri"/>
      <family val="2"/>
    </font>
    <font>
      <i/>
      <sz val="11"/>
      <color theme="1"/>
      <name val="Calibri"/>
      <family val="2"/>
      <scheme val="minor"/>
    </font>
    <font>
      <b/>
      <sz val="10"/>
      <color rgb="FF000000"/>
      <name val="Calibri"/>
      <family val="2"/>
      <scheme val="minor"/>
    </font>
    <font>
      <sz val="10"/>
      <color theme="0" tint="-0.34998626667073579"/>
      <name val="Calibri"/>
      <family val="2"/>
      <scheme val="minor"/>
    </font>
    <font>
      <sz val="10"/>
      <color theme="1" tint="0.249977111117893"/>
      <name val="Calibri"/>
      <family val="2"/>
      <scheme val="minor"/>
    </font>
    <font>
      <sz val="10"/>
      <color rgb="FFFFC000"/>
      <name val="Calibri"/>
      <family val="2"/>
      <scheme val="minor"/>
    </font>
    <font>
      <u/>
      <sz val="10"/>
      <color rgb="FF0033CC"/>
      <name val="Calibri"/>
      <family val="2"/>
      <scheme val="minor"/>
    </font>
    <font>
      <u/>
      <sz val="10"/>
      <color rgb="FFFF0000"/>
      <name val="Calibri"/>
      <family val="2"/>
      <scheme val="minor"/>
    </font>
    <font>
      <sz val="10"/>
      <color indexed="8"/>
      <name val="Calibri"/>
      <family val="2"/>
      <scheme val="minor"/>
    </font>
    <font>
      <sz val="10"/>
      <color theme="0" tint="-0.499984740745262"/>
      <name val="Calibri"/>
      <family val="2"/>
      <scheme val="minor"/>
    </font>
    <font>
      <b/>
      <sz val="10"/>
      <color theme="0" tint="-0.499984740745262"/>
      <name val="Calibri"/>
      <family val="2"/>
      <scheme val="minor"/>
    </font>
    <font>
      <sz val="9"/>
      <color theme="0" tint="-0.499984740745262"/>
      <name val="Calibri"/>
      <family val="2"/>
      <scheme val="minor"/>
    </font>
    <font>
      <b/>
      <i/>
      <sz val="10"/>
      <name val="Calibri"/>
      <family val="2"/>
      <scheme val="minor"/>
    </font>
    <font>
      <i/>
      <u/>
      <sz val="10"/>
      <color rgb="FF0033CC"/>
      <name val="Calibri"/>
      <family val="2"/>
      <scheme val="minor"/>
    </font>
    <font>
      <b/>
      <u/>
      <sz val="10"/>
      <name val="Calibri"/>
      <family val="2"/>
      <scheme val="minor"/>
    </font>
    <font>
      <b/>
      <u/>
      <sz val="10"/>
      <color rgb="FF000000"/>
      <name val="Calibri"/>
      <family val="2"/>
      <scheme val="minor"/>
    </font>
    <font>
      <sz val="10"/>
      <color rgb="FF000000"/>
      <name val="Calibri"/>
      <family val="2"/>
      <scheme val="mino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7" tint="0.79998168889431442"/>
        <bgColor indexed="64"/>
      </patternFill>
    </fill>
    <fill>
      <patternFill patternType="solid">
        <fgColor theme="7" tint="0.39997558519241921"/>
        <bgColor indexed="64"/>
      </patternFill>
    </fill>
  </fills>
  <borders count="8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right style="thin">
        <color indexed="64"/>
      </right>
      <top style="thin">
        <color theme="0" tint="-0.14999847407452621"/>
      </top>
      <bottom style="thin">
        <color theme="0" tint="-0.14999847407452621"/>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right style="thin">
        <color rgb="FF999999"/>
      </right>
      <top/>
      <bottom/>
      <diagonal/>
    </border>
    <border>
      <left style="thin">
        <color indexed="65"/>
      </left>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indexed="65"/>
      </bottom>
      <diagonal/>
    </border>
  </borders>
  <cellStyleXfs count="472">
    <xf numFmtId="0" fontId="0" fillId="0" borderId="0"/>
    <xf numFmtId="0" fontId="23" fillId="24" borderId="0" applyNumberFormat="0" applyBorder="0" applyAlignment="0" applyProtection="0"/>
    <xf numFmtId="0" fontId="6" fillId="2"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6" fillId="2"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6" fillId="2" borderId="0" applyNumberFormat="0" applyBorder="0" applyAlignment="0" applyProtection="0"/>
    <xf numFmtId="0" fontId="23" fillId="25" borderId="0" applyNumberFormat="0" applyBorder="0" applyAlignment="0" applyProtection="0"/>
    <xf numFmtId="0" fontId="6" fillId="3"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6" fillId="3"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6" fillId="3" borderId="0" applyNumberFormat="0" applyBorder="0" applyAlignment="0" applyProtection="0"/>
    <xf numFmtId="0" fontId="23" fillId="26" borderId="0" applyNumberFormat="0" applyBorder="0" applyAlignment="0" applyProtection="0"/>
    <xf numFmtId="0" fontId="6" fillId="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6" fillId="4"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6" fillId="4" borderId="0" applyNumberFormat="0" applyBorder="0" applyAlignment="0" applyProtection="0"/>
    <xf numFmtId="0" fontId="23" fillId="27" borderId="0" applyNumberFormat="0" applyBorder="0" applyAlignment="0" applyProtection="0"/>
    <xf numFmtId="0" fontId="6" fillId="5"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6" fillId="5"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6" fillId="5" borderId="0" applyNumberFormat="0" applyBorder="0" applyAlignment="0" applyProtection="0"/>
    <xf numFmtId="0" fontId="23" fillId="28" borderId="0" applyNumberFormat="0" applyBorder="0" applyAlignment="0" applyProtection="0"/>
    <xf numFmtId="0" fontId="6" fillId="6"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6" fillId="6"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6" fillId="6" borderId="0" applyNumberFormat="0" applyBorder="0" applyAlignment="0" applyProtection="0"/>
    <xf numFmtId="0" fontId="23" fillId="29" borderId="0" applyNumberFormat="0" applyBorder="0" applyAlignment="0" applyProtection="0"/>
    <xf numFmtId="0" fontId="6" fillId="7"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6" fillId="7"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6" fillId="7" borderId="0" applyNumberFormat="0" applyBorder="0" applyAlignment="0" applyProtection="0"/>
    <xf numFmtId="0" fontId="23" fillId="30" borderId="0" applyNumberFormat="0" applyBorder="0" applyAlignment="0" applyProtection="0"/>
    <xf numFmtId="0" fontId="6" fillId="8"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6" fillId="8"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6" fillId="8" borderId="0" applyNumberFormat="0" applyBorder="0" applyAlignment="0" applyProtection="0"/>
    <xf numFmtId="0" fontId="23" fillId="31" borderId="0" applyNumberFormat="0" applyBorder="0" applyAlignment="0" applyProtection="0"/>
    <xf numFmtId="0" fontId="6" fillId="9"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6" fillId="9"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6" fillId="9" borderId="0" applyNumberFormat="0" applyBorder="0" applyAlignment="0" applyProtection="0"/>
    <xf numFmtId="0" fontId="23" fillId="32" borderId="0" applyNumberFormat="0" applyBorder="0" applyAlignment="0" applyProtection="0"/>
    <xf numFmtId="0" fontId="6" fillId="10"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6" fillId="10"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6" fillId="10" borderId="0" applyNumberFormat="0" applyBorder="0" applyAlignment="0" applyProtection="0"/>
    <xf numFmtId="0" fontId="23" fillId="33" borderId="0" applyNumberFormat="0" applyBorder="0" applyAlignment="0" applyProtection="0"/>
    <xf numFmtId="0" fontId="6" fillId="5"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6" fillId="5"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6" fillId="5" borderId="0" applyNumberFormat="0" applyBorder="0" applyAlignment="0" applyProtection="0"/>
    <xf numFmtId="0" fontId="23" fillId="34" borderId="0" applyNumberFormat="0" applyBorder="0" applyAlignment="0" applyProtection="0"/>
    <xf numFmtId="0" fontId="6" fillId="8"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6" fillId="8"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6" fillId="8" borderId="0" applyNumberFormat="0" applyBorder="0" applyAlignment="0" applyProtection="0"/>
    <xf numFmtId="0" fontId="23" fillId="35" borderId="0" applyNumberFormat="0" applyBorder="0" applyAlignment="0" applyProtection="0"/>
    <xf numFmtId="0" fontId="6" fillId="11"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6" fillId="11"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6" fillId="11" borderId="0" applyNumberFormat="0" applyBorder="0" applyAlignment="0" applyProtection="0"/>
    <xf numFmtId="0" fontId="24" fillId="36" borderId="0" applyNumberFormat="0" applyBorder="0" applyAlignment="0" applyProtection="0"/>
    <xf numFmtId="0" fontId="8" fillId="12"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8" fillId="12"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8" fillId="12" borderId="0" applyNumberFormat="0" applyBorder="0" applyAlignment="0" applyProtection="0"/>
    <xf numFmtId="0" fontId="24" fillId="37" borderId="0" applyNumberFormat="0" applyBorder="0" applyAlignment="0" applyProtection="0"/>
    <xf numFmtId="0" fontId="8" fillId="9"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8" fillId="9"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8" fillId="9" borderId="0" applyNumberFormat="0" applyBorder="0" applyAlignment="0" applyProtection="0"/>
    <xf numFmtId="0" fontId="24" fillId="38" borderId="0" applyNumberFormat="0" applyBorder="0" applyAlignment="0" applyProtection="0"/>
    <xf numFmtId="0" fontId="8" fillId="10"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8" fillId="10"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8" fillId="10" borderId="0" applyNumberFormat="0" applyBorder="0" applyAlignment="0" applyProtection="0"/>
    <xf numFmtId="0" fontId="24" fillId="39" borderId="0" applyNumberFormat="0" applyBorder="0" applyAlignment="0" applyProtection="0"/>
    <xf numFmtId="0" fontId="8" fillId="13"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8" fillId="13"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8" fillId="13" borderId="0" applyNumberFormat="0" applyBorder="0" applyAlignment="0" applyProtection="0"/>
    <xf numFmtId="0" fontId="24" fillId="40" borderId="0" applyNumberFormat="0" applyBorder="0" applyAlignment="0" applyProtection="0"/>
    <xf numFmtId="0" fontId="8" fillId="14"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8" fillId="14"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8" fillId="14" borderId="0" applyNumberFormat="0" applyBorder="0" applyAlignment="0" applyProtection="0"/>
    <xf numFmtId="0" fontId="24" fillId="41" borderId="0" applyNumberFormat="0" applyBorder="0" applyAlignment="0" applyProtection="0"/>
    <xf numFmtId="0" fontId="8" fillId="15"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8" fillId="15"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9" fillId="4"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9" fillId="4" borderId="0" applyNumberFormat="0" applyBorder="0" applyAlignment="0" applyProtection="0"/>
    <xf numFmtId="0" fontId="26" fillId="43" borderId="17" applyNumberFormat="0" applyAlignment="0" applyProtection="0"/>
    <xf numFmtId="0" fontId="10" fillId="16" borderId="1" applyNumberFormat="0" applyAlignment="0" applyProtection="0"/>
    <xf numFmtId="0" fontId="26" fillId="43" borderId="17" applyNumberFormat="0" applyAlignment="0" applyProtection="0"/>
    <xf numFmtId="0" fontId="26" fillId="43" borderId="17" applyNumberFormat="0" applyAlignment="0" applyProtection="0"/>
    <xf numFmtId="0" fontId="26" fillId="43" borderId="17" applyNumberFormat="0" applyAlignment="0" applyProtection="0"/>
    <xf numFmtId="0" fontId="10" fillId="16" borderId="1" applyNumberFormat="0" applyAlignment="0" applyProtection="0"/>
    <xf numFmtId="0" fontId="26" fillId="43" borderId="17" applyNumberFormat="0" applyAlignment="0" applyProtection="0"/>
    <xf numFmtId="0" fontId="26" fillId="43" borderId="17" applyNumberFormat="0" applyAlignment="0" applyProtection="0"/>
    <xf numFmtId="0" fontId="10" fillId="16" borderId="1" applyNumberFormat="0" applyAlignment="0" applyProtection="0"/>
    <xf numFmtId="0" fontId="27" fillId="44" borderId="18" applyNumberFormat="0" applyAlignment="0" applyProtection="0"/>
    <xf numFmtId="0" fontId="11" fillId="17" borderId="2" applyNumberFormat="0" applyAlignment="0" applyProtection="0"/>
    <xf numFmtId="0" fontId="27" fillId="44" borderId="18" applyNumberFormat="0" applyAlignment="0" applyProtection="0"/>
    <xf numFmtId="0" fontId="27" fillId="44" borderId="18" applyNumberFormat="0" applyAlignment="0" applyProtection="0"/>
    <xf numFmtId="0" fontId="27" fillId="44" borderId="18" applyNumberFormat="0" applyAlignment="0" applyProtection="0"/>
    <xf numFmtId="0" fontId="11" fillId="17" borderId="2" applyNumberFormat="0" applyAlignment="0" applyProtection="0"/>
    <xf numFmtId="0" fontId="27" fillId="44" borderId="18" applyNumberFormat="0" applyAlignment="0" applyProtection="0"/>
    <xf numFmtId="0" fontId="27" fillId="44" borderId="18" applyNumberFormat="0" applyAlignment="0" applyProtection="0"/>
    <xf numFmtId="0" fontId="11" fillId="17" borderId="2" applyNumberFormat="0" applyAlignment="0" applyProtection="0"/>
    <xf numFmtId="0" fontId="28" fillId="0" borderId="19" applyNumberFormat="0" applyFill="0" applyAlignment="0" applyProtection="0"/>
    <xf numFmtId="0" fontId="12" fillId="0" borderId="3" applyNumberFormat="0" applyFill="0" applyAlignment="0" applyProtection="0"/>
    <xf numFmtId="0" fontId="28" fillId="0" borderId="19" applyNumberFormat="0" applyFill="0" applyAlignment="0" applyProtection="0"/>
    <xf numFmtId="0" fontId="28" fillId="0" borderId="19" applyNumberFormat="0" applyFill="0" applyAlignment="0" applyProtection="0"/>
    <xf numFmtId="0" fontId="28" fillId="0" borderId="19" applyNumberFormat="0" applyFill="0" applyAlignment="0" applyProtection="0"/>
    <xf numFmtId="0" fontId="12" fillId="0" borderId="3" applyNumberFormat="0" applyFill="0" applyAlignment="0" applyProtection="0"/>
    <xf numFmtId="0" fontId="28" fillId="0" borderId="19" applyNumberFormat="0" applyFill="0" applyAlignment="0" applyProtection="0"/>
    <xf numFmtId="0" fontId="28" fillId="0" borderId="19" applyNumberFormat="0" applyFill="0" applyAlignment="0" applyProtection="0"/>
    <xf numFmtId="0" fontId="12" fillId="0" borderId="3" applyNumberFormat="0" applyFill="0" applyAlignment="0" applyProtection="0"/>
    <xf numFmtId="0" fontId="29" fillId="0" borderId="0" applyNumberFormat="0" applyFill="0" applyBorder="0" applyAlignment="0" applyProtection="0"/>
    <xf numFmtId="0" fontId="13"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3"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3" fillId="0" borderId="0" applyNumberFormat="0" applyFill="0" applyBorder="0" applyAlignment="0" applyProtection="0"/>
    <xf numFmtId="0" fontId="24" fillId="45" borderId="0" applyNumberFormat="0" applyBorder="0" applyAlignment="0" applyProtection="0"/>
    <xf numFmtId="0" fontId="8" fillId="18"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8" fillId="18" borderId="0" applyNumberFormat="0" applyBorder="0" applyAlignment="0" applyProtection="0"/>
    <xf numFmtId="0" fontId="24" fillId="45" borderId="0" applyNumberFormat="0" applyBorder="0" applyAlignment="0" applyProtection="0"/>
    <xf numFmtId="0" fontId="24" fillId="45" borderId="0" applyNumberFormat="0" applyBorder="0" applyAlignment="0" applyProtection="0"/>
    <xf numFmtId="0" fontId="8" fillId="18" borderId="0" applyNumberFormat="0" applyBorder="0" applyAlignment="0" applyProtection="0"/>
    <xf numFmtId="0" fontId="24" fillId="46" borderId="0" applyNumberFormat="0" applyBorder="0" applyAlignment="0" applyProtection="0"/>
    <xf numFmtId="0" fontId="8" fillId="19"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8" fillId="19" borderId="0" applyNumberFormat="0" applyBorder="0" applyAlignment="0" applyProtection="0"/>
    <xf numFmtId="0" fontId="24" fillId="46" borderId="0" applyNumberFormat="0" applyBorder="0" applyAlignment="0" applyProtection="0"/>
    <xf numFmtId="0" fontId="24" fillId="46" borderId="0" applyNumberFormat="0" applyBorder="0" applyAlignment="0" applyProtection="0"/>
    <xf numFmtId="0" fontId="8" fillId="19" borderId="0" applyNumberFormat="0" applyBorder="0" applyAlignment="0" applyProtection="0"/>
    <xf numFmtId="0" fontId="24" fillId="47" borderId="0" applyNumberFormat="0" applyBorder="0" applyAlignment="0" applyProtection="0"/>
    <xf numFmtId="0" fontId="8" fillId="20"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8" fillId="20" borderId="0" applyNumberFormat="0" applyBorder="0" applyAlignment="0" applyProtection="0"/>
    <xf numFmtId="0" fontId="24" fillId="47" borderId="0" applyNumberFormat="0" applyBorder="0" applyAlignment="0" applyProtection="0"/>
    <xf numFmtId="0" fontId="24" fillId="47" borderId="0" applyNumberFormat="0" applyBorder="0" applyAlignment="0" applyProtection="0"/>
    <xf numFmtId="0" fontId="8" fillId="20" borderId="0" applyNumberFormat="0" applyBorder="0" applyAlignment="0" applyProtection="0"/>
    <xf numFmtId="0" fontId="24" fillId="48" borderId="0" applyNumberFormat="0" applyBorder="0" applyAlignment="0" applyProtection="0"/>
    <xf numFmtId="0" fontId="8" fillId="13"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8" fillId="13" borderId="0" applyNumberFormat="0" applyBorder="0" applyAlignment="0" applyProtection="0"/>
    <xf numFmtId="0" fontId="24" fillId="48" borderId="0" applyNumberFormat="0" applyBorder="0" applyAlignment="0" applyProtection="0"/>
    <xf numFmtId="0" fontId="24" fillId="48" borderId="0" applyNumberFormat="0" applyBorder="0" applyAlignment="0" applyProtection="0"/>
    <xf numFmtId="0" fontId="8" fillId="13" borderId="0" applyNumberFormat="0" applyBorder="0" applyAlignment="0" applyProtection="0"/>
    <xf numFmtId="0" fontId="24" fillId="49" borderId="0" applyNumberFormat="0" applyBorder="0" applyAlignment="0" applyProtection="0"/>
    <xf numFmtId="0" fontId="8" fillId="14"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8" fillId="14" borderId="0" applyNumberFormat="0" applyBorder="0" applyAlignment="0" applyProtection="0"/>
    <xf numFmtId="0" fontId="24" fillId="49" borderId="0" applyNumberFormat="0" applyBorder="0" applyAlignment="0" applyProtection="0"/>
    <xf numFmtId="0" fontId="24" fillId="49" borderId="0" applyNumberFormat="0" applyBorder="0" applyAlignment="0" applyProtection="0"/>
    <xf numFmtId="0" fontId="8" fillId="14" borderId="0" applyNumberFormat="0" applyBorder="0" applyAlignment="0" applyProtection="0"/>
    <xf numFmtId="0" fontId="24" fillId="50" borderId="0" applyNumberFormat="0" applyBorder="0" applyAlignment="0" applyProtection="0"/>
    <xf numFmtId="0" fontId="8" fillId="21"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8" fillId="21" borderId="0" applyNumberFormat="0" applyBorder="0" applyAlignment="0" applyProtection="0"/>
    <xf numFmtId="0" fontId="24" fillId="50" borderId="0" applyNumberFormat="0" applyBorder="0" applyAlignment="0" applyProtection="0"/>
    <xf numFmtId="0" fontId="24" fillId="50" borderId="0" applyNumberFormat="0" applyBorder="0" applyAlignment="0" applyProtection="0"/>
    <xf numFmtId="0" fontId="8" fillId="21" borderId="0" applyNumberFormat="0" applyBorder="0" applyAlignment="0" applyProtection="0"/>
    <xf numFmtId="0" fontId="30" fillId="51" borderId="17" applyNumberFormat="0" applyAlignment="0" applyProtection="0"/>
    <xf numFmtId="0" fontId="14" fillId="7" borderId="1" applyNumberFormat="0" applyAlignment="0" applyProtection="0"/>
    <xf numFmtId="0" fontId="30" fillId="51" borderId="17" applyNumberFormat="0" applyAlignment="0" applyProtection="0"/>
    <xf numFmtId="0" fontId="30" fillId="51" borderId="17" applyNumberFormat="0" applyAlignment="0" applyProtection="0"/>
    <xf numFmtId="0" fontId="30" fillId="51" borderId="17" applyNumberFormat="0" applyAlignment="0" applyProtection="0"/>
    <xf numFmtId="0" fontId="14" fillId="7" borderId="1" applyNumberFormat="0" applyAlignment="0" applyProtection="0"/>
    <xf numFmtId="0" fontId="30" fillId="51" borderId="17" applyNumberFormat="0" applyAlignment="0" applyProtection="0"/>
    <xf numFmtId="0" fontId="30" fillId="51" borderId="17" applyNumberFormat="0" applyAlignment="0" applyProtection="0"/>
    <xf numFmtId="0" fontId="14" fillId="7" borderId="1"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3" fillId="52" borderId="0" applyNumberFormat="0" applyBorder="0" applyAlignment="0" applyProtection="0"/>
    <xf numFmtId="0" fontId="15" fillId="3"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15" fillId="3"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15" fillId="3" borderId="0" applyNumberFormat="0" applyBorder="0" applyAlignment="0" applyProtection="0"/>
    <xf numFmtId="167"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6" fontId="23"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9"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4" fillId="53" borderId="0" applyNumberFormat="0" applyBorder="0" applyAlignment="0" applyProtection="0"/>
    <xf numFmtId="0" fontId="16" fillId="22"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16" fillId="22"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16" fillId="22" borderId="0" applyNumberFormat="0" applyBorder="0" applyAlignment="0" applyProtection="0"/>
    <xf numFmtId="0" fontId="23" fillId="0" borderId="0"/>
    <xf numFmtId="0" fontId="1" fillId="0" borderId="0"/>
    <xf numFmtId="0" fontId="35"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23" fillId="0" borderId="0"/>
    <xf numFmtId="0" fontId="1" fillId="0" borderId="0"/>
    <xf numFmtId="0" fontId="23" fillId="0" borderId="0"/>
    <xf numFmtId="0" fontId="1" fillId="0" borderId="0"/>
    <xf numFmtId="0" fontId="1" fillId="0" borderId="0"/>
    <xf numFmtId="0" fontId="1" fillId="0" borderId="0"/>
    <xf numFmtId="0" fontId="7" fillId="0" borderId="0"/>
    <xf numFmtId="0" fontId="23"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3" fillId="54" borderId="20" applyNumberFormat="0" applyFont="0" applyAlignment="0" applyProtection="0"/>
    <xf numFmtId="0" fontId="1" fillId="23" borderId="5" applyNumberFormat="0" applyFont="0" applyAlignment="0" applyProtection="0"/>
    <xf numFmtId="0" fontId="23" fillId="54" borderId="20" applyNumberFormat="0" applyFont="0" applyAlignment="0" applyProtection="0"/>
    <xf numFmtId="0" fontId="23" fillId="54" borderId="20" applyNumberFormat="0" applyFont="0" applyAlignment="0" applyProtection="0"/>
    <xf numFmtId="0" fontId="23" fillId="54" borderId="20" applyNumberFormat="0" applyFont="0" applyAlignment="0" applyProtection="0"/>
    <xf numFmtId="0" fontId="1" fillId="23" borderId="5" applyNumberFormat="0" applyFont="0" applyAlignment="0" applyProtection="0"/>
    <xf numFmtId="0" fontId="23" fillId="54" borderId="20" applyNumberFormat="0" applyFont="0" applyAlignment="0" applyProtection="0"/>
    <xf numFmtId="0" fontId="23" fillId="54" borderId="20" applyNumberFormat="0" applyFont="0" applyAlignment="0" applyProtection="0"/>
    <xf numFmtId="0" fontId="1" fillId="23" borderId="5" applyNumberFormat="0" applyFont="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0" fontId="36" fillId="43" borderId="21" applyNumberFormat="0" applyAlignment="0" applyProtection="0"/>
    <xf numFmtId="0" fontId="17" fillId="16" borderId="6" applyNumberFormat="0" applyAlignment="0" applyProtection="0"/>
    <xf numFmtId="0" fontId="36" fillId="43" borderId="21" applyNumberFormat="0" applyAlignment="0" applyProtection="0"/>
    <xf numFmtId="0" fontId="36" fillId="43" borderId="21" applyNumberFormat="0" applyAlignment="0" applyProtection="0"/>
    <xf numFmtId="0" fontId="36" fillId="43" borderId="21" applyNumberFormat="0" applyAlignment="0" applyProtection="0"/>
    <xf numFmtId="0" fontId="17" fillId="16" borderId="6" applyNumberFormat="0" applyAlignment="0" applyProtection="0"/>
    <xf numFmtId="0" fontId="36" fillId="43" borderId="21" applyNumberFormat="0" applyAlignment="0" applyProtection="0"/>
    <xf numFmtId="0" fontId="36" fillId="43" borderId="21" applyNumberFormat="0" applyAlignment="0" applyProtection="0"/>
    <xf numFmtId="0" fontId="17" fillId="16" borderId="6" applyNumberFormat="0" applyAlignment="0" applyProtection="0"/>
    <xf numFmtId="0" fontId="37" fillId="0" borderId="0" applyNumberFormat="0" applyFill="0" applyBorder="0" applyAlignment="0" applyProtection="0"/>
    <xf numFmtId="0" fontId="1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8"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8" fillId="0" borderId="0" applyNumberFormat="0" applyFill="0" applyBorder="0" applyAlignment="0" applyProtection="0"/>
    <xf numFmtId="0" fontId="38" fillId="0" borderId="0" applyNumberFormat="0" applyFill="0" applyBorder="0" applyAlignment="0" applyProtection="0"/>
    <xf numFmtId="0" fontId="1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9"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19" fillId="0" borderId="0" applyNumberFormat="0" applyFill="0" applyBorder="0" applyAlignment="0" applyProtection="0"/>
    <xf numFmtId="0" fontId="39" fillId="0" borderId="0" applyNumberFormat="0" applyFill="0" applyBorder="0" applyAlignment="0" applyProtection="0"/>
    <xf numFmtId="0" fontId="20" fillId="0" borderId="4" applyNumberFormat="0" applyFill="0" applyAlignment="0" applyProtection="0"/>
    <xf numFmtId="0" fontId="40" fillId="0" borderId="22" applyNumberFormat="0" applyFill="0" applyAlignment="0" applyProtection="0"/>
    <xf numFmtId="0" fontId="40" fillId="0" borderId="22" applyNumberFormat="0" applyFill="0" applyAlignment="0" applyProtection="0"/>
    <xf numFmtId="0" fontId="40" fillId="0" borderId="22" applyNumberFormat="0" applyFill="0" applyAlignment="0" applyProtection="0"/>
    <xf numFmtId="0" fontId="20" fillId="0" borderId="4" applyNumberFormat="0" applyFill="0" applyAlignment="0" applyProtection="0"/>
    <xf numFmtId="0" fontId="40" fillId="0" borderId="22" applyNumberFormat="0" applyFill="0" applyAlignment="0" applyProtection="0"/>
    <xf numFmtId="0" fontId="40" fillId="0" borderId="22" applyNumberFormat="0" applyFill="0" applyAlignment="0" applyProtection="0"/>
    <xf numFmtId="0" fontId="20" fillId="0" borderId="4" applyNumberFormat="0" applyFill="0" applyAlignment="0" applyProtection="0"/>
    <xf numFmtId="0" fontId="41" fillId="0" borderId="23" applyNumberFormat="0" applyFill="0" applyAlignment="0" applyProtection="0"/>
    <xf numFmtId="0" fontId="21" fillId="0" borderId="7" applyNumberFormat="0" applyFill="0" applyAlignment="0" applyProtection="0"/>
    <xf numFmtId="0" fontId="41" fillId="0" borderId="23" applyNumberFormat="0" applyFill="0" applyAlignment="0" applyProtection="0"/>
    <xf numFmtId="0" fontId="41" fillId="0" borderId="23" applyNumberFormat="0" applyFill="0" applyAlignment="0" applyProtection="0"/>
    <xf numFmtId="0" fontId="41" fillId="0" borderId="23" applyNumberFormat="0" applyFill="0" applyAlignment="0" applyProtection="0"/>
    <xf numFmtId="0" fontId="21" fillId="0" borderId="7" applyNumberFormat="0" applyFill="0" applyAlignment="0" applyProtection="0"/>
    <xf numFmtId="0" fontId="41" fillId="0" borderId="23" applyNumberFormat="0" applyFill="0" applyAlignment="0" applyProtection="0"/>
    <xf numFmtId="0" fontId="41" fillId="0" borderId="23" applyNumberFormat="0" applyFill="0" applyAlignment="0" applyProtection="0"/>
    <xf numFmtId="0" fontId="21" fillId="0" borderId="7" applyNumberFormat="0" applyFill="0" applyAlignment="0" applyProtection="0"/>
    <xf numFmtId="0" fontId="29" fillId="0" borderId="24" applyNumberFormat="0" applyFill="0" applyAlignment="0" applyProtection="0"/>
    <xf numFmtId="0" fontId="13" fillId="0" borderId="8"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13" fillId="0" borderId="8" applyNumberFormat="0" applyFill="0" applyAlignment="0" applyProtection="0"/>
    <xf numFmtId="0" fontId="29" fillId="0" borderId="24" applyNumberFormat="0" applyFill="0" applyAlignment="0" applyProtection="0"/>
    <xf numFmtId="0" fontId="29" fillId="0" borderId="24"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 fillId="0" borderId="0" applyNumberFormat="0" applyFill="0" applyBorder="0" applyAlignment="0" applyProtection="0"/>
    <xf numFmtId="0" fontId="42" fillId="0" borderId="25" applyNumberFormat="0" applyFill="0" applyAlignment="0" applyProtection="0"/>
    <xf numFmtId="0" fontId="5" fillId="0" borderId="9" applyNumberFormat="0" applyFill="0" applyAlignment="0" applyProtection="0"/>
    <xf numFmtId="0" fontId="42" fillId="0" borderId="25" applyNumberFormat="0" applyFill="0" applyAlignment="0" applyProtection="0"/>
    <xf numFmtId="0" fontId="42" fillId="0" borderId="25" applyNumberFormat="0" applyFill="0" applyAlignment="0" applyProtection="0"/>
    <xf numFmtId="0" fontId="42" fillId="0" borderId="25" applyNumberFormat="0" applyFill="0" applyAlignment="0" applyProtection="0"/>
    <xf numFmtId="0" fontId="5" fillId="0" borderId="9" applyNumberFormat="0" applyFill="0" applyAlignment="0" applyProtection="0"/>
    <xf numFmtId="0" fontId="42" fillId="0" borderId="25" applyNumberFormat="0" applyFill="0" applyAlignment="0" applyProtection="0"/>
    <xf numFmtId="0" fontId="42" fillId="0" borderId="25" applyNumberFormat="0" applyFill="0" applyAlignment="0" applyProtection="0"/>
    <xf numFmtId="0" fontId="5" fillId="0" borderId="9"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41" fontId="23" fillId="0" borderId="0" applyFont="0" applyFill="0" applyBorder="0" applyAlignment="0" applyProtection="0"/>
    <xf numFmtId="0" fontId="10" fillId="16" borderId="54" applyNumberFormat="0" applyAlignment="0" applyProtection="0"/>
    <xf numFmtId="0" fontId="10" fillId="16" borderId="54" applyNumberFormat="0" applyAlignment="0" applyProtection="0"/>
    <xf numFmtId="0" fontId="10" fillId="16" borderId="54" applyNumberFormat="0" applyAlignment="0" applyProtection="0"/>
    <xf numFmtId="0" fontId="14" fillId="7" borderId="54" applyNumberFormat="0" applyAlignment="0" applyProtection="0"/>
    <xf numFmtId="0" fontId="14" fillId="7" borderId="54" applyNumberFormat="0" applyAlignment="0" applyProtection="0"/>
    <xf numFmtId="0" fontId="14" fillId="7" borderId="54" applyNumberFormat="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23" borderId="55" applyNumberFormat="0" applyFont="0" applyAlignment="0" applyProtection="0"/>
    <xf numFmtId="0" fontId="1" fillId="23" borderId="55" applyNumberFormat="0" applyFont="0" applyAlignment="0" applyProtection="0"/>
    <xf numFmtId="0" fontId="1" fillId="23" borderId="55" applyNumberFormat="0" applyFont="0" applyAlignment="0" applyProtection="0"/>
    <xf numFmtId="0" fontId="17" fillId="16" borderId="56" applyNumberFormat="0" applyAlignment="0" applyProtection="0"/>
    <xf numFmtId="0" fontId="17" fillId="16" borderId="56" applyNumberFormat="0" applyAlignment="0" applyProtection="0"/>
    <xf numFmtId="0" fontId="17" fillId="16" borderId="56" applyNumberFormat="0" applyAlignment="0" applyProtection="0"/>
    <xf numFmtId="0" fontId="5" fillId="0" borderId="57" applyNumberFormat="0" applyFill="0" applyAlignment="0" applyProtection="0"/>
    <xf numFmtId="0" fontId="5" fillId="0" borderId="57" applyNumberFormat="0" applyFill="0" applyAlignment="0" applyProtection="0"/>
    <xf numFmtId="0" fontId="5" fillId="0" borderId="57" applyNumberFormat="0" applyFill="0" applyAlignment="0" applyProtection="0"/>
    <xf numFmtId="41" fontId="23" fillId="0" borderId="0" applyFont="0" applyFill="0" applyBorder="0" applyAlignment="0" applyProtection="0"/>
  </cellStyleXfs>
  <cellXfs count="339">
    <xf numFmtId="0" fontId="0" fillId="0" borderId="0" xfId="0"/>
    <xf numFmtId="0" fontId="43" fillId="55" borderId="0" xfId="270" applyFont="1" applyFill="1"/>
    <xf numFmtId="0" fontId="0" fillId="55" borderId="0" xfId="0" applyFill="1"/>
    <xf numFmtId="0" fontId="46" fillId="0" borderId="0" xfId="0" applyFont="1" applyAlignment="1">
      <alignment horizontal="center" vertical="center" wrapText="1"/>
    </xf>
    <xf numFmtId="0" fontId="47" fillId="55" borderId="0" xfId="0" applyFont="1" applyFill="1"/>
    <xf numFmtId="0" fontId="47" fillId="55" borderId="0" xfId="0" applyFont="1" applyFill="1" applyAlignment="1">
      <alignment horizontal="center"/>
    </xf>
    <xf numFmtId="0" fontId="48" fillId="55" borderId="0" xfId="341" applyFont="1" applyFill="1" applyAlignment="1">
      <alignment horizontal="center"/>
    </xf>
    <xf numFmtId="0" fontId="49" fillId="56" borderId="0" xfId="0" applyFont="1" applyFill="1" applyAlignment="1">
      <alignment horizontal="center" vertical="center" wrapText="1"/>
    </xf>
    <xf numFmtId="14" fontId="47" fillId="55" borderId="30" xfId="0" applyNumberFormat="1" applyFont="1" applyFill="1" applyBorder="1" applyAlignment="1">
      <alignment horizontal="left"/>
    </xf>
    <xf numFmtId="3" fontId="47" fillId="55" borderId="30" xfId="0" applyNumberFormat="1" applyFont="1" applyFill="1" applyBorder="1" applyAlignment="1">
      <alignment horizontal="center"/>
    </xf>
    <xf numFmtId="3" fontId="47" fillId="55" borderId="0" xfId="0" applyNumberFormat="1" applyFont="1" applyFill="1" applyAlignment="1">
      <alignment horizontal="center"/>
    </xf>
    <xf numFmtId="14" fontId="47" fillId="55" borderId="29" xfId="0" applyNumberFormat="1" applyFont="1" applyFill="1" applyBorder="1" applyAlignment="1">
      <alignment horizontal="left"/>
    </xf>
    <xf numFmtId="3" fontId="47" fillId="55" borderId="29" xfId="0" applyNumberFormat="1" applyFont="1" applyFill="1" applyBorder="1" applyAlignment="1">
      <alignment horizontal="center"/>
    </xf>
    <xf numFmtId="3" fontId="47" fillId="55" borderId="0" xfId="0" applyNumberFormat="1" applyFont="1" applyFill="1"/>
    <xf numFmtId="171" fontId="47" fillId="55" borderId="37" xfId="0" applyNumberFormat="1" applyFont="1" applyFill="1" applyBorder="1" applyAlignment="1">
      <alignment horizontal="left"/>
    </xf>
    <xf numFmtId="3" fontId="47" fillId="55" borderId="37" xfId="0" applyNumberFormat="1" applyFont="1" applyFill="1" applyBorder="1" applyAlignment="1">
      <alignment horizontal="center"/>
    </xf>
    <xf numFmtId="171" fontId="47" fillId="55" borderId="29" xfId="0" applyNumberFormat="1" applyFont="1" applyFill="1" applyBorder="1" applyAlignment="1">
      <alignment horizontal="left"/>
    </xf>
    <xf numFmtId="0" fontId="52" fillId="55" borderId="0" xfId="341" applyFont="1" applyFill="1"/>
    <xf numFmtId="0" fontId="53" fillId="55" borderId="0" xfId="341" applyFont="1" applyFill="1"/>
    <xf numFmtId="0" fontId="48" fillId="55" borderId="35" xfId="341" applyFont="1" applyFill="1" applyBorder="1" applyAlignment="1">
      <alignment horizontal="center"/>
    </xf>
    <xf numFmtId="0" fontId="52" fillId="55" borderId="31" xfId="341" applyFont="1" applyFill="1" applyBorder="1"/>
    <xf numFmtId="3" fontId="52" fillId="55" borderId="31" xfId="330" applyNumberFormat="1" applyFont="1" applyFill="1" applyBorder="1" applyAlignment="1">
      <alignment horizontal="center" vertical="center" wrapText="1"/>
    </xf>
    <xf numFmtId="168" fontId="52" fillId="55" borderId="30" xfId="330" applyNumberFormat="1" applyFont="1" applyFill="1" applyBorder="1" applyAlignment="1">
      <alignment horizontal="center" vertical="center" wrapText="1"/>
    </xf>
    <xf numFmtId="41" fontId="52" fillId="55" borderId="0" xfId="448" applyFont="1" applyFill="1"/>
    <xf numFmtId="0" fontId="52" fillId="55" borderId="30" xfId="341" applyFont="1" applyFill="1" applyBorder="1"/>
    <xf numFmtId="3" fontId="52" fillId="55" borderId="30" xfId="330" applyNumberFormat="1" applyFont="1" applyFill="1" applyBorder="1" applyAlignment="1">
      <alignment horizontal="center" vertical="center" wrapText="1"/>
    </xf>
    <xf numFmtId="3" fontId="52" fillId="0" borderId="30" xfId="330" applyNumberFormat="1" applyFont="1" applyBorder="1" applyAlignment="1">
      <alignment horizontal="center" vertical="center" wrapText="1"/>
    </xf>
    <xf numFmtId="3" fontId="52" fillId="55" borderId="0" xfId="330" applyNumberFormat="1" applyFont="1" applyFill="1" applyAlignment="1">
      <alignment horizontal="center" vertical="center" wrapText="1"/>
    </xf>
    <xf numFmtId="0" fontId="48" fillId="55" borderId="28" xfId="341" applyFont="1" applyFill="1" applyBorder="1"/>
    <xf numFmtId="3" fontId="48" fillId="55" borderId="28" xfId="330" applyNumberFormat="1" applyFont="1" applyFill="1" applyBorder="1" applyAlignment="1">
      <alignment horizontal="center" vertical="center" wrapText="1"/>
    </xf>
    <xf numFmtId="168" fontId="48" fillId="55" borderId="28" xfId="330" applyNumberFormat="1" applyFont="1" applyFill="1" applyBorder="1" applyAlignment="1">
      <alignment horizontal="center" vertical="center" wrapText="1"/>
    </xf>
    <xf numFmtId="0" fontId="48" fillId="55" borderId="26" xfId="341" applyFont="1" applyFill="1" applyBorder="1"/>
    <xf numFmtId="3" fontId="48" fillId="55" borderId="26" xfId="330" applyNumberFormat="1" applyFont="1" applyFill="1" applyBorder="1" applyAlignment="1">
      <alignment horizontal="center" vertical="center" wrapText="1"/>
    </xf>
    <xf numFmtId="168" fontId="48" fillId="55" borderId="26" xfId="330" applyNumberFormat="1" applyFont="1" applyFill="1" applyBorder="1" applyAlignment="1">
      <alignment horizontal="center" vertical="center" wrapText="1"/>
    </xf>
    <xf numFmtId="0" fontId="52" fillId="55" borderId="0" xfId="341" applyFont="1" applyFill="1" applyAlignment="1">
      <alignment vertical="center" wrapText="1"/>
    </xf>
    <xf numFmtId="0" fontId="52" fillId="55" borderId="0" xfId="329" applyFont="1" applyFill="1" applyAlignment="1">
      <alignment horizontal="center" vertical="center"/>
    </xf>
    <xf numFmtId="0" fontId="52" fillId="55" borderId="0" xfId="329" applyFont="1" applyFill="1"/>
    <xf numFmtId="0" fontId="48" fillId="55" borderId="0" xfId="351" applyFont="1" applyFill="1"/>
    <xf numFmtId="0" fontId="56" fillId="55" borderId="0" xfId="351" applyFont="1" applyFill="1" applyAlignment="1">
      <alignment horizontal="center"/>
    </xf>
    <xf numFmtId="0" fontId="52" fillId="55" borderId="0" xfId="351" applyFont="1" applyFill="1" applyAlignment="1">
      <alignment horizontal="center" vertical="center"/>
    </xf>
    <xf numFmtId="0" fontId="52" fillId="55" borderId="0" xfId="351" applyFont="1" applyFill="1"/>
    <xf numFmtId="0" fontId="57" fillId="55" borderId="0" xfId="351" applyFont="1" applyFill="1"/>
    <xf numFmtId="0" fontId="52" fillId="55" borderId="0" xfId="351" applyFont="1" applyFill="1" applyAlignment="1">
      <alignment horizontal="center"/>
    </xf>
    <xf numFmtId="0" fontId="57" fillId="55" borderId="0" xfId="351" applyFont="1" applyFill="1" applyAlignment="1">
      <alignment horizontal="center"/>
    </xf>
    <xf numFmtId="0" fontId="55" fillId="55" borderId="0" xfId="341" applyFont="1" applyFill="1" applyAlignment="1">
      <alignment horizontal="center" vertical="center"/>
    </xf>
    <xf numFmtId="0" fontId="46" fillId="55" borderId="0" xfId="341" applyFont="1" applyFill="1"/>
    <xf numFmtId="0" fontId="46" fillId="55" borderId="0" xfId="341" applyFont="1" applyFill="1" applyAlignment="1">
      <alignment horizontal="left" vertical="top" wrapText="1"/>
    </xf>
    <xf numFmtId="0" fontId="0" fillId="55" borderId="0" xfId="0" applyFill="1" applyAlignment="1">
      <alignment horizontal="center" vertical="center"/>
    </xf>
    <xf numFmtId="0" fontId="0" fillId="55" borderId="0" xfId="337" applyFont="1" applyFill="1"/>
    <xf numFmtId="0" fontId="59" fillId="55" borderId="0" xfId="337" applyFont="1" applyFill="1" applyAlignment="1">
      <alignment horizontal="center"/>
    </xf>
    <xf numFmtId="17" fontId="0" fillId="55" borderId="0" xfId="337" quotePrefix="1" applyNumberFormat="1" applyFont="1" applyFill="1" applyAlignment="1">
      <alignment horizontal="center"/>
    </xf>
    <xf numFmtId="0" fontId="0" fillId="55" borderId="0" xfId="337" applyFont="1" applyFill="1" applyAlignment="1">
      <alignment wrapText="1"/>
    </xf>
    <xf numFmtId="0" fontId="0" fillId="55" borderId="0" xfId="337" applyFont="1" applyFill="1" applyAlignment="1">
      <alignment horizontal="center"/>
    </xf>
    <xf numFmtId="0" fontId="42" fillId="55" borderId="0" xfId="337" applyFont="1" applyFill="1"/>
    <xf numFmtId="0" fontId="49" fillId="55" borderId="0" xfId="337" applyFont="1" applyFill="1" applyAlignment="1">
      <alignment horizontal="center"/>
    </xf>
    <xf numFmtId="0" fontId="54" fillId="55" borderId="0" xfId="270" applyFont="1" applyFill="1" applyAlignment="1">
      <alignment vertical="center"/>
    </xf>
    <xf numFmtId="0" fontId="54" fillId="55" borderId="0" xfId="270" applyFont="1" applyFill="1" applyAlignment="1">
      <alignment horizontal="center" vertical="center"/>
    </xf>
    <xf numFmtId="0" fontId="42" fillId="55" borderId="0" xfId="337" applyFont="1" applyFill="1" applyAlignment="1">
      <alignment horizontal="center"/>
    </xf>
    <xf numFmtId="0" fontId="42" fillId="55" borderId="0" xfId="337" applyFont="1" applyFill="1" applyAlignment="1">
      <alignment vertical="center"/>
    </xf>
    <xf numFmtId="0" fontId="49" fillId="55" borderId="0" xfId="337" applyFont="1" applyFill="1" applyAlignment="1">
      <alignment horizontal="center" vertical="center"/>
    </xf>
    <xf numFmtId="0" fontId="60" fillId="55" borderId="0" xfId="341" applyFont="1" applyFill="1"/>
    <xf numFmtId="0" fontId="47" fillId="55" borderId="42" xfId="0" applyFont="1" applyFill="1" applyBorder="1" applyAlignment="1">
      <alignment horizontal="left"/>
    </xf>
    <xf numFmtId="168" fontId="47" fillId="55" borderId="37" xfId="0" applyNumberFormat="1" applyFont="1" applyFill="1" applyBorder="1" applyAlignment="1">
      <alignment horizontal="center"/>
    </xf>
    <xf numFmtId="168" fontId="47" fillId="55" borderId="38" xfId="0" applyNumberFormat="1" applyFont="1" applyFill="1" applyBorder="1" applyAlignment="1">
      <alignment horizontal="center"/>
    </xf>
    <xf numFmtId="1" fontId="52" fillId="55" borderId="0" xfId="341" applyNumberFormat="1" applyFont="1" applyFill="1"/>
    <xf numFmtId="0" fontId="47" fillId="55" borderId="43" xfId="0" applyFont="1" applyFill="1" applyBorder="1" applyAlignment="1">
      <alignment horizontal="left"/>
    </xf>
    <xf numFmtId="168" fontId="47" fillId="55" borderId="29" xfId="0" applyNumberFormat="1" applyFont="1" applyFill="1" applyBorder="1" applyAlignment="1">
      <alignment horizontal="center"/>
    </xf>
    <xf numFmtId="168" fontId="47" fillId="55" borderId="39" xfId="0" applyNumberFormat="1" applyFont="1" applyFill="1" applyBorder="1" applyAlignment="1">
      <alignment horizontal="center"/>
    </xf>
    <xf numFmtId="0" fontId="47" fillId="55" borderId="44" xfId="0" applyFont="1" applyFill="1" applyBorder="1" applyAlignment="1">
      <alignment horizontal="left"/>
    </xf>
    <xf numFmtId="3" fontId="47" fillId="55" borderId="40" xfId="0" applyNumberFormat="1" applyFont="1" applyFill="1" applyBorder="1" applyAlignment="1">
      <alignment horizontal="center"/>
    </xf>
    <xf numFmtId="0" fontId="49" fillId="55" borderId="42" xfId="0" applyFont="1" applyFill="1" applyBorder="1" applyAlignment="1">
      <alignment horizontal="left"/>
    </xf>
    <xf numFmtId="3" fontId="49" fillId="55" borderId="36" xfId="0" applyNumberFormat="1" applyFont="1" applyFill="1" applyBorder="1" applyAlignment="1">
      <alignment horizontal="center"/>
    </xf>
    <xf numFmtId="3" fontId="49" fillId="55" borderId="37" xfId="0" applyNumberFormat="1" applyFont="1" applyFill="1" applyBorder="1" applyAlignment="1">
      <alignment horizontal="center"/>
    </xf>
    <xf numFmtId="168" fontId="49" fillId="55" borderId="38" xfId="0" applyNumberFormat="1" applyFont="1" applyFill="1" applyBorder="1" applyAlignment="1">
      <alignment horizontal="center"/>
    </xf>
    <xf numFmtId="0" fontId="49" fillId="55" borderId="44" xfId="0" applyFont="1" applyFill="1" applyBorder="1" applyAlignment="1">
      <alignment horizontal="left"/>
    </xf>
    <xf numFmtId="3" fontId="49" fillId="55" borderId="40" xfId="0" applyNumberFormat="1" applyFont="1" applyFill="1" applyBorder="1" applyAlignment="1">
      <alignment horizontal="center"/>
    </xf>
    <xf numFmtId="168" fontId="49" fillId="55" borderId="41" xfId="0" applyNumberFormat="1" applyFont="1" applyFill="1" applyBorder="1" applyAlignment="1">
      <alignment horizontal="center"/>
    </xf>
    <xf numFmtId="0" fontId="52" fillId="0" borderId="0" xfId="341" applyFont="1"/>
    <xf numFmtId="17" fontId="52" fillId="55" borderId="0" xfId="341" applyNumberFormat="1" applyFont="1" applyFill="1"/>
    <xf numFmtId="3" fontId="52" fillId="55" borderId="0" xfId="341" applyNumberFormat="1" applyFont="1" applyFill="1"/>
    <xf numFmtId="0" fontId="61" fillId="55" borderId="0" xfId="341" applyFont="1" applyFill="1"/>
    <xf numFmtId="0" fontId="53" fillId="55" borderId="0" xfId="0" applyFont="1" applyFill="1"/>
    <xf numFmtId="0" fontId="49" fillId="56" borderId="0" xfId="0" applyFont="1" applyFill="1" applyAlignment="1">
      <alignment horizontal="center"/>
    </xf>
    <xf numFmtId="0" fontId="52" fillId="55" borderId="0" xfId="0" applyFont="1" applyFill="1"/>
    <xf numFmtId="0" fontId="49" fillId="56" borderId="13" xfId="0" applyFont="1" applyFill="1" applyBorder="1" applyAlignment="1">
      <alignment horizontal="center" vertical="center" wrapText="1"/>
    </xf>
    <xf numFmtId="0" fontId="49" fillId="56" borderId="10" xfId="0" applyFont="1" applyFill="1" applyBorder="1" applyAlignment="1">
      <alignment horizontal="center" vertical="center" wrapText="1"/>
    </xf>
    <xf numFmtId="0" fontId="49" fillId="56" borderId="14" xfId="0" applyFont="1" applyFill="1" applyBorder="1" applyAlignment="1">
      <alignment horizontal="center" vertical="center" wrapText="1"/>
    </xf>
    <xf numFmtId="0" fontId="47" fillId="55" borderId="42" xfId="0" applyFont="1" applyFill="1" applyBorder="1" applyAlignment="1">
      <alignment horizontal="center"/>
    </xf>
    <xf numFmtId="171" fontId="47" fillId="55" borderId="42" xfId="0" applyNumberFormat="1" applyFont="1" applyFill="1" applyBorder="1" applyAlignment="1">
      <alignment horizontal="center"/>
    </xf>
    <xf numFmtId="3" fontId="47" fillId="55" borderId="36" xfId="0" applyNumberFormat="1" applyFont="1" applyFill="1" applyBorder="1" applyAlignment="1">
      <alignment horizontal="center"/>
    </xf>
    <xf numFmtId="3" fontId="47" fillId="55" borderId="38" xfId="0" applyNumberFormat="1" applyFont="1" applyFill="1" applyBorder="1" applyAlignment="1">
      <alignment horizontal="center"/>
    </xf>
    <xf numFmtId="0" fontId="47" fillId="55" borderId="32" xfId="0" applyFont="1" applyFill="1" applyBorder="1" applyAlignment="1">
      <alignment horizontal="center"/>
    </xf>
    <xf numFmtId="171" fontId="47" fillId="55" borderId="32" xfId="0" applyNumberFormat="1" applyFont="1" applyFill="1" applyBorder="1" applyAlignment="1">
      <alignment horizontal="center"/>
    </xf>
    <xf numFmtId="3" fontId="47" fillId="55" borderId="33" xfId="0" applyNumberFormat="1" applyFont="1" applyFill="1" applyBorder="1" applyAlignment="1">
      <alignment horizontal="center"/>
    </xf>
    <xf numFmtId="3" fontId="47" fillId="55" borderId="34" xfId="0" applyNumberFormat="1" applyFont="1" applyFill="1" applyBorder="1" applyAlignment="1">
      <alignment horizontal="center"/>
    </xf>
    <xf numFmtId="3" fontId="47" fillId="0" borderId="34" xfId="0" applyNumberFormat="1" applyFont="1" applyBorder="1" applyAlignment="1">
      <alignment horizontal="center"/>
    </xf>
    <xf numFmtId="0" fontId="47" fillId="55" borderId="15" xfId="0" applyFont="1" applyFill="1" applyBorder="1" applyAlignment="1">
      <alignment horizontal="center"/>
    </xf>
    <xf numFmtId="171" fontId="47" fillId="55" borderId="15" xfId="0" applyNumberFormat="1" applyFont="1" applyFill="1" applyBorder="1" applyAlignment="1">
      <alignment horizontal="center"/>
    </xf>
    <xf numFmtId="3" fontId="47" fillId="55" borderId="13" xfId="0" applyNumberFormat="1" applyFont="1" applyFill="1" applyBorder="1" applyAlignment="1">
      <alignment horizontal="center"/>
    </xf>
    <xf numFmtId="3" fontId="47" fillId="55" borderId="10" xfId="0" applyNumberFormat="1" applyFont="1" applyFill="1" applyBorder="1" applyAlignment="1">
      <alignment horizontal="center"/>
    </xf>
    <xf numFmtId="3" fontId="47" fillId="0" borderId="14" xfId="0" applyNumberFormat="1" applyFont="1" applyBorder="1" applyAlignment="1">
      <alignment horizontal="center"/>
    </xf>
    <xf numFmtId="3" fontId="47" fillId="55" borderId="14" xfId="0" applyNumberFormat="1" applyFont="1" applyFill="1" applyBorder="1" applyAlignment="1">
      <alignment horizontal="center"/>
    </xf>
    <xf numFmtId="3" fontId="52" fillId="55" borderId="0" xfId="0" applyNumberFormat="1" applyFont="1" applyFill="1"/>
    <xf numFmtId="0" fontId="64" fillId="55" borderId="0" xfId="0" applyFont="1" applyFill="1"/>
    <xf numFmtId="0" fontId="52" fillId="55" borderId="0" xfId="345" applyFont="1" applyFill="1" applyAlignment="1">
      <alignment horizontal="center"/>
    </xf>
    <xf numFmtId="172" fontId="52" fillId="55" borderId="0" xfId="361" applyNumberFormat="1" applyFont="1" applyFill="1"/>
    <xf numFmtId="0" fontId="61" fillId="55" borderId="0" xfId="345" applyFont="1" applyFill="1" applyAlignment="1">
      <alignment vertical="center" wrapText="1"/>
    </xf>
    <xf numFmtId="170" fontId="52" fillId="55" borderId="0" xfId="341" applyNumberFormat="1" applyFont="1" applyFill="1"/>
    <xf numFmtId="0" fontId="48" fillId="55" borderId="0" xfId="341" applyFont="1" applyFill="1" applyAlignment="1">
      <alignment horizontal="center" vertical="center" wrapText="1"/>
    </xf>
    <xf numFmtId="0" fontId="48" fillId="55" borderId="10" xfId="341" applyFont="1" applyFill="1" applyBorder="1" applyAlignment="1">
      <alignment horizontal="center" vertical="center" wrapText="1"/>
    </xf>
    <xf numFmtId="3" fontId="52" fillId="55" borderId="0" xfId="341" applyNumberFormat="1" applyFont="1" applyFill="1" applyAlignment="1">
      <alignment horizontal="center"/>
    </xf>
    <xf numFmtId="3" fontId="52" fillId="55" borderId="0" xfId="345" applyNumberFormat="1" applyFont="1" applyFill="1" applyAlignment="1">
      <alignment horizontal="center"/>
    </xf>
    <xf numFmtId="0" fontId="53" fillId="55" borderId="0" xfId="341" applyFont="1" applyFill="1" applyAlignment="1">
      <alignment horizontal="center"/>
    </xf>
    <xf numFmtId="172" fontId="53" fillId="55" borderId="0" xfId="361" applyNumberFormat="1" applyFont="1" applyFill="1"/>
    <xf numFmtId="3" fontId="53" fillId="55" borderId="0" xfId="341" applyNumberFormat="1" applyFont="1" applyFill="1" applyAlignment="1">
      <alignment horizontal="center"/>
    </xf>
    <xf numFmtId="0" fontId="65" fillId="55" borderId="0" xfId="341" applyFont="1" applyFill="1"/>
    <xf numFmtId="172" fontId="65" fillId="55" borderId="0" xfId="361" applyNumberFormat="1" applyFont="1" applyFill="1"/>
    <xf numFmtId="3" fontId="65" fillId="55" borderId="0" xfId="341" applyNumberFormat="1" applyFont="1" applyFill="1" applyAlignment="1">
      <alignment horizontal="center"/>
    </xf>
    <xf numFmtId="0" fontId="52" fillId="55" borderId="0" xfId="341" applyFont="1" applyFill="1" applyAlignment="1">
      <alignment wrapText="1"/>
    </xf>
    <xf numFmtId="3" fontId="52" fillId="55" borderId="0" xfId="341" applyNumberFormat="1" applyFont="1" applyFill="1" applyAlignment="1">
      <alignment wrapText="1"/>
    </xf>
    <xf numFmtId="0" fontId="48" fillId="55" borderId="27" xfId="341" applyFont="1" applyFill="1" applyBorder="1" applyAlignment="1">
      <alignment horizontal="center" vertical="center" wrapText="1"/>
    </xf>
    <xf numFmtId="0" fontId="48" fillId="55" borderId="26" xfId="341" applyFont="1" applyFill="1" applyBorder="1" applyAlignment="1">
      <alignment horizontal="center" vertical="center" wrapText="1"/>
    </xf>
    <xf numFmtId="0" fontId="53" fillId="55" borderId="0" xfId="341" applyFont="1" applyFill="1" applyAlignment="1">
      <alignment wrapText="1"/>
    </xf>
    <xf numFmtId="172" fontId="53" fillId="55" borderId="0" xfId="361" applyNumberFormat="1" applyFont="1" applyFill="1" applyAlignment="1">
      <alignment wrapText="1"/>
    </xf>
    <xf numFmtId="172" fontId="53" fillId="55" borderId="0" xfId="341" applyNumberFormat="1" applyFont="1" applyFill="1" applyAlignment="1">
      <alignment wrapText="1"/>
    </xf>
    <xf numFmtId="0" fontId="66" fillId="55" borderId="0" xfId="341" applyFont="1" applyFill="1" applyAlignment="1">
      <alignment horizontal="center"/>
    </xf>
    <xf numFmtId="0" fontId="63" fillId="55" borderId="0" xfId="341" applyFont="1" applyFill="1" applyAlignment="1">
      <alignment horizontal="center"/>
    </xf>
    <xf numFmtId="0" fontId="66" fillId="55" borderId="0" xfId="341" applyFont="1" applyFill="1" applyAlignment="1">
      <alignment horizontal="center" vertical="center" wrapText="1"/>
    </xf>
    <xf numFmtId="0" fontId="63" fillId="55" borderId="0" xfId="341" applyFont="1" applyFill="1" applyAlignment="1">
      <alignment horizontal="center" vertical="center" wrapText="1"/>
    </xf>
    <xf numFmtId="168" fontId="52" fillId="55" borderId="0" xfId="341" applyNumberFormat="1" applyFont="1" applyFill="1" applyAlignment="1">
      <alignment horizontal="center"/>
    </xf>
    <xf numFmtId="168" fontId="52" fillId="55" borderId="0" xfId="341" applyNumberFormat="1" applyFont="1" applyFill="1"/>
    <xf numFmtId="168" fontId="53" fillId="55" borderId="0" xfId="341" applyNumberFormat="1" applyFont="1" applyFill="1"/>
    <xf numFmtId="172" fontId="60" fillId="55" borderId="0" xfId="361" applyNumberFormat="1" applyFont="1" applyFill="1"/>
    <xf numFmtId="0" fontId="51" fillId="55" borderId="0" xfId="341" applyFont="1" applyFill="1"/>
    <xf numFmtId="0" fontId="31" fillId="55" borderId="0" xfId="270" applyFill="1"/>
    <xf numFmtId="9" fontId="0" fillId="55" borderId="0" xfId="361" applyFont="1" applyFill="1"/>
    <xf numFmtId="0" fontId="48" fillId="55" borderId="0" xfId="341" applyFont="1" applyFill="1" applyAlignment="1">
      <alignment horizontal="center" vertical="center"/>
    </xf>
    <xf numFmtId="0" fontId="51" fillId="55" borderId="0" xfId="341" applyFont="1" applyFill="1" applyAlignment="1">
      <alignment vertical="center" wrapText="1"/>
    </xf>
    <xf numFmtId="168" fontId="47" fillId="55" borderId="0" xfId="0" applyNumberFormat="1" applyFont="1" applyFill="1" applyAlignment="1">
      <alignment horizontal="center"/>
    </xf>
    <xf numFmtId="168" fontId="49" fillId="55" borderId="0" xfId="0" applyNumberFormat="1" applyFont="1" applyFill="1" applyAlignment="1">
      <alignment horizontal="center"/>
    </xf>
    <xf numFmtId="0" fontId="67" fillId="0" borderId="0" xfId="341" applyFont="1" applyAlignment="1">
      <alignment horizontal="center" vertical="center" wrapText="1"/>
    </xf>
    <xf numFmtId="9" fontId="52" fillId="55" borderId="0" xfId="361" applyFont="1" applyFill="1" applyAlignment="1">
      <alignment horizontal="center" vertical="center"/>
    </xf>
    <xf numFmtId="0" fontId="52" fillId="55" borderId="0" xfId="341" applyFont="1" applyFill="1" applyAlignment="1">
      <alignment horizontal="center" vertical="center"/>
    </xf>
    <xf numFmtId="0" fontId="51" fillId="55" borderId="0" xfId="341" applyFont="1" applyFill="1" applyAlignment="1">
      <alignment horizontal="left" vertical="center"/>
    </xf>
    <xf numFmtId="0" fontId="68" fillId="0" borderId="0" xfId="326" applyFont="1" applyAlignment="1" applyProtection="1">
      <alignment vertical="top" wrapText="1" readingOrder="1"/>
      <protection locked="0"/>
    </xf>
    <xf numFmtId="0" fontId="48" fillId="55" borderId="0" xfId="351" applyFont="1" applyFill="1" applyAlignment="1">
      <alignment horizontal="center" vertical="center"/>
    </xf>
    <xf numFmtId="0" fontId="0" fillId="55" borderId="49" xfId="0" applyFill="1" applyBorder="1"/>
    <xf numFmtId="0" fontId="0" fillId="55" borderId="50" xfId="0" applyFill="1" applyBorder="1"/>
    <xf numFmtId="168" fontId="0" fillId="55" borderId="0" xfId="448" applyNumberFormat="1" applyFont="1" applyFill="1" applyBorder="1" applyAlignment="1">
      <alignment horizontal="center"/>
    </xf>
    <xf numFmtId="0" fontId="42" fillId="55" borderId="47" xfId="0" applyFont="1" applyFill="1" applyBorder="1" applyAlignment="1">
      <alignment horizontal="center" vertical="center"/>
    </xf>
    <xf numFmtId="0" fontId="42" fillId="55" borderId="48" xfId="0" applyFont="1" applyFill="1" applyBorder="1" applyAlignment="1">
      <alignment horizontal="center" vertical="center"/>
    </xf>
    <xf numFmtId="0" fontId="0" fillId="55" borderId="50" xfId="0" applyFill="1" applyBorder="1" applyAlignment="1">
      <alignment horizontal="left"/>
    </xf>
    <xf numFmtId="0" fontId="0" fillId="55" borderId="51" xfId="0" applyFill="1" applyBorder="1"/>
    <xf numFmtId="0" fontId="42" fillId="55" borderId="0" xfId="0" applyFont="1" applyFill="1" applyAlignment="1">
      <alignment horizontal="left"/>
    </xf>
    <xf numFmtId="0" fontId="69" fillId="55" borderId="0" xfId="0" applyFont="1" applyFill="1"/>
    <xf numFmtId="0" fontId="55" fillId="55" borderId="0" xfId="0" applyFont="1" applyFill="1" applyAlignment="1">
      <alignment vertical="center" readingOrder="1"/>
    </xf>
    <xf numFmtId="0" fontId="0" fillId="55" borderId="10" xfId="0" applyFill="1" applyBorder="1"/>
    <xf numFmtId="168" fontId="0" fillId="55" borderId="10" xfId="448" applyNumberFormat="1" applyFont="1" applyFill="1" applyBorder="1" applyAlignment="1">
      <alignment horizontal="center"/>
    </xf>
    <xf numFmtId="0" fontId="70" fillId="55" borderId="0" xfId="0" applyFont="1" applyFill="1" applyAlignment="1">
      <alignment horizontal="center" vertical="center" readingOrder="1"/>
    </xf>
    <xf numFmtId="172" fontId="0" fillId="55" borderId="0" xfId="361" applyNumberFormat="1" applyFont="1" applyFill="1"/>
    <xf numFmtId="168" fontId="0" fillId="55" borderId="0" xfId="448" applyNumberFormat="1" applyFont="1" applyFill="1" applyBorder="1" applyAlignment="1">
      <alignment horizontal="center" vertical="center"/>
    </xf>
    <xf numFmtId="168" fontId="0" fillId="55" borderId="0" xfId="0" applyNumberFormat="1" applyFill="1" applyAlignment="1">
      <alignment horizontal="center" vertical="center"/>
    </xf>
    <xf numFmtId="168" fontId="42" fillId="55" borderId="0" xfId="448" applyNumberFormat="1" applyFont="1" applyFill="1" applyBorder="1" applyAlignment="1">
      <alignment horizontal="center" vertical="center"/>
    </xf>
    <xf numFmtId="3" fontId="0" fillId="55" borderId="45" xfId="448" applyNumberFormat="1" applyFont="1" applyFill="1" applyBorder="1" applyAlignment="1">
      <alignment horizontal="center" vertical="center"/>
    </xf>
    <xf numFmtId="3" fontId="0" fillId="55" borderId="46" xfId="448" applyNumberFormat="1" applyFont="1" applyFill="1" applyBorder="1" applyAlignment="1">
      <alignment horizontal="center" vertical="center"/>
    </xf>
    <xf numFmtId="3" fontId="42" fillId="55" borderId="47" xfId="448" applyNumberFormat="1" applyFont="1" applyFill="1" applyBorder="1" applyAlignment="1">
      <alignment horizontal="center" vertical="center"/>
    </xf>
    <xf numFmtId="3" fontId="42" fillId="55" borderId="48" xfId="448" applyNumberFormat="1" applyFont="1" applyFill="1" applyBorder="1" applyAlignment="1">
      <alignment horizontal="center" vertical="center"/>
    </xf>
    <xf numFmtId="3" fontId="0" fillId="55" borderId="0" xfId="448" applyNumberFormat="1" applyFont="1" applyFill="1" applyBorder="1" applyAlignment="1">
      <alignment horizontal="center"/>
    </xf>
    <xf numFmtId="3" fontId="0" fillId="55" borderId="10" xfId="448" applyNumberFormat="1" applyFont="1" applyFill="1" applyBorder="1" applyAlignment="1">
      <alignment horizontal="center"/>
    </xf>
    <xf numFmtId="3" fontId="0" fillId="0" borderId="0" xfId="0" applyNumberFormat="1"/>
    <xf numFmtId="0" fontId="71" fillId="55" borderId="0" xfId="0" applyFont="1" applyFill="1"/>
    <xf numFmtId="0" fontId="72" fillId="55" borderId="0" xfId="0" applyFont="1" applyFill="1"/>
    <xf numFmtId="3" fontId="72" fillId="55" borderId="0" xfId="0" applyNumberFormat="1" applyFont="1" applyFill="1"/>
    <xf numFmtId="0" fontId="73" fillId="55" borderId="0" xfId="0" applyFont="1" applyFill="1"/>
    <xf numFmtId="0" fontId="47" fillId="55" borderId="52" xfId="0" applyFont="1" applyFill="1" applyBorder="1"/>
    <xf numFmtId="0" fontId="47" fillId="55" borderId="53" xfId="0" applyFont="1" applyFill="1" applyBorder="1"/>
    <xf numFmtId="0" fontId="43" fillId="55" borderId="52" xfId="270" applyFont="1" applyFill="1" applyBorder="1" applyAlignment="1" applyProtection="1"/>
    <xf numFmtId="0" fontId="52" fillId="55" borderId="0" xfId="329" applyFont="1" applyFill="1" applyAlignment="1">
      <alignment horizontal="center"/>
    </xf>
    <xf numFmtId="0" fontId="52" fillId="55" borderId="52" xfId="329" applyFont="1" applyFill="1" applyBorder="1"/>
    <xf numFmtId="0" fontId="43" fillId="55" borderId="53" xfId="270" applyFont="1" applyFill="1" applyBorder="1" applyAlignment="1" applyProtection="1"/>
    <xf numFmtId="0" fontId="43" fillId="55" borderId="52" xfId="270" applyFont="1" applyFill="1" applyBorder="1" applyAlignment="1" applyProtection="1">
      <alignment horizontal="right"/>
    </xf>
    <xf numFmtId="0" fontId="43" fillId="55" borderId="52" xfId="270" quotePrefix="1" applyFont="1" applyFill="1" applyBorder="1" applyAlignment="1" applyProtection="1">
      <alignment horizontal="right"/>
    </xf>
    <xf numFmtId="0" fontId="57" fillId="55" borderId="0" xfId="351" applyFont="1" applyFill="1" applyAlignment="1">
      <alignment horizontal="right"/>
    </xf>
    <xf numFmtId="0" fontId="48" fillId="55" borderId="0" xfId="351" applyFont="1" applyFill="1" applyAlignment="1">
      <alignment horizontal="center"/>
    </xf>
    <xf numFmtId="0" fontId="52" fillId="55" borderId="52" xfId="329" applyFont="1" applyFill="1" applyBorder="1" applyAlignment="1">
      <alignment wrapText="1"/>
    </xf>
    <xf numFmtId="3" fontId="52" fillId="55" borderId="30" xfId="0" applyNumberFormat="1" applyFont="1" applyFill="1" applyBorder="1" applyAlignment="1">
      <alignment horizontal="center" vertical="center"/>
    </xf>
    <xf numFmtId="168" fontId="52" fillId="55" borderId="30" xfId="0" applyNumberFormat="1" applyFont="1" applyFill="1" applyBorder="1" applyAlignment="1">
      <alignment horizontal="center" vertical="center"/>
    </xf>
    <xf numFmtId="0" fontId="52" fillId="55" borderId="30" xfId="0" applyFont="1" applyFill="1" applyBorder="1" applyAlignment="1">
      <alignment horizontal="center" vertical="center"/>
    </xf>
    <xf numFmtId="0" fontId="49" fillId="55" borderId="0" xfId="0" applyFont="1" applyFill="1" applyAlignment="1">
      <alignment horizontal="center"/>
    </xf>
    <xf numFmtId="0" fontId="74" fillId="55" borderId="0" xfId="270" applyFont="1" applyFill="1"/>
    <xf numFmtId="0" fontId="75" fillId="55" borderId="0" xfId="270" applyFont="1" applyFill="1"/>
    <xf numFmtId="9" fontId="47" fillId="55" borderId="0" xfId="361" applyFont="1" applyFill="1"/>
    <xf numFmtId="0" fontId="77" fillId="55" borderId="0" xfId="0" applyFont="1" applyFill="1"/>
    <xf numFmtId="0" fontId="78" fillId="56" borderId="0" xfId="0" applyFont="1" applyFill="1" applyAlignment="1">
      <alignment horizontal="center" vertical="center"/>
    </xf>
    <xf numFmtId="9" fontId="77" fillId="55" borderId="0" xfId="361" applyFont="1" applyFill="1" applyAlignment="1">
      <alignment horizontal="center"/>
    </xf>
    <xf numFmtId="3" fontId="77" fillId="55" borderId="0" xfId="0" applyNumberFormat="1" applyFont="1" applyFill="1"/>
    <xf numFmtId="0" fontId="78" fillId="55" borderId="0" xfId="0" applyFont="1" applyFill="1" applyAlignment="1">
      <alignment horizontal="right"/>
    </xf>
    <xf numFmtId="3" fontId="77" fillId="55" borderId="0" xfId="0" applyNumberFormat="1" applyFont="1" applyFill="1" applyAlignment="1">
      <alignment horizontal="center"/>
    </xf>
    <xf numFmtId="0" fontId="78" fillId="55" borderId="0" xfId="0" applyFont="1" applyFill="1" applyAlignment="1">
      <alignment horizontal="center"/>
    </xf>
    <xf numFmtId="168" fontId="78" fillId="55" borderId="0" xfId="0" applyNumberFormat="1" applyFont="1" applyFill="1" applyAlignment="1">
      <alignment horizontal="center" vertical="center" wrapText="1"/>
    </xf>
    <xf numFmtId="0" fontId="77" fillId="55" borderId="0" xfId="0" applyFont="1" applyFill="1" applyAlignment="1">
      <alignment horizontal="center"/>
    </xf>
    <xf numFmtId="9" fontId="77" fillId="55" borderId="0" xfId="361" applyFont="1" applyFill="1"/>
    <xf numFmtId="0" fontId="79" fillId="55" borderId="0" xfId="0" applyFont="1" applyFill="1"/>
    <xf numFmtId="172" fontId="77" fillId="55" borderId="0" xfId="361" applyNumberFormat="1" applyFont="1" applyFill="1" applyAlignment="1">
      <alignment horizontal="center"/>
    </xf>
    <xf numFmtId="0" fontId="49" fillId="55" borderId="61" xfId="0" applyFont="1" applyFill="1" applyBorder="1" applyAlignment="1">
      <alignment horizontal="center" vertical="center" wrapText="1"/>
    </xf>
    <xf numFmtId="0" fontId="52" fillId="55" borderId="0" xfId="0" applyFont="1" applyFill="1" applyAlignment="1">
      <alignment horizontal="center" vertical="center"/>
    </xf>
    <xf numFmtId="3" fontId="52" fillId="55" borderId="0" xfId="0" applyNumberFormat="1" applyFont="1" applyFill="1" applyAlignment="1">
      <alignment horizontal="center" vertical="center"/>
    </xf>
    <xf numFmtId="168" fontId="49" fillId="0" borderId="38" xfId="0" applyNumberFormat="1" applyFont="1" applyBorder="1" applyAlignment="1">
      <alignment horizontal="center"/>
    </xf>
    <xf numFmtId="168" fontId="49" fillId="0" borderId="41" xfId="0" applyNumberFormat="1" applyFont="1" applyBorder="1" applyAlignment="1">
      <alignment horizontal="center"/>
    </xf>
    <xf numFmtId="3" fontId="52" fillId="0" borderId="30" xfId="0" applyNumberFormat="1" applyFont="1" applyBorder="1" applyAlignment="1">
      <alignment horizontal="center" vertical="center"/>
    </xf>
    <xf numFmtId="168" fontId="52" fillId="55" borderId="0" xfId="0" applyNumberFormat="1" applyFont="1" applyFill="1" applyAlignment="1">
      <alignment horizontal="center" vertical="center"/>
    </xf>
    <xf numFmtId="0" fontId="51" fillId="55" borderId="0" xfId="0" applyFont="1" applyFill="1" applyAlignment="1">
      <alignment horizontal="center" vertical="center"/>
    </xf>
    <xf numFmtId="3" fontId="51" fillId="0" borderId="0" xfId="0" applyNumberFormat="1" applyFont="1" applyAlignment="1">
      <alignment horizontal="center" vertical="center"/>
    </xf>
    <xf numFmtId="3" fontId="51" fillId="55" borderId="0" xfId="0" applyNumberFormat="1" applyFont="1" applyFill="1" applyAlignment="1">
      <alignment horizontal="center" vertical="center"/>
    </xf>
    <xf numFmtId="168" fontId="51" fillId="55" borderId="0" xfId="0" applyNumberFormat="1" applyFont="1" applyFill="1" applyAlignment="1">
      <alignment horizontal="center" vertical="center"/>
    </xf>
    <xf numFmtId="168" fontId="53" fillId="55" borderId="30" xfId="0" applyNumberFormat="1" applyFont="1" applyFill="1" applyBorder="1" applyAlignment="1">
      <alignment horizontal="center" vertical="center"/>
    </xf>
    <xf numFmtId="172" fontId="52" fillId="55" borderId="0" xfId="361" applyNumberFormat="1" applyFont="1" applyFill="1" applyAlignment="1">
      <alignment horizontal="center" vertical="center"/>
    </xf>
    <xf numFmtId="0" fontId="67" fillId="55" borderId="0" xfId="341" applyFont="1" applyFill="1" applyAlignment="1">
      <alignment vertical="center"/>
    </xf>
    <xf numFmtId="0" fontId="52" fillId="55" borderId="0" xfId="345" applyFont="1" applyFill="1"/>
    <xf numFmtId="0" fontId="52" fillId="55" borderId="0" xfId="345" applyFont="1" applyFill="1" applyAlignment="1">
      <alignment vertical="top" wrapText="1"/>
    </xf>
    <xf numFmtId="0" fontId="52" fillId="55" borderId="14" xfId="345" applyFont="1" applyFill="1" applyBorder="1"/>
    <xf numFmtId="0" fontId="52" fillId="55" borderId="13" xfId="345" applyFont="1" applyFill="1" applyBorder="1"/>
    <xf numFmtId="0" fontId="52" fillId="55" borderId="12" xfId="345" applyFont="1" applyFill="1" applyBorder="1"/>
    <xf numFmtId="0" fontId="52" fillId="55" borderId="11" xfId="345" applyFont="1" applyFill="1" applyBorder="1"/>
    <xf numFmtId="0" fontId="52" fillId="55" borderId="12" xfId="345" applyFont="1" applyFill="1" applyBorder="1" applyAlignment="1">
      <alignment horizontal="left" vertical="top" wrapText="1"/>
    </xf>
    <xf numFmtId="0" fontId="52" fillId="55" borderId="0" xfId="345" applyFont="1" applyFill="1" applyAlignment="1">
      <alignment vertical="top"/>
    </xf>
    <xf numFmtId="0" fontId="52" fillId="55" borderId="11" xfId="345" applyFont="1" applyFill="1" applyBorder="1" applyAlignment="1">
      <alignment vertical="top"/>
    </xf>
    <xf numFmtId="0" fontId="48" fillId="55" borderId="12" xfId="345" applyFont="1" applyFill="1" applyBorder="1" applyAlignment="1">
      <alignment horizontal="center" vertical="center"/>
    </xf>
    <xf numFmtId="0" fontId="48" fillId="55" borderId="0" xfId="345" applyFont="1" applyFill="1" applyAlignment="1">
      <alignment horizontal="center" vertical="center"/>
    </xf>
    <xf numFmtId="0" fontId="52" fillId="55" borderId="62" xfId="345" applyFont="1" applyFill="1" applyBorder="1"/>
    <xf numFmtId="0" fontId="48" fillId="55" borderId="61" xfId="351" applyFont="1" applyFill="1" applyBorder="1" applyAlignment="1">
      <alignment horizontal="center" vertical="center"/>
    </xf>
    <xf numFmtId="0" fontId="52" fillId="55" borderId="58" xfId="345" applyFont="1" applyFill="1" applyBorder="1"/>
    <xf numFmtId="0" fontId="52" fillId="55" borderId="63" xfId="345" applyFont="1" applyFill="1" applyBorder="1"/>
    <xf numFmtId="0" fontId="49" fillId="55" borderId="61" xfId="0" applyFont="1" applyFill="1" applyBorder="1" applyAlignment="1">
      <alignment vertical="center"/>
    </xf>
    <xf numFmtId="0" fontId="49" fillId="56" borderId="61" xfId="0" applyFont="1" applyFill="1" applyBorder="1" applyAlignment="1">
      <alignment vertical="center"/>
    </xf>
    <xf numFmtId="0" fontId="49" fillId="56" borderId="61" xfId="0" applyFont="1" applyFill="1" applyBorder="1" applyAlignment="1">
      <alignment horizontal="center" vertical="center" wrapText="1"/>
    </xf>
    <xf numFmtId="0" fontId="48" fillId="55" borderId="61" xfId="341" applyFont="1" applyFill="1" applyBorder="1" applyAlignment="1">
      <alignment horizontal="center" vertical="center"/>
    </xf>
    <xf numFmtId="0" fontId="48" fillId="55" borderId="60" xfId="341" applyFont="1" applyFill="1" applyBorder="1" applyAlignment="1">
      <alignment horizontal="center" vertical="center"/>
    </xf>
    <xf numFmtId="0" fontId="48" fillId="55" borderId="58" xfId="341" applyFont="1" applyFill="1" applyBorder="1" applyAlignment="1">
      <alignment horizontal="center" vertical="center"/>
    </xf>
    <xf numFmtId="0" fontId="48" fillId="55" borderId="63" xfId="341" applyFont="1" applyFill="1" applyBorder="1" applyAlignment="1">
      <alignment horizontal="center" vertical="center"/>
    </xf>
    <xf numFmtId="0" fontId="49" fillId="56" borderId="65" xfId="0" applyFont="1" applyFill="1" applyBorder="1" applyAlignment="1">
      <alignment horizontal="center" vertical="center" wrapText="1"/>
    </xf>
    <xf numFmtId="0" fontId="50" fillId="55" borderId="58" xfId="0" applyFont="1" applyFill="1" applyBorder="1"/>
    <xf numFmtId="0" fontId="62" fillId="55" borderId="58" xfId="341" applyFont="1" applyFill="1" applyBorder="1"/>
    <xf numFmtId="0" fontId="62" fillId="55" borderId="58" xfId="345" applyFont="1" applyFill="1" applyBorder="1" applyAlignment="1">
      <alignment horizontal="left" vertical="center" wrapText="1"/>
    </xf>
    <xf numFmtId="0" fontId="48" fillId="55" borderId="58" xfId="341" applyFont="1" applyFill="1" applyBorder="1" applyAlignment="1">
      <alignment horizontal="center" vertical="center" wrapText="1"/>
    </xf>
    <xf numFmtId="0" fontId="42" fillId="55" borderId="65" xfId="0" applyFont="1" applyFill="1" applyBorder="1" applyAlignment="1">
      <alignment horizontal="center" vertical="center"/>
    </xf>
    <xf numFmtId="0" fontId="42" fillId="55" borderId="61" xfId="0" applyFont="1" applyFill="1" applyBorder="1"/>
    <xf numFmtId="0" fontId="42" fillId="55" borderId="61" xfId="0" applyFont="1" applyFill="1" applyBorder="1" applyAlignment="1">
      <alignment vertical="center"/>
    </xf>
    <xf numFmtId="0" fontId="42" fillId="55" borderId="61" xfId="0" applyFont="1" applyFill="1" applyBorder="1" applyAlignment="1">
      <alignment horizontal="center"/>
    </xf>
    <xf numFmtId="0" fontId="42" fillId="55" borderId="61" xfId="0" applyFont="1" applyFill="1" applyBorder="1" applyAlignment="1">
      <alignment horizontal="center" vertical="center" wrapText="1"/>
    </xf>
    <xf numFmtId="0" fontId="42" fillId="55" borderId="65" xfId="0" applyFont="1" applyFill="1" applyBorder="1"/>
    <xf numFmtId="0" fontId="49" fillId="55" borderId="59" xfId="0" applyFont="1" applyFill="1" applyBorder="1" applyAlignment="1">
      <alignment horizontal="center" vertical="center"/>
    </xf>
    <xf numFmtId="0" fontId="49" fillId="55" borderId="61" xfId="0" applyFont="1" applyFill="1" applyBorder="1" applyAlignment="1">
      <alignment horizontal="center" vertical="center"/>
    </xf>
    <xf numFmtId="0" fontId="49" fillId="55" borderId="60" xfId="0" applyFont="1" applyFill="1" applyBorder="1" applyAlignment="1">
      <alignment horizontal="center" vertical="center"/>
    </xf>
    <xf numFmtId="0" fontId="47" fillId="0" borderId="66" xfId="0" applyFont="1" applyBorder="1"/>
    <xf numFmtId="3" fontId="47" fillId="0" borderId="66" xfId="0" applyNumberFormat="1" applyFont="1" applyBorder="1"/>
    <xf numFmtId="3" fontId="47" fillId="0" borderId="67" xfId="0" applyNumberFormat="1" applyFont="1" applyBorder="1"/>
    <xf numFmtId="168" fontId="47" fillId="0" borderId="67" xfId="0" applyNumberFormat="1" applyFont="1" applyBorder="1" applyAlignment="1">
      <alignment horizontal="right"/>
    </xf>
    <xf numFmtId="168" fontId="47" fillId="0" borderId="68" xfId="0" applyNumberFormat="1" applyFont="1" applyBorder="1" applyAlignment="1">
      <alignment horizontal="right"/>
    </xf>
    <xf numFmtId="0" fontId="47" fillId="0" borderId="69" xfId="0" applyFont="1" applyBorder="1"/>
    <xf numFmtId="0" fontId="47" fillId="0" borderId="70" xfId="0" applyFont="1" applyBorder="1"/>
    <xf numFmtId="3" fontId="47" fillId="0" borderId="70" xfId="0" applyNumberFormat="1" applyFont="1" applyBorder="1"/>
    <xf numFmtId="3" fontId="47" fillId="0" borderId="0" xfId="0" applyNumberFormat="1" applyFont="1"/>
    <xf numFmtId="168" fontId="47" fillId="0" borderId="0" xfId="0" applyNumberFormat="1" applyFont="1" applyAlignment="1">
      <alignment horizontal="right"/>
    </xf>
    <xf numFmtId="168" fontId="47" fillId="0" borderId="71" xfId="0" applyNumberFormat="1" applyFont="1" applyBorder="1" applyAlignment="1">
      <alignment horizontal="right"/>
    </xf>
    <xf numFmtId="0" fontId="47" fillId="57" borderId="66" xfId="0" applyFont="1" applyFill="1" applyBorder="1"/>
    <xf numFmtId="0" fontId="47" fillId="57" borderId="72" xfId="0" applyFont="1" applyFill="1" applyBorder="1"/>
    <xf numFmtId="3" fontId="47" fillId="57" borderId="66" xfId="0" applyNumberFormat="1" applyFont="1" applyFill="1" applyBorder="1"/>
    <xf numFmtId="3" fontId="47" fillId="57" borderId="67" xfId="0" applyNumberFormat="1" applyFont="1" applyFill="1" applyBorder="1"/>
    <xf numFmtId="168" fontId="47" fillId="57" borderId="67" xfId="0" applyNumberFormat="1" applyFont="1" applyFill="1" applyBorder="1" applyAlignment="1">
      <alignment horizontal="right"/>
    </xf>
    <xf numFmtId="168" fontId="47" fillId="57" borderId="68" xfId="0" applyNumberFormat="1" applyFont="1" applyFill="1" applyBorder="1" applyAlignment="1">
      <alignment horizontal="right"/>
    </xf>
    <xf numFmtId="0" fontId="47" fillId="58" borderId="73" xfId="0" applyFont="1" applyFill="1" applyBorder="1"/>
    <xf numFmtId="0" fontId="47" fillId="58" borderId="74" xfId="0" applyFont="1" applyFill="1" applyBorder="1"/>
    <xf numFmtId="3" fontId="47" fillId="58" borderId="73" xfId="0" applyNumberFormat="1" applyFont="1" applyFill="1" applyBorder="1"/>
    <xf numFmtId="3" fontId="47" fillId="58" borderId="75" xfId="0" applyNumberFormat="1" applyFont="1" applyFill="1" applyBorder="1"/>
    <xf numFmtId="168" fontId="47" fillId="58" borderId="75" xfId="0" applyNumberFormat="1" applyFont="1" applyFill="1" applyBorder="1" applyAlignment="1">
      <alignment horizontal="right"/>
    </xf>
    <xf numFmtId="168" fontId="47" fillId="58" borderId="76" xfId="0" applyNumberFormat="1" applyFont="1" applyFill="1" applyBorder="1" applyAlignment="1">
      <alignment horizontal="right"/>
    </xf>
    <xf numFmtId="17" fontId="59" fillId="55" borderId="0" xfId="0" quotePrefix="1" applyNumberFormat="1" applyFont="1" applyFill="1" applyAlignment="1">
      <alignment horizontal="center"/>
    </xf>
    <xf numFmtId="0" fontId="59" fillId="55" borderId="0" xfId="0" applyFont="1" applyFill="1" applyAlignment="1">
      <alignment horizontal="center"/>
    </xf>
    <xf numFmtId="173" fontId="59" fillId="55" borderId="0" xfId="0" quotePrefix="1" applyNumberFormat="1" applyFont="1" applyFill="1" applyAlignment="1">
      <alignment horizontal="center"/>
    </xf>
    <xf numFmtId="0" fontId="58" fillId="55" borderId="0" xfId="337" applyFont="1" applyFill="1" applyAlignment="1">
      <alignment horizontal="center" vertical="center"/>
    </xf>
    <xf numFmtId="0" fontId="46" fillId="55" borderId="0" xfId="341" applyFont="1" applyFill="1" applyAlignment="1">
      <alignment horizontal="left" vertical="center" wrapText="1" indent="3"/>
    </xf>
    <xf numFmtId="0" fontId="55" fillId="55" borderId="0" xfId="341" applyFont="1" applyFill="1" applyAlignment="1">
      <alignment horizontal="center" vertical="center"/>
    </xf>
    <xf numFmtId="0" fontId="46" fillId="55" borderId="0" xfId="341" applyFont="1" applyFill="1" applyAlignment="1">
      <alignment horizontal="left" vertical="center" wrapText="1"/>
    </xf>
    <xf numFmtId="0" fontId="48" fillId="55" borderId="0" xfId="351" applyFont="1" applyFill="1" applyAlignment="1">
      <alignment horizontal="center" vertical="center"/>
    </xf>
    <xf numFmtId="0" fontId="43" fillId="55" borderId="10" xfId="270" applyFont="1" applyFill="1" applyBorder="1" applyAlignment="1">
      <alignment horizontal="center" vertical="center"/>
    </xf>
    <xf numFmtId="0" fontId="48" fillId="55" borderId="0" xfId="345" applyFont="1" applyFill="1" applyAlignment="1">
      <alignment horizontal="center" vertical="center"/>
    </xf>
    <xf numFmtId="0" fontId="84" fillId="0" borderId="0" xfId="345" applyFont="1" applyAlignment="1">
      <alignment horizontal="left" vertical="top" wrapText="1"/>
    </xf>
    <xf numFmtId="0" fontId="52" fillId="0" borderId="0" xfId="345" applyFont="1" applyAlignment="1">
      <alignment horizontal="left" vertical="top" wrapText="1"/>
    </xf>
    <xf numFmtId="0" fontId="51" fillId="55" borderId="59" xfId="345" applyFont="1" applyFill="1" applyBorder="1" applyAlignment="1">
      <alignment horizontal="left" vertical="center" wrapText="1"/>
    </xf>
    <xf numFmtId="0" fontId="51" fillId="55" borderId="61" xfId="345" applyFont="1" applyFill="1" applyBorder="1" applyAlignment="1">
      <alignment horizontal="left" vertical="center" wrapText="1"/>
    </xf>
    <xf numFmtId="0" fontId="51" fillId="55" borderId="60" xfId="345" applyFont="1" applyFill="1" applyBorder="1" applyAlignment="1">
      <alignment horizontal="left" vertical="center" wrapText="1"/>
    </xf>
    <xf numFmtId="0" fontId="51" fillId="55" borderId="27" xfId="341" applyFont="1" applyFill="1" applyBorder="1" applyAlignment="1">
      <alignment horizontal="left" vertical="center" wrapText="1"/>
    </xf>
    <xf numFmtId="0" fontId="48" fillId="55" borderId="28" xfId="341" applyFont="1" applyFill="1" applyBorder="1" applyAlignment="1">
      <alignment horizontal="center"/>
    </xf>
    <xf numFmtId="0" fontId="48" fillId="55" borderId="27" xfId="341" applyFont="1" applyFill="1" applyBorder="1" applyAlignment="1">
      <alignment horizontal="left" vertical="center"/>
    </xf>
    <xf numFmtId="0" fontId="48" fillId="55" borderId="26" xfId="341" applyFont="1" applyFill="1" applyBorder="1" applyAlignment="1">
      <alignment horizontal="left" vertical="center"/>
    </xf>
    <xf numFmtId="0" fontId="48" fillId="55" borderId="0" xfId="341" applyFont="1" applyFill="1" applyAlignment="1">
      <alignment horizontal="center"/>
    </xf>
    <xf numFmtId="0" fontId="51" fillId="55" borderId="58" xfId="0" applyFont="1" applyFill="1" applyBorder="1" applyAlignment="1">
      <alignment horizontal="justify" vertical="center" wrapText="1"/>
    </xf>
    <xf numFmtId="0" fontId="48" fillId="55" borderId="0" xfId="341" applyFont="1" applyFill="1" applyAlignment="1">
      <alignment horizontal="center" vertical="center"/>
    </xf>
    <xf numFmtId="0" fontId="48" fillId="55" borderId="10" xfId="341" applyFont="1" applyFill="1" applyBorder="1" applyAlignment="1">
      <alignment horizontal="center" vertical="center"/>
    </xf>
    <xf numFmtId="0" fontId="50" fillId="55" borderId="58" xfId="0" applyFont="1" applyFill="1" applyBorder="1" applyAlignment="1">
      <alignment horizontal="left" vertical="top" wrapText="1"/>
    </xf>
    <xf numFmtId="0" fontId="51" fillId="55" borderId="58" xfId="341" applyFont="1" applyFill="1" applyBorder="1" applyAlignment="1">
      <alignment horizontal="left" vertical="center" wrapText="1"/>
    </xf>
    <xf numFmtId="0" fontId="48" fillId="55" borderId="59" xfId="341" applyFont="1" applyFill="1" applyBorder="1" applyAlignment="1">
      <alignment horizontal="center" vertical="center"/>
    </xf>
    <xf numFmtId="0" fontId="48" fillId="55" borderId="61" xfId="341" applyFont="1" applyFill="1" applyBorder="1" applyAlignment="1">
      <alignment horizontal="center" vertical="center"/>
    </xf>
    <xf numFmtId="0" fontId="48" fillId="55" borderId="60" xfId="341" applyFont="1" applyFill="1" applyBorder="1" applyAlignment="1">
      <alignment horizontal="center" vertical="center"/>
    </xf>
    <xf numFmtId="0" fontId="48" fillId="55" borderId="0" xfId="341" applyFont="1" applyFill="1" applyAlignment="1">
      <alignment horizontal="center" wrapText="1"/>
    </xf>
    <xf numFmtId="0" fontId="48" fillId="55" borderId="10" xfId="341" applyFont="1" applyFill="1" applyBorder="1" applyAlignment="1">
      <alignment horizontal="center"/>
    </xf>
    <xf numFmtId="0" fontId="48" fillId="55" borderId="64" xfId="341" applyFont="1" applyFill="1" applyBorder="1" applyAlignment="1">
      <alignment horizontal="center" vertical="center"/>
    </xf>
    <xf numFmtId="0" fontId="48" fillId="55" borderId="16" xfId="341" applyFont="1" applyFill="1" applyBorder="1" applyAlignment="1">
      <alignment horizontal="center" vertical="center"/>
    </xf>
    <xf numFmtId="0" fontId="48" fillId="55" borderId="15" xfId="341" applyFont="1" applyFill="1" applyBorder="1" applyAlignment="1">
      <alignment horizontal="center" vertical="center"/>
    </xf>
    <xf numFmtId="0" fontId="49" fillId="56" borderId="65" xfId="0" applyFont="1" applyFill="1" applyBorder="1" applyAlignment="1">
      <alignment horizontal="center"/>
    </xf>
    <xf numFmtId="0" fontId="62" fillId="55" borderId="0" xfId="345" applyFont="1" applyFill="1" applyAlignment="1">
      <alignment horizontal="left" vertical="top" wrapText="1"/>
    </xf>
    <xf numFmtId="0" fontId="48" fillId="55" borderId="0" xfId="345" applyFont="1" applyFill="1" applyAlignment="1">
      <alignment horizontal="center"/>
    </xf>
    <xf numFmtId="0" fontId="48" fillId="55" borderId="27" xfId="345" applyFont="1" applyFill="1" applyBorder="1" applyAlignment="1">
      <alignment horizontal="center" vertical="center" wrapText="1"/>
    </xf>
    <xf numFmtId="0" fontId="48" fillId="55" borderId="26" xfId="345" applyFont="1" applyFill="1" applyBorder="1" applyAlignment="1">
      <alignment horizontal="center" vertical="center" wrapText="1"/>
    </xf>
    <xf numFmtId="0" fontId="48" fillId="55" borderId="58" xfId="341" applyFont="1" applyFill="1" applyBorder="1" applyAlignment="1">
      <alignment horizontal="center" vertical="center" wrapText="1"/>
    </xf>
    <xf numFmtId="0" fontId="48" fillId="55" borderId="10" xfId="341" applyFont="1" applyFill="1" applyBorder="1" applyAlignment="1">
      <alignment horizontal="center" vertical="center" wrapText="1"/>
    </xf>
    <xf numFmtId="0" fontId="51" fillId="55" borderId="58" xfId="341" applyFont="1" applyFill="1" applyBorder="1" applyAlignment="1">
      <alignment horizontal="left" vertical="center"/>
    </xf>
    <xf numFmtId="0" fontId="48" fillId="55" borderId="27" xfId="341" applyFont="1" applyFill="1" applyBorder="1" applyAlignment="1">
      <alignment horizontal="center" vertical="center" wrapText="1"/>
    </xf>
    <xf numFmtId="0" fontId="48" fillId="55" borderId="26" xfId="341" applyFont="1" applyFill="1" applyBorder="1" applyAlignment="1">
      <alignment horizontal="center" vertical="center" wrapText="1"/>
    </xf>
    <xf numFmtId="0" fontId="49" fillId="55" borderId="0" xfId="0" applyFont="1" applyFill="1" applyAlignment="1">
      <alignment horizontal="center"/>
    </xf>
    <xf numFmtId="0" fontId="49" fillId="55" borderId="62" xfId="0" applyFont="1" applyFill="1" applyBorder="1" applyAlignment="1">
      <alignment horizontal="center" vertical="center"/>
    </xf>
    <xf numFmtId="0" fontId="49" fillId="55" borderId="13" xfId="0" applyFont="1" applyFill="1" applyBorder="1" applyAlignment="1">
      <alignment horizontal="center" vertical="center"/>
    </xf>
    <xf numFmtId="0" fontId="49" fillId="55" borderId="63" xfId="0" applyFont="1" applyFill="1" applyBorder="1" applyAlignment="1">
      <alignment horizontal="center" vertical="center"/>
    </xf>
    <xf numFmtId="0" fontId="49" fillId="55" borderId="14" xfId="0" applyFont="1" applyFill="1" applyBorder="1" applyAlignment="1">
      <alignment horizontal="center" vertical="center"/>
    </xf>
    <xf numFmtId="0" fontId="49" fillId="55" borderId="59" xfId="0" applyFont="1" applyFill="1" applyBorder="1" applyAlignment="1">
      <alignment horizontal="center" vertical="center"/>
    </xf>
    <xf numFmtId="0" fontId="49" fillId="55" borderId="61" xfId="0" applyFont="1" applyFill="1" applyBorder="1" applyAlignment="1">
      <alignment horizontal="center" vertical="center"/>
    </xf>
    <xf numFmtId="0" fontId="49" fillId="55" borderId="60" xfId="0" applyFont="1" applyFill="1" applyBorder="1" applyAlignment="1">
      <alignment horizontal="center" vertical="center"/>
    </xf>
    <xf numFmtId="0" fontId="76" fillId="55" borderId="0" xfId="0" applyFont="1" applyFill="1" applyAlignment="1">
      <alignment horizontal="left" vertical="center" wrapText="1"/>
    </xf>
    <xf numFmtId="0" fontId="47" fillId="0" borderId="77" xfId="0" applyFont="1" applyBorder="1" applyAlignment="1">
      <alignment horizontal="left" vertical="center" wrapText="1"/>
    </xf>
    <xf numFmtId="0" fontId="47" fillId="0" borderId="78" xfId="0" applyFont="1" applyBorder="1" applyAlignment="1">
      <alignment horizontal="left" vertical="center" wrapText="1"/>
    </xf>
    <xf numFmtId="0" fontId="47" fillId="0" borderId="79" xfId="0" applyFont="1" applyBorder="1" applyAlignment="1">
      <alignment horizontal="left" vertical="center" wrapText="1"/>
    </xf>
    <xf numFmtId="0" fontId="47" fillId="0" borderId="77" xfId="0" applyFont="1" applyBorder="1" applyAlignment="1">
      <alignment vertical="center" wrapText="1"/>
    </xf>
    <xf numFmtId="0" fontId="47" fillId="0" borderId="78" xfId="0" applyFont="1" applyBorder="1" applyAlignment="1">
      <alignment vertical="center" wrapText="1"/>
    </xf>
    <xf numFmtId="0" fontId="47" fillId="0" borderId="79" xfId="0" applyFont="1" applyBorder="1" applyAlignment="1">
      <alignment vertical="center" wrapText="1"/>
    </xf>
    <xf numFmtId="0" fontId="49" fillId="55" borderId="11" xfId="0" applyFont="1" applyFill="1" applyBorder="1" applyAlignment="1">
      <alignment horizontal="center" vertical="center"/>
    </xf>
    <xf numFmtId="0" fontId="49" fillId="55" borderId="12" xfId="0" applyFont="1" applyFill="1" applyBorder="1" applyAlignment="1">
      <alignment horizontal="center" vertical="center"/>
    </xf>
    <xf numFmtId="9" fontId="52" fillId="55" borderId="0" xfId="361" applyFont="1" applyFill="1"/>
    <xf numFmtId="10" fontId="52" fillId="55" borderId="0" xfId="341" applyNumberFormat="1" applyFont="1" applyFill="1"/>
  </cellXfs>
  <cellStyles count="472">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2 4" xfId="449" xr:uid="{E3F6AA3D-ACAD-442E-8F4D-1DB18C612A64}"/>
    <cellStyle name="Cálculo 2 3" xfId="175" xr:uid="{00000000-0005-0000-0000-0000AE000000}"/>
    <cellStyle name="Cálculo 2 4" xfId="176" xr:uid="{00000000-0005-0000-0000-0000AF000000}"/>
    <cellStyle name="Cálculo 2 4 2" xfId="450" xr:uid="{07042AF6-687C-40D4-BB20-B062070DFE3A}"/>
    <cellStyle name="Cálculo 3 2" xfId="177" xr:uid="{00000000-0005-0000-0000-0000B0000000}"/>
    <cellStyle name="Cálculo 3 3" xfId="178" xr:uid="{00000000-0005-0000-0000-0000B1000000}"/>
    <cellStyle name="Cálculo 4" xfId="179" xr:uid="{00000000-0005-0000-0000-0000B2000000}"/>
    <cellStyle name="Cálculo 4 2" xfId="451" xr:uid="{2F0EF983-25E5-414D-A6C0-F5234917193C}"/>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2 4" xfId="452" xr:uid="{6923BB68-EDE0-406A-B51B-1D1E2C95A6EB}"/>
    <cellStyle name="Entrada 2 3" xfId="265" xr:uid="{00000000-0005-0000-0000-000008010000}"/>
    <cellStyle name="Entrada 2 4" xfId="266" xr:uid="{00000000-0005-0000-0000-000009010000}"/>
    <cellStyle name="Entrada 2 4 2" xfId="453" xr:uid="{1EE79028-2962-460C-B807-E290A4FE4C61}"/>
    <cellStyle name="Entrada 3 2" xfId="267" xr:uid="{00000000-0005-0000-0000-00000A010000}"/>
    <cellStyle name="Entrada 3 3" xfId="268" xr:uid="{00000000-0005-0000-0000-00000B010000}"/>
    <cellStyle name="Entrada 4" xfId="269" xr:uid="{00000000-0005-0000-0000-00000C010000}"/>
    <cellStyle name="Entrada 4 2" xfId="454" xr:uid="{F9680326-B2AA-43DA-87D5-821F1784C599}"/>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3" builtinId="9" hidden="1"/>
    <cellStyle name="Hipervínculo visitado" xfId="446" builtinId="9" hidden="1"/>
    <cellStyle name="Hipervínculo visitado" xfId="445" builtinId="9" hidden="1"/>
    <cellStyle name="Hipervínculo visitado" xfId="441" builtinId="9" hidden="1"/>
    <cellStyle name="Hipervínculo visitado" xfId="447" builtinId="9" hidden="1"/>
    <cellStyle name="Hipervínculo visitado" xfId="442" builtinId="9" hidden="1"/>
    <cellStyle name="Hipervínculo visitado" xfId="444"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0]" xfId="448" builtinId="6"/>
    <cellStyle name="Millares [0] 2" xfId="283" xr:uid="{00000000-0005-0000-0000-000023010000}"/>
    <cellStyle name="Millares [0] 2 2" xfId="284" xr:uid="{00000000-0005-0000-0000-000024010000}"/>
    <cellStyle name="Millares [0] 2 3" xfId="285" xr:uid="{00000000-0005-0000-0000-000025010000}"/>
    <cellStyle name="Millares [0] 2 3 2" xfId="455" xr:uid="{5142D839-7DB7-4B8A-B903-48886D3EAC5F}"/>
    <cellStyle name="Millares [0] 3" xfId="286" xr:uid="{00000000-0005-0000-0000-000026010000}"/>
    <cellStyle name="Millares [0] 3 2" xfId="287" xr:uid="{00000000-0005-0000-0000-000027010000}"/>
    <cellStyle name="Millares [0] 3 2 2" xfId="456" xr:uid="{83F8A7ED-24A7-44AA-BB0E-E96980C7F761}"/>
    <cellStyle name="Millares [0] 4" xfId="288" xr:uid="{00000000-0005-0000-0000-000028010000}"/>
    <cellStyle name="Millares [0] 4 2" xfId="457" xr:uid="{B20C8FD4-9464-40E4-AFA1-6FC5883987C5}"/>
    <cellStyle name="Millares [0] 5" xfId="471" xr:uid="{929096B4-B739-45AF-AE66-28E1854F78E1}"/>
    <cellStyle name="Millares 2" xfId="289" xr:uid="{00000000-0005-0000-0000-000029010000}"/>
    <cellStyle name="Millares 2 2" xfId="290" xr:uid="{00000000-0005-0000-0000-00002A010000}"/>
    <cellStyle name="Millares 2 3" xfId="291" xr:uid="{00000000-0005-0000-0000-00002B010000}"/>
    <cellStyle name="Millares 2 4" xfId="292" xr:uid="{00000000-0005-0000-0000-00002C010000}"/>
    <cellStyle name="Millares 2 5" xfId="293" xr:uid="{00000000-0005-0000-0000-00002D010000}"/>
    <cellStyle name="Millares 2 5 2" xfId="294" xr:uid="{00000000-0005-0000-0000-00002E010000}"/>
    <cellStyle name="Millares 2 5 2 2" xfId="295" xr:uid="{00000000-0005-0000-0000-00002F010000}"/>
    <cellStyle name="Millares 3" xfId="296" xr:uid="{00000000-0005-0000-0000-000030010000}"/>
    <cellStyle name="Millares 3 2" xfId="297" xr:uid="{00000000-0005-0000-0000-000031010000}"/>
    <cellStyle name="Millares 3 2 2" xfId="298" xr:uid="{00000000-0005-0000-0000-000032010000}"/>
    <cellStyle name="Millares 4" xfId="299" xr:uid="{00000000-0005-0000-0000-000033010000}"/>
    <cellStyle name="Millares 4 2" xfId="300" xr:uid="{00000000-0005-0000-0000-000034010000}"/>
    <cellStyle name="Millares 4 2 2" xfId="301" xr:uid="{00000000-0005-0000-0000-000035010000}"/>
    <cellStyle name="Millares 4 3" xfId="302" xr:uid="{00000000-0005-0000-0000-000036010000}"/>
    <cellStyle name="Millares 4 3 2" xfId="458" xr:uid="{9E33373F-90AA-4712-8D84-0DA87224FB76}"/>
    <cellStyle name="Millares 5" xfId="303" xr:uid="{00000000-0005-0000-0000-000037010000}"/>
    <cellStyle name="Millares 5 2" xfId="304" xr:uid="{00000000-0005-0000-0000-000038010000}"/>
    <cellStyle name="Millares 5 2 2" xfId="305" xr:uid="{00000000-0005-0000-0000-000039010000}"/>
    <cellStyle name="Millares 6" xfId="306" xr:uid="{00000000-0005-0000-0000-00003A010000}"/>
    <cellStyle name="Millares 6 2" xfId="307" xr:uid="{00000000-0005-0000-0000-00003B010000}"/>
    <cellStyle name="Millares 6 2 2" xfId="308" xr:uid="{00000000-0005-0000-0000-00003C010000}"/>
    <cellStyle name="Millares 7" xfId="309" xr:uid="{00000000-0005-0000-0000-00003D010000}"/>
    <cellStyle name="Millares 7 2" xfId="310" xr:uid="{00000000-0005-0000-0000-00003E010000}"/>
    <cellStyle name="Millares 8" xfId="311" xr:uid="{00000000-0005-0000-0000-00003F010000}"/>
    <cellStyle name="Millares 8 2" xfId="312" xr:uid="{00000000-0005-0000-0000-000040010000}"/>
    <cellStyle name="Millares 8 2 2" xfId="313" xr:uid="{00000000-0005-0000-0000-000041010000}"/>
    <cellStyle name="Millares 8 2 2 2" xfId="459" xr:uid="{4BBAAFBF-0712-4588-8323-AADDE11B16D3}"/>
    <cellStyle name="Millares 8 3" xfId="314" xr:uid="{00000000-0005-0000-0000-000042010000}"/>
    <cellStyle name="Millares 8 3 2" xfId="460" xr:uid="{6D6B4C5D-19C2-41DC-9A76-759FAC80AA5F}"/>
    <cellStyle name="Millares 9" xfId="315" xr:uid="{00000000-0005-0000-0000-000043010000}"/>
    <cellStyle name="Millares 9 2" xfId="461" xr:uid="{CAF19B18-FC6F-45D8-AAC0-9556402A93C2}"/>
    <cellStyle name="Neutral" xfId="316" builtinId="28" customBuiltin="1"/>
    <cellStyle name="Neutral 2 2" xfId="317" xr:uid="{00000000-0005-0000-0000-000046010000}"/>
    <cellStyle name="Neutral 2 2 2" xfId="318" xr:uid="{00000000-0005-0000-0000-000047010000}"/>
    <cellStyle name="Neutral 2 2 3" xfId="319" xr:uid="{00000000-0005-0000-0000-000048010000}"/>
    <cellStyle name="Neutral 2 3" xfId="320" xr:uid="{00000000-0005-0000-0000-000049010000}"/>
    <cellStyle name="Neutral 2 4" xfId="321" xr:uid="{00000000-0005-0000-0000-00004A010000}"/>
    <cellStyle name="Neutral 3 2" xfId="322" xr:uid="{00000000-0005-0000-0000-00004B010000}"/>
    <cellStyle name="Neutral 3 3" xfId="323" xr:uid="{00000000-0005-0000-0000-00004C010000}"/>
    <cellStyle name="Neutral 4" xfId="324" xr:uid="{00000000-0005-0000-0000-00004D010000}"/>
    <cellStyle name="Normal" xfId="0" builtinId="0"/>
    <cellStyle name="Normal 10" xfId="325" xr:uid="{00000000-0005-0000-0000-00004F010000}"/>
    <cellStyle name="Normal 2" xfId="326" xr:uid="{00000000-0005-0000-0000-000050010000}"/>
    <cellStyle name="Normal 2 2" xfId="327" xr:uid="{00000000-0005-0000-0000-000051010000}"/>
    <cellStyle name="Normal 2 2 2" xfId="328" xr:uid="{00000000-0005-0000-0000-000052010000}"/>
    <cellStyle name="Normal 2 2 2 2" xfId="329" xr:uid="{00000000-0005-0000-0000-000053010000}"/>
    <cellStyle name="Normal 2 2 2 2 2" xfId="330" xr:uid="{00000000-0005-0000-0000-000054010000}"/>
    <cellStyle name="Normal 2 2 3" xfId="331" xr:uid="{00000000-0005-0000-0000-000055010000}"/>
    <cellStyle name="Normal 2 3" xfId="332" xr:uid="{00000000-0005-0000-0000-000056010000}"/>
    <cellStyle name="Normal 2 4" xfId="333" xr:uid="{00000000-0005-0000-0000-000057010000}"/>
    <cellStyle name="Normal 2 4 2" xfId="334" xr:uid="{00000000-0005-0000-0000-000058010000}"/>
    <cellStyle name="Normal 2 5" xfId="335" xr:uid="{00000000-0005-0000-0000-000059010000}"/>
    <cellStyle name="Normal 3" xfId="336" xr:uid="{00000000-0005-0000-0000-00005A010000}"/>
    <cellStyle name="Normal 3 2" xfId="337" xr:uid="{00000000-0005-0000-0000-00005B010000}"/>
    <cellStyle name="Normal 3 3" xfId="338" xr:uid="{00000000-0005-0000-0000-00005C010000}"/>
    <cellStyle name="Normal 3 4" xfId="339" xr:uid="{00000000-0005-0000-0000-00005D010000}"/>
    <cellStyle name="Normal 3 5" xfId="340" xr:uid="{00000000-0005-0000-0000-00005E010000}"/>
    <cellStyle name="Normal 4" xfId="341" xr:uid="{00000000-0005-0000-0000-00005F010000}"/>
    <cellStyle name="Normal 4 2" xfId="342" xr:uid="{00000000-0005-0000-0000-000060010000}"/>
    <cellStyle name="Normal 4 2 2" xfId="343" xr:uid="{00000000-0005-0000-0000-000061010000}"/>
    <cellStyle name="Normal 4 3" xfId="344" xr:uid="{00000000-0005-0000-0000-000062010000}"/>
    <cellStyle name="Normal 4 4" xfId="345" xr:uid="{00000000-0005-0000-0000-000063010000}"/>
    <cellStyle name="Normal 5" xfId="346" xr:uid="{00000000-0005-0000-0000-000064010000}"/>
    <cellStyle name="Normal 5 2" xfId="347" xr:uid="{00000000-0005-0000-0000-000065010000}"/>
    <cellStyle name="Normal 5 2 2" xfId="348" xr:uid="{00000000-0005-0000-0000-000066010000}"/>
    <cellStyle name="Normal 5 2 2 2" xfId="349" xr:uid="{00000000-0005-0000-0000-000067010000}"/>
    <cellStyle name="Normal 9" xfId="350" xr:uid="{00000000-0005-0000-0000-000068010000}"/>
    <cellStyle name="Normal_indice" xfId="351" xr:uid="{00000000-0005-0000-0000-000069010000}"/>
    <cellStyle name="Notas" xfId="352" builtinId="10" customBuiltin="1"/>
    <cellStyle name="Notas 2 2" xfId="353" xr:uid="{00000000-0005-0000-0000-00006B010000}"/>
    <cellStyle name="Notas 2 2 2" xfId="354" xr:uid="{00000000-0005-0000-0000-00006C010000}"/>
    <cellStyle name="Notas 2 2 3" xfId="355" xr:uid="{00000000-0005-0000-0000-00006D010000}"/>
    <cellStyle name="Notas 2 2 4" xfId="462" xr:uid="{7B76C67C-9E34-40F4-98AB-FD6E01128F02}"/>
    <cellStyle name="Notas 2 3" xfId="356" xr:uid="{00000000-0005-0000-0000-00006E010000}"/>
    <cellStyle name="Notas 2 4" xfId="357" xr:uid="{00000000-0005-0000-0000-00006F010000}"/>
    <cellStyle name="Notas 2 4 2" xfId="463" xr:uid="{B23ABD0B-F96A-45B1-94F8-C0EC516D12F2}"/>
    <cellStyle name="Notas 3 2" xfId="358" xr:uid="{00000000-0005-0000-0000-000070010000}"/>
    <cellStyle name="Notas 3 3" xfId="359" xr:uid="{00000000-0005-0000-0000-000071010000}"/>
    <cellStyle name="Notas 4" xfId="360" xr:uid="{00000000-0005-0000-0000-000072010000}"/>
    <cellStyle name="Notas 4 2" xfId="464" xr:uid="{2EA9FC7B-0A18-47D5-819E-B78BE294FA91}"/>
    <cellStyle name="Porcentaje" xfId="361" builtinId="5"/>
    <cellStyle name="Porcentaje 2" xfId="362" xr:uid="{00000000-0005-0000-0000-000074010000}"/>
    <cellStyle name="Porcentaje 3" xfId="363" xr:uid="{00000000-0005-0000-0000-000075010000}"/>
    <cellStyle name="Porcentual 2" xfId="364" xr:uid="{00000000-0005-0000-0000-000076010000}"/>
    <cellStyle name="Porcentual 2 2" xfId="365" xr:uid="{00000000-0005-0000-0000-000077010000}"/>
    <cellStyle name="Porcentual 2 3" xfId="366" xr:uid="{00000000-0005-0000-0000-000078010000}"/>
    <cellStyle name="Porcentual 2 4" xfId="367" xr:uid="{00000000-0005-0000-0000-000079010000}"/>
    <cellStyle name="Porcentual 2 4 2" xfId="368" xr:uid="{00000000-0005-0000-0000-00007A010000}"/>
    <cellStyle name="Porcentual 2 5" xfId="369" xr:uid="{00000000-0005-0000-0000-00007B010000}"/>
    <cellStyle name="Salida" xfId="370" builtinId="21" customBuiltin="1"/>
    <cellStyle name="Salida 2 2" xfId="371" xr:uid="{00000000-0005-0000-0000-00007D010000}"/>
    <cellStyle name="Salida 2 2 2" xfId="372" xr:uid="{00000000-0005-0000-0000-00007E010000}"/>
    <cellStyle name="Salida 2 2 3" xfId="373" xr:uid="{00000000-0005-0000-0000-00007F010000}"/>
    <cellStyle name="Salida 2 2 4" xfId="465" xr:uid="{778A6DA5-DC3B-43CB-AE04-7BFF7C1331E1}"/>
    <cellStyle name="Salida 2 3" xfId="374" xr:uid="{00000000-0005-0000-0000-000080010000}"/>
    <cellStyle name="Salida 2 4" xfId="375" xr:uid="{00000000-0005-0000-0000-000081010000}"/>
    <cellStyle name="Salida 2 4 2" xfId="466" xr:uid="{3883253F-1FBB-4959-9A59-B37D3E03D883}"/>
    <cellStyle name="Salida 3 2" xfId="376" xr:uid="{00000000-0005-0000-0000-000082010000}"/>
    <cellStyle name="Salida 3 3" xfId="377" xr:uid="{00000000-0005-0000-0000-000083010000}"/>
    <cellStyle name="Salida 4" xfId="378" xr:uid="{00000000-0005-0000-0000-000084010000}"/>
    <cellStyle name="Salida 4 2" xfId="467" xr:uid="{B5BDC359-DD65-4B9A-B3A4-9CC47E13EB68}"/>
    <cellStyle name="Texto de advertencia" xfId="379" builtinId="11" customBuiltin="1"/>
    <cellStyle name="Texto de advertencia 2 2" xfId="380" xr:uid="{00000000-0005-0000-0000-000086010000}"/>
    <cellStyle name="Texto de advertencia 2 2 2" xfId="381" xr:uid="{00000000-0005-0000-0000-000087010000}"/>
    <cellStyle name="Texto de advertencia 2 2 3" xfId="382" xr:uid="{00000000-0005-0000-0000-000088010000}"/>
    <cellStyle name="Texto de advertencia 2 3" xfId="383" xr:uid="{00000000-0005-0000-0000-000089010000}"/>
    <cellStyle name="Texto de advertencia 2 4" xfId="384" xr:uid="{00000000-0005-0000-0000-00008A010000}"/>
    <cellStyle name="Texto de advertencia 3 2" xfId="385" xr:uid="{00000000-0005-0000-0000-00008B010000}"/>
    <cellStyle name="Texto de advertencia 3 3" xfId="386" xr:uid="{00000000-0005-0000-0000-00008C010000}"/>
    <cellStyle name="Texto de advertencia 4" xfId="387" xr:uid="{00000000-0005-0000-0000-00008D010000}"/>
    <cellStyle name="Texto explicativo" xfId="388" builtinId="53" customBuiltin="1"/>
    <cellStyle name="Texto explicativo 2 2" xfId="389" xr:uid="{00000000-0005-0000-0000-00008F010000}"/>
    <cellStyle name="Texto explicativo 2 2 2" xfId="390" xr:uid="{00000000-0005-0000-0000-000090010000}"/>
    <cellStyle name="Texto explicativo 2 2 3" xfId="391" xr:uid="{00000000-0005-0000-0000-000091010000}"/>
    <cellStyle name="Texto explicativo 2 3" xfId="392" xr:uid="{00000000-0005-0000-0000-000092010000}"/>
    <cellStyle name="Texto explicativo 2 4" xfId="393" xr:uid="{00000000-0005-0000-0000-000093010000}"/>
    <cellStyle name="Texto explicativo 3 2" xfId="394" xr:uid="{00000000-0005-0000-0000-000094010000}"/>
    <cellStyle name="Texto explicativo 3 3" xfId="395" xr:uid="{00000000-0005-0000-0000-000095010000}"/>
    <cellStyle name="Texto explicativo 4" xfId="396" xr:uid="{00000000-0005-0000-0000-000096010000}"/>
    <cellStyle name="Título" xfId="397" builtinId="15" customBuiltin="1"/>
    <cellStyle name="Título 1 2 2" xfId="398" xr:uid="{00000000-0005-0000-0000-000098010000}"/>
    <cellStyle name="Título 1 2 2 2" xfId="399" xr:uid="{00000000-0005-0000-0000-000099010000}"/>
    <cellStyle name="Título 1 2 2 3" xfId="400" xr:uid="{00000000-0005-0000-0000-00009A010000}"/>
    <cellStyle name="Título 1 2 3" xfId="401" xr:uid="{00000000-0005-0000-0000-00009B010000}"/>
    <cellStyle name="Título 1 2 4" xfId="402" xr:uid="{00000000-0005-0000-0000-00009C010000}"/>
    <cellStyle name="Título 1 3 2" xfId="403" xr:uid="{00000000-0005-0000-0000-00009D010000}"/>
    <cellStyle name="Título 1 3 3" xfId="404" xr:uid="{00000000-0005-0000-0000-00009E010000}"/>
    <cellStyle name="Título 1 4" xfId="405" xr:uid="{00000000-0005-0000-0000-00009F010000}"/>
    <cellStyle name="Título 2" xfId="406" builtinId="17" customBuiltin="1"/>
    <cellStyle name="Título 2 2 2" xfId="407" xr:uid="{00000000-0005-0000-0000-0000A1010000}"/>
    <cellStyle name="Título 2 2 2 2" xfId="408" xr:uid="{00000000-0005-0000-0000-0000A2010000}"/>
    <cellStyle name="Título 2 2 2 3" xfId="409" xr:uid="{00000000-0005-0000-0000-0000A3010000}"/>
    <cellStyle name="Título 2 2 3" xfId="410" xr:uid="{00000000-0005-0000-0000-0000A4010000}"/>
    <cellStyle name="Título 2 2 4" xfId="411" xr:uid="{00000000-0005-0000-0000-0000A5010000}"/>
    <cellStyle name="Título 2 3 2" xfId="412" xr:uid="{00000000-0005-0000-0000-0000A6010000}"/>
    <cellStyle name="Título 2 3 3" xfId="413" xr:uid="{00000000-0005-0000-0000-0000A7010000}"/>
    <cellStyle name="Título 2 4" xfId="414" xr:uid="{00000000-0005-0000-0000-0000A8010000}"/>
    <cellStyle name="Título 3" xfId="415" builtinId="18" customBuiltin="1"/>
    <cellStyle name="Título 3 2 2" xfId="416" xr:uid="{00000000-0005-0000-0000-0000AA010000}"/>
    <cellStyle name="Título 3 2 2 2" xfId="417" xr:uid="{00000000-0005-0000-0000-0000AB010000}"/>
    <cellStyle name="Título 3 2 2 3" xfId="418" xr:uid="{00000000-0005-0000-0000-0000AC010000}"/>
    <cellStyle name="Título 3 2 3" xfId="419" xr:uid="{00000000-0005-0000-0000-0000AD010000}"/>
    <cellStyle name="Título 3 2 4" xfId="420" xr:uid="{00000000-0005-0000-0000-0000AE010000}"/>
    <cellStyle name="Título 3 3 2" xfId="421" xr:uid="{00000000-0005-0000-0000-0000AF010000}"/>
    <cellStyle name="Título 3 3 3" xfId="422" xr:uid="{00000000-0005-0000-0000-0000B0010000}"/>
    <cellStyle name="Título 3 4" xfId="423" xr:uid="{00000000-0005-0000-0000-0000B1010000}"/>
    <cellStyle name="Título 4 2" xfId="424" xr:uid="{00000000-0005-0000-0000-0000B2010000}"/>
    <cellStyle name="Título 4 2 2" xfId="425" xr:uid="{00000000-0005-0000-0000-0000B3010000}"/>
    <cellStyle name="Título 4 2 3" xfId="426" xr:uid="{00000000-0005-0000-0000-0000B4010000}"/>
    <cellStyle name="Título 4 3" xfId="427" xr:uid="{00000000-0005-0000-0000-0000B5010000}"/>
    <cellStyle name="Título 4 4" xfId="428" xr:uid="{00000000-0005-0000-0000-0000B6010000}"/>
    <cellStyle name="Título 5 2" xfId="429" xr:uid="{00000000-0005-0000-0000-0000B7010000}"/>
    <cellStyle name="Título 5 3" xfId="430" xr:uid="{00000000-0005-0000-0000-0000B8010000}"/>
    <cellStyle name="Título 6" xfId="431" xr:uid="{00000000-0005-0000-0000-0000B9010000}"/>
    <cellStyle name="Total" xfId="432" builtinId="25" customBuiltin="1"/>
    <cellStyle name="Total 2 2" xfId="433" xr:uid="{00000000-0005-0000-0000-0000BB010000}"/>
    <cellStyle name="Total 2 2 2" xfId="434" xr:uid="{00000000-0005-0000-0000-0000BC010000}"/>
    <cellStyle name="Total 2 2 3" xfId="435" xr:uid="{00000000-0005-0000-0000-0000BD010000}"/>
    <cellStyle name="Total 2 2 4" xfId="468" xr:uid="{AB6E4A4B-D7E8-4082-8BF8-A45773001B22}"/>
    <cellStyle name="Total 2 3" xfId="436" xr:uid="{00000000-0005-0000-0000-0000BE010000}"/>
    <cellStyle name="Total 2 4" xfId="437" xr:uid="{00000000-0005-0000-0000-0000BF010000}"/>
    <cellStyle name="Total 2 4 2" xfId="469" xr:uid="{D86600B4-7D95-4057-8520-8300DE204CBD}"/>
    <cellStyle name="Total 3 2" xfId="438" xr:uid="{00000000-0005-0000-0000-0000C0010000}"/>
    <cellStyle name="Total 3 3" xfId="439" xr:uid="{00000000-0005-0000-0000-0000C1010000}"/>
    <cellStyle name="Total 4" xfId="440" xr:uid="{00000000-0005-0000-0000-0000C2010000}"/>
    <cellStyle name="Total 4 2" xfId="470" xr:uid="{EBC1BCCD-8809-44B7-84DD-C280C1F9D378}"/>
  </cellStyles>
  <dxfs count="3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B050"/>
      </font>
    </dxf>
    <dxf>
      <font>
        <color rgb="FFFF0000"/>
      </font>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9"/>
      <tableStyleElement type="totalRow" dxfId="28"/>
      <tableStyleElement type="firstRowStripe" dxfId="27"/>
      <tableStyleElement type="firstColumnStripe" dxfId="26"/>
      <tableStyleElement type="firstSubtotalColumn" dxfId="25"/>
      <tableStyleElement type="firstSubtotalRow" dxfId="24"/>
      <tableStyleElement type="secondSubtotalRow" dxfId="23"/>
      <tableStyleElement type="firstRowSubheading" dxfId="22"/>
      <tableStyleElement type="secondRowSubheading" dxfId="21"/>
      <tableStyleElement type="pageFieldLabels" dxfId="20"/>
      <tableStyleElement type="pageFieldValues" dxfId="19"/>
    </tableStyle>
    <tableStyle name="PivotStyleLight16 3" table="0" count="11" xr9:uid="{00000000-0011-0000-FFFF-FFFF01000000}">
      <tableStyleElement type="headerRow" dxfId="18"/>
      <tableStyleElement type="totalRow" dxfId="17"/>
      <tableStyleElement type="firstRowStripe" dxfId="16"/>
      <tableStyleElement type="firstColumnStripe" dxfId="15"/>
      <tableStyleElement type="firstSubtotalColumn"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FF00FF00"/>
      <color rgb="FF0033CC"/>
      <color rgb="FFFF6600"/>
      <color rgb="FF0000FF"/>
      <color rgb="FF0066FF"/>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5.xml"/><Relationship Id="rId1" Type="http://schemas.microsoft.com/office/2011/relationships/chartStyle" Target="style5.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n-US" sz="1000" b="1"/>
              <a:t>Gráfico 1. Precio promedio mensual de papa en los mercados mayoristas </a:t>
            </a:r>
          </a:p>
          <a:p>
            <a:pPr>
              <a:defRPr sz="1000" b="1"/>
            </a:pPr>
            <a:r>
              <a:rPr lang="en-US" sz="1000" b="1"/>
              <a:t>($ con IVA / 25 kg)</a:t>
            </a:r>
          </a:p>
        </c:rich>
      </c:tx>
      <c:layout>
        <c:manualLayout>
          <c:xMode val="edge"/>
          <c:yMode val="edge"/>
          <c:x val="0.20998269841269843"/>
          <c:y val="8.9470588235294104E-3"/>
        </c:manualLayout>
      </c:layout>
      <c:overlay val="0"/>
      <c:spPr>
        <a:noFill/>
        <a:ln w="25400">
          <a:noFill/>
        </a:ln>
      </c:spPr>
    </c:title>
    <c:autoTitleDeleted val="0"/>
    <c:plotArea>
      <c:layout>
        <c:manualLayout>
          <c:layoutTarget val="inner"/>
          <c:xMode val="edge"/>
          <c:yMode val="edge"/>
          <c:x val="0.10927698412698413"/>
          <c:y val="0.14721618066764405"/>
          <c:w val="0.85720079365079349"/>
          <c:h val="0.60307427796160851"/>
        </c:manualLayout>
      </c:layout>
      <c:lineChart>
        <c:grouping val="standard"/>
        <c:varyColors val="0"/>
        <c:ser>
          <c:idx val="0"/>
          <c:order val="0"/>
          <c:tx>
            <c:strRef>
              <c:f>'precio mayorista'!$D$7</c:f>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mayorista'!$C$8:$C$19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9812.8626906781883</c:v>
                </c:pt>
                <c:pt idx="1">
                  <c:v>6909.4892411052388</c:v>
                </c:pt>
                <c:pt idx="2">
                  <c:v>6695.26796255928</c:v>
                </c:pt>
                <c:pt idx="3">
                  <c:v>6724.6320877316975</c:v>
                </c:pt>
                <c:pt idx="4">
                  <c:v>6445.2399126539394</c:v>
                </c:pt>
                <c:pt idx="5">
                  <c:v>6783.5719298181393</c:v>
                </c:pt>
                <c:pt idx="6">
                  <c:v>7746.428260260569</c:v>
                </c:pt>
                <c:pt idx="7">
                  <c:v>8269.0626341726111</c:v>
                </c:pt>
                <c:pt idx="8">
                  <c:v>9441.7282004049484</c:v>
                </c:pt>
                <c:pt idx="9">
                  <c:v>10833.45011651602</c:v>
                </c:pt>
                <c:pt idx="10">
                  <c:v>10884.808075996356</c:v>
                </c:pt>
                <c:pt idx="11">
                  <c:v>9738.2795734801894</c:v>
                </c:pt>
              </c:numCache>
            </c:numRef>
          </c:val>
          <c:smooth val="0"/>
          <c:extLst>
            <c:ext xmlns:c16="http://schemas.microsoft.com/office/drawing/2014/chart" uri="{C3380CC4-5D6E-409C-BE32-E72D297353CC}">
              <c16:uniqueId val="{00000000-72D2-480B-B051-8CBC7447FC81}"/>
            </c:ext>
          </c:extLst>
        </c:ser>
        <c:ser>
          <c:idx val="1"/>
          <c:order val="1"/>
          <c:tx>
            <c:strRef>
              <c:f>'precio mayorista'!$E$7</c:f>
              <c:strCache>
                <c:ptCount val="1"/>
                <c:pt idx="0">
                  <c:v>2022</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mayorista'!$C$8:$C$19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9081.0319145877802</c:v>
                </c:pt>
                <c:pt idx="1">
                  <c:v>8105.5006594220849</c:v>
                </c:pt>
                <c:pt idx="2">
                  <c:v>8055.5248631097484</c:v>
                </c:pt>
                <c:pt idx="3">
                  <c:v>7906.254410342206</c:v>
                </c:pt>
                <c:pt idx="4">
                  <c:v>7887.8960774289699</c:v>
                </c:pt>
                <c:pt idx="5">
                  <c:v>7756.9641680799477</c:v>
                </c:pt>
                <c:pt idx="6">
                  <c:v>8878.6405705084126</c:v>
                </c:pt>
                <c:pt idx="7">
                  <c:v>8343.3503428382664</c:v>
                </c:pt>
                <c:pt idx="8">
                  <c:v>8337.6487402955081</c:v>
                </c:pt>
                <c:pt idx="9">
                  <c:v>9672.3535735687583</c:v>
                </c:pt>
                <c:pt idx="10">
                  <c:v>11645.5138577168</c:v>
                </c:pt>
                <c:pt idx="11">
                  <c:v>12186.309850609783</c:v>
                </c:pt>
              </c:numCache>
            </c:numRef>
          </c:val>
          <c:smooth val="0"/>
          <c:extLst>
            <c:ext xmlns:c16="http://schemas.microsoft.com/office/drawing/2014/chart" uri="{C3380CC4-5D6E-409C-BE32-E72D297353CC}">
              <c16:uniqueId val="{00000001-72D2-480B-B051-8CBC7447FC81}"/>
            </c:ext>
          </c:extLst>
        </c:ser>
        <c:ser>
          <c:idx val="2"/>
          <c:order val="2"/>
          <c:tx>
            <c:strRef>
              <c:f>'precio mayorista'!$F$7</c:f>
              <c:strCache>
                <c:ptCount val="1"/>
                <c:pt idx="0">
                  <c:v>2023</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mayorista'!$C$8:$C$19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mayorista'!$F$8:$F$19</c:f>
              <c:numCache>
                <c:formatCode>#,##0</c:formatCode>
                <c:ptCount val="12"/>
                <c:pt idx="0">
                  <c:v>11733.289841769536</c:v>
                </c:pt>
                <c:pt idx="1">
                  <c:v>11676.297770553076</c:v>
                </c:pt>
                <c:pt idx="2">
                  <c:v>11468.876893511191</c:v>
                </c:pt>
                <c:pt idx="3">
                  <c:v>11338.218347791575</c:v>
                </c:pt>
                <c:pt idx="4">
                  <c:v>11621.639593015783</c:v>
                </c:pt>
                <c:pt idx="5">
                  <c:v>13609.280761620159</c:v>
                </c:pt>
                <c:pt idx="6">
                  <c:v>18326.312106342462</c:v>
                </c:pt>
                <c:pt idx="7">
                  <c:v>25593.047623533846</c:v>
                </c:pt>
                <c:pt idx="8">
                  <c:v>29222.075207372778</c:v>
                </c:pt>
                <c:pt idx="9">
                  <c:v>28371.773442309732</c:v>
                </c:pt>
                <c:pt idx="10">
                  <c:v>31003.300798023218</c:v>
                </c:pt>
                <c:pt idx="11">
                  <c:v>17462.793401867399</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s-CL"/>
          </a:p>
        </c:txPr>
        <c:crossAx val="-2139817928"/>
        <c:crosses val="autoZero"/>
        <c:auto val="1"/>
        <c:lblAlgn val="ctr"/>
        <c:lblOffset val="100"/>
        <c:noMultiLvlLbl val="0"/>
      </c:catAx>
      <c:valAx>
        <c:axId val="-21398179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CL"/>
                  <a:t>Precio / saco 25 kg</a:t>
                </a:r>
              </a:p>
            </c:rich>
          </c:tx>
          <c:layout>
            <c:manualLayout>
              <c:xMode val="edge"/>
              <c:yMode val="edge"/>
              <c:x val="8.6765079365079371E-3"/>
              <c:y val="0.32655751633986929"/>
            </c:manualLayout>
          </c:layout>
          <c:overlay val="0"/>
        </c:title>
        <c:numFmt formatCode="#,##0" sourceLinked="1"/>
        <c:majorTickMark val="none"/>
        <c:minorTickMark val="none"/>
        <c:tickLblPos val="nextTo"/>
        <c:spPr>
          <a:ln w="9525">
            <a:noFill/>
          </a:ln>
        </c:spPr>
        <c:txPr>
          <a:bodyPr rot="0" vert="horz"/>
          <a:lstStyle/>
          <a:p>
            <a:pPr>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mn-lt"/>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n-lt"/>
                <a:ea typeface="Arial"/>
                <a:cs typeface="Arial"/>
              </a:defRPr>
            </a:pPr>
            <a:r>
              <a:rPr lang="en-US">
                <a:latin typeface="+mn-lt"/>
              </a:rPr>
              <a:t>Gráfico 8.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69453039215686263"/>
        </c:manualLayout>
      </c:layout>
      <c:barChart>
        <c:barDir val="col"/>
        <c:grouping val="clustered"/>
        <c:varyColors val="0"/>
        <c:ser>
          <c:idx val="0"/>
          <c:order val="0"/>
          <c:tx>
            <c:strRef>
              <c:f>'prod región'!$B$22</c:f>
              <c:strCache>
                <c:ptCount val="1"/>
                <c:pt idx="0">
                  <c:v>2020/21</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53923.9</c:v>
                </c:pt>
                <c:pt idx="1">
                  <c:v>10978.3</c:v>
                </c:pt>
                <c:pt idx="2">
                  <c:v>27533.1</c:v>
                </c:pt>
                <c:pt idx="3">
                  <c:v>15776.8</c:v>
                </c:pt>
                <c:pt idx="4">
                  <c:v>60045.8</c:v>
                </c:pt>
                <c:pt idx="5">
                  <c:v>32786.699999999997</c:v>
                </c:pt>
                <c:pt idx="6">
                  <c:v>50630.1</c:v>
                </c:pt>
                <c:pt idx="7">
                  <c:v>209525.8</c:v>
                </c:pt>
                <c:pt idx="8">
                  <c:v>149235.9</c:v>
                </c:pt>
                <c:pt idx="9">
                  <c:v>377806</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2021/22</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41326.627969897272</c:v>
                </c:pt>
                <c:pt idx="1">
                  <c:v>6399.7675796671992</c:v>
                </c:pt>
                <c:pt idx="2">
                  <c:v>51776.181910158768</c:v>
                </c:pt>
                <c:pt idx="3">
                  <c:v>15042.4772704796</c:v>
                </c:pt>
                <c:pt idx="4">
                  <c:v>57294.462121879078</c:v>
                </c:pt>
                <c:pt idx="5">
                  <c:v>32215.633669093881</c:v>
                </c:pt>
                <c:pt idx="6">
                  <c:v>36032.519999999997</c:v>
                </c:pt>
                <c:pt idx="7">
                  <c:v>164425.7809536306</c:v>
                </c:pt>
                <c:pt idx="8">
                  <c:v>147053.06478865657</c:v>
                </c:pt>
                <c:pt idx="9">
                  <c:v>466679.49156361882</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2022/23</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75468.5</c:v>
                </c:pt>
                <c:pt idx="1">
                  <c:v>3600.1</c:v>
                </c:pt>
                <c:pt idx="2">
                  <c:v>37875.1</c:v>
                </c:pt>
                <c:pt idx="3">
                  <c:v>14202</c:v>
                </c:pt>
                <c:pt idx="4">
                  <c:v>20457.900000000001</c:v>
                </c:pt>
                <c:pt idx="5">
                  <c:v>19066.2</c:v>
                </c:pt>
                <c:pt idx="6">
                  <c:v>76707</c:v>
                </c:pt>
                <c:pt idx="7">
                  <c:v>253050.5</c:v>
                </c:pt>
                <c:pt idx="8">
                  <c:v>71944.600000000006</c:v>
                </c:pt>
                <c:pt idx="9">
                  <c:v>264481.40000000002</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mn-lt"/>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mn-lt"/>
                    <a:ea typeface="Arial"/>
                    <a:cs typeface="Arial"/>
                  </a:defRPr>
                </a:pPr>
                <a:r>
                  <a:rPr lang="en-US">
                    <a:latin typeface="+mn-lt"/>
                  </a:rPr>
                  <a:t>Volumen (toneladas)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mn-lt"/>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mn-lt"/>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mn-lt"/>
                <a:ea typeface="Arial"/>
                <a:cs typeface="Arial"/>
              </a:defRPr>
            </a:pPr>
            <a:r>
              <a:rPr lang="en-US">
                <a:latin typeface="+mn-lt"/>
              </a:rPr>
              <a:t>Gráfico 9.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67198366013071897"/>
        </c:manualLayout>
      </c:layout>
      <c:barChart>
        <c:barDir val="col"/>
        <c:grouping val="clustered"/>
        <c:varyColors val="0"/>
        <c:ser>
          <c:idx val="0"/>
          <c:order val="0"/>
          <c:tx>
            <c:strRef>
              <c:f>'rend región'!$B$22</c:f>
              <c:strCache>
                <c:ptCount val="1"/>
                <c:pt idx="0">
                  <c:v>2020/21</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29.547342465753424</c:v>
                </c:pt>
                <c:pt idx="1">
                  <c:v>18.05641447368421</c:v>
                </c:pt>
                <c:pt idx="2">
                  <c:v>21.95622009569378</c:v>
                </c:pt>
                <c:pt idx="3">
                  <c:v>15.155427473583094</c:v>
                </c:pt>
                <c:pt idx="4">
                  <c:v>18.113363499245853</c:v>
                </c:pt>
                <c:pt idx="5">
                  <c:v>13.839890249050232</c:v>
                </c:pt>
                <c:pt idx="6">
                  <c:v>11.5620232929893</c:v>
                </c:pt>
                <c:pt idx="7">
                  <c:v>23.12391568259574</c:v>
                </c:pt>
                <c:pt idx="8">
                  <c:v>48.97797833935018</c:v>
                </c:pt>
                <c:pt idx="9">
                  <c:v>43.21239849022075</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2021/22</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37.164233785878835</c:v>
                </c:pt>
                <c:pt idx="1">
                  <c:v>11.05313917040967</c:v>
                </c:pt>
                <c:pt idx="2">
                  <c:v>23.449357749166108</c:v>
                </c:pt>
                <c:pt idx="3">
                  <c:v>14.285353533218991</c:v>
                </c:pt>
                <c:pt idx="4">
                  <c:v>20.691391159941883</c:v>
                </c:pt>
                <c:pt idx="5">
                  <c:v>16.295211769900799</c:v>
                </c:pt>
                <c:pt idx="6">
                  <c:v>11.56</c:v>
                </c:pt>
                <c:pt idx="7">
                  <c:v>17.042473150251929</c:v>
                </c:pt>
                <c:pt idx="8">
                  <c:v>52.518951710234489</c:v>
                </c:pt>
                <c:pt idx="9">
                  <c:v>43.931045049761728</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2022/23</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38.56</c:v>
                </c:pt>
                <c:pt idx="1">
                  <c:v>10.879999999999999</c:v>
                </c:pt>
                <c:pt idx="2">
                  <c:v>25.490000000000002</c:v>
                </c:pt>
                <c:pt idx="3">
                  <c:v>14.89</c:v>
                </c:pt>
                <c:pt idx="4">
                  <c:v>11.98</c:v>
                </c:pt>
                <c:pt idx="5">
                  <c:v>15.45</c:v>
                </c:pt>
                <c:pt idx="6">
                  <c:v>29.4</c:v>
                </c:pt>
                <c:pt idx="7">
                  <c:v>28.65</c:v>
                </c:pt>
                <c:pt idx="8">
                  <c:v>35.81</c:v>
                </c:pt>
                <c:pt idx="9">
                  <c:v>36.85</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mn-lt"/>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mn-lt"/>
                    <a:ea typeface="Arial"/>
                    <a:cs typeface="Arial"/>
                  </a:defRPr>
                </a:pPr>
                <a:r>
                  <a:rPr lang="en-US">
                    <a:latin typeface="+mn-lt"/>
                  </a:rPr>
                  <a:t>Rendimiento (ton/há)</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mn-lt"/>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mn-lt"/>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s-CL" sz="1100" b="1"/>
              <a:t>Gráfico 10.b. Superficie Semilla Certificada por Región  y Temporada (hectáreas)</a:t>
            </a:r>
          </a:p>
        </c:rich>
      </c:tx>
      <c:layout>
        <c:manualLayout>
          <c:xMode val="edge"/>
          <c:yMode val="edge"/>
          <c:x val="0.18397948197488334"/>
          <c:y val="1.0099935665090921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0.13442917708122079"/>
          <c:y val="6.4544487912159082E-2"/>
          <c:w val="0.86557082291877918"/>
          <c:h val="0.69466852251004352"/>
        </c:manualLayout>
      </c:layout>
      <c:barChart>
        <c:barDir val="col"/>
        <c:grouping val="stacked"/>
        <c:varyColors val="0"/>
        <c:ser>
          <c:idx val="0"/>
          <c:order val="0"/>
          <c:tx>
            <c:strRef>
              <c:f>'semilla certificada'!$P$6</c:f>
              <c:strCache>
                <c:ptCount val="1"/>
                <c:pt idx="0">
                  <c:v>Biobío</c:v>
                </c:pt>
              </c:strCache>
            </c:strRef>
          </c:tx>
          <c:spPr>
            <a:solidFill>
              <a:schemeClr val="accent1"/>
            </a:solidFill>
            <a:ln>
              <a:noFill/>
            </a:ln>
            <a:effectLst/>
          </c:spPr>
          <c:invertIfNegative val="0"/>
          <c:cat>
            <c:strRef>
              <c:f>'semilla certificada'!$N$7:$N$10</c:f>
              <c:strCache>
                <c:ptCount val="4"/>
                <c:pt idx="0">
                  <c:v>2019/20</c:v>
                </c:pt>
                <c:pt idx="1">
                  <c:v>2020/21</c:v>
                </c:pt>
                <c:pt idx="2">
                  <c:v>2021/22</c:v>
                </c:pt>
                <c:pt idx="3">
                  <c:v>2022/23</c:v>
                </c:pt>
              </c:strCache>
            </c:strRef>
          </c:cat>
          <c:val>
            <c:numRef>
              <c:f>'semilla certificada'!$P$7:$P$10</c:f>
              <c:numCache>
                <c:formatCode>#,##0</c:formatCode>
                <c:ptCount val="4"/>
                <c:pt idx="0">
                  <c:v>11.88</c:v>
                </c:pt>
                <c:pt idx="1">
                  <c:v>13.299999999999997</c:v>
                </c:pt>
                <c:pt idx="2">
                  <c:v>4.82</c:v>
                </c:pt>
                <c:pt idx="3">
                  <c:v>3.3000000000000003</c:v>
                </c:pt>
              </c:numCache>
            </c:numRef>
          </c:val>
          <c:extLst>
            <c:ext xmlns:c16="http://schemas.microsoft.com/office/drawing/2014/chart" uri="{C3380CC4-5D6E-409C-BE32-E72D297353CC}">
              <c16:uniqueId val="{00000000-CB5E-43CD-8571-136973321F30}"/>
            </c:ext>
          </c:extLst>
        </c:ser>
        <c:ser>
          <c:idx val="1"/>
          <c:order val="1"/>
          <c:tx>
            <c:strRef>
              <c:f>'semilla certificada'!$Q$6</c:f>
              <c:strCache>
                <c:ptCount val="1"/>
                <c:pt idx="0">
                  <c:v>Araucanía</c:v>
                </c:pt>
              </c:strCache>
            </c:strRef>
          </c:tx>
          <c:spPr>
            <a:solidFill>
              <a:schemeClr val="accent2"/>
            </a:solidFill>
            <a:ln>
              <a:noFill/>
            </a:ln>
            <a:effectLst/>
          </c:spPr>
          <c:invertIfNegative val="0"/>
          <c:cat>
            <c:strRef>
              <c:f>'semilla certificada'!$N$7:$N$10</c:f>
              <c:strCache>
                <c:ptCount val="4"/>
                <c:pt idx="0">
                  <c:v>2019/20</c:v>
                </c:pt>
                <c:pt idx="1">
                  <c:v>2020/21</c:v>
                </c:pt>
                <c:pt idx="2">
                  <c:v>2021/22</c:v>
                </c:pt>
                <c:pt idx="3">
                  <c:v>2022/23</c:v>
                </c:pt>
              </c:strCache>
            </c:strRef>
          </c:cat>
          <c:val>
            <c:numRef>
              <c:f>'semilla certificada'!$Q$7:$Q$10</c:f>
              <c:numCache>
                <c:formatCode>#,##0</c:formatCode>
                <c:ptCount val="4"/>
                <c:pt idx="0">
                  <c:v>14.86399999999999</c:v>
                </c:pt>
                <c:pt idx="1">
                  <c:v>17.197999999999993</c:v>
                </c:pt>
                <c:pt idx="2">
                  <c:v>14.863999999999999</c:v>
                </c:pt>
                <c:pt idx="3">
                  <c:v>2.1350000000000002</c:v>
                </c:pt>
              </c:numCache>
            </c:numRef>
          </c:val>
          <c:extLst>
            <c:ext xmlns:c16="http://schemas.microsoft.com/office/drawing/2014/chart" uri="{C3380CC4-5D6E-409C-BE32-E72D297353CC}">
              <c16:uniqueId val="{00000001-CB5E-43CD-8571-136973321F30}"/>
            </c:ext>
          </c:extLst>
        </c:ser>
        <c:ser>
          <c:idx val="2"/>
          <c:order val="2"/>
          <c:tx>
            <c:strRef>
              <c:f>'semilla certificada'!$R$6</c:f>
              <c:strCache>
                <c:ptCount val="1"/>
                <c:pt idx="0">
                  <c:v>Los Ríos</c:v>
                </c:pt>
              </c:strCache>
            </c:strRef>
          </c:tx>
          <c:spPr>
            <a:solidFill>
              <a:schemeClr val="accent3"/>
            </a:solidFill>
            <a:ln>
              <a:noFill/>
            </a:ln>
            <a:effectLst/>
          </c:spPr>
          <c:invertIfNegative val="0"/>
          <c:cat>
            <c:strRef>
              <c:f>'semilla certificada'!$N$7:$N$10</c:f>
              <c:strCache>
                <c:ptCount val="4"/>
                <c:pt idx="0">
                  <c:v>2019/20</c:v>
                </c:pt>
                <c:pt idx="1">
                  <c:v>2020/21</c:v>
                </c:pt>
                <c:pt idx="2">
                  <c:v>2021/22</c:v>
                </c:pt>
                <c:pt idx="3">
                  <c:v>2022/23</c:v>
                </c:pt>
              </c:strCache>
            </c:strRef>
          </c:cat>
          <c:val>
            <c:numRef>
              <c:f>'semilla certificada'!$R$7:$R$10</c:f>
              <c:numCache>
                <c:formatCode>#,##0</c:formatCode>
                <c:ptCount val="4"/>
                <c:pt idx="0">
                  <c:v>73.625000000000028</c:v>
                </c:pt>
                <c:pt idx="1">
                  <c:v>112.25899999999996</c:v>
                </c:pt>
                <c:pt idx="2">
                  <c:v>132.96600000000001</c:v>
                </c:pt>
                <c:pt idx="3">
                  <c:v>127.44500000000005</c:v>
                </c:pt>
              </c:numCache>
            </c:numRef>
          </c:val>
          <c:extLst>
            <c:ext xmlns:c16="http://schemas.microsoft.com/office/drawing/2014/chart" uri="{C3380CC4-5D6E-409C-BE32-E72D297353CC}">
              <c16:uniqueId val="{00000002-CB5E-43CD-8571-136973321F30}"/>
            </c:ext>
          </c:extLst>
        </c:ser>
        <c:ser>
          <c:idx val="3"/>
          <c:order val="3"/>
          <c:tx>
            <c:strRef>
              <c:f>'semilla certificada'!$S$6</c:f>
              <c:strCache>
                <c:ptCount val="1"/>
                <c:pt idx="0">
                  <c:v>Los Lagos</c:v>
                </c:pt>
              </c:strCache>
            </c:strRef>
          </c:tx>
          <c:spPr>
            <a:solidFill>
              <a:schemeClr val="accent4"/>
            </a:solidFill>
            <a:ln>
              <a:noFill/>
            </a:ln>
            <a:effectLst/>
          </c:spPr>
          <c:invertIfNegative val="0"/>
          <c:cat>
            <c:strRef>
              <c:f>'semilla certificada'!$N$7:$N$10</c:f>
              <c:strCache>
                <c:ptCount val="4"/>
                <c:pt idx="0">
                  <c:v>2019/20</c:v>
                </c:pt>
                <c:pt idx="1">
                  <c:v>2020/21</c:v>
                </c:pt>
                <c:pt idx="2">
                  <c:v>2021/22</c:v>
                </c:pt>
                <c:pt idx="3">
                  <c:v>2022/23</c:v>
                </c:pt>
              </c:strCache>
            </c:strRef>
          </c:cat>
          <c:val>
            <c:numRef>
              <c:f>'semilla certificada'!$S$7:$S$10</c:f>
              <c:numCache>
                <c:formatCode>#,##0</c:formatCode>
                <c:ptCount val="4"/>
                <c:pt idx="0">
                  <c:v>912.95199999999966</c:v>
                </c:pt>
                <c:pt idx="1">
                  <c:v>1057.1789999999996</c:v>
                </c:pt>
                <c:pt idx="2">
                  <c:v>1150.546</c:v>
                </c:pt>
                <c:pt idx="3">
                  <c:v>1092.415</c:v>
                </c:pt>
              </c:numCache>
            </c:numRef>
          </c:val>
          <c:extLst>
            <c:ext xmlns:c16="http://schemas.microsoft.com/office/drawing/2014/chart" uri="{C3380CC4-5D6E-409C-BE32-E72D297353CC}">
              <c16:uniqueId val="{00000003-CB5E-43CD-8571-136973321F30}"/>
            </c:ext>
          </c:extLst>
        </c:ser>
        <c:ser>
          <c:idx val="4"/>
          <c:order val="4"/>
          <c:tx>
            <c:strRef>
              <c:f>'semilla certificada'!$T$6</c:f>
              <c:strCache>
                <c:ptCount val="1"/>
                <c:pt idx="0">
                  <c:v>Magallanes</c:v>
                </c:pt>
              </c:strCache>
            </c:strRef>
          </c:tx>
          <c:spPr>
            <a:solidFill>
              <a:schemeClr val="accent5"/>
            </a:solidFill>
            <a:ln>
              <a:noFill/>
            </a:ln>
            <a:effectLst/>
          </c:spPr>
          <c:invertIfNegative val="0"/>
          <c:cat>
            <c:strRef>
              <c:f>'semilla certificada'!$N$7:$N$10</c:f>
              <c:strCache>
                <c:ptCount val="4"/>
                <c:pt idx="0">
                  <c:v>2019/20</c:v>
                </c:pt>
                <c:pt idx="1">
                  <c:v>2020/21</c:v>
                </c:pt>
                <c:pt idx="2">
                  <c:v>2021/22</c:v>
                </c:pt>
                <c:pt idx="3">
                  <c:v>2022/23</c:v>
                </c:pt>
              </c:strCache>
            </c:strRef>
          </c:cat>
          <c:val>
            <c:numRef>
              <c:f>'semilla certificada'!$T$7:$T$10</c:f>
              <c:numCache>
                <c:formatCode>#,##0</c:formatCode>
                <c:ptCount val="4"/>
                <c:pt idx="0">
                  <c:v>4.0000000000000009</c:v>
                </c:pt>
                <c:pt idx="1">
                  <c:v>4.2160000000000002</c:v>
                </c:pt>
                <c:pt idx="2">
                  <c:v>4.08</c:v>
                </c:pt>
              </c:numCache>
            </c:numRef>
          </c:val>
          <c:extLst>
            <c:ext xmlns:c16="http://schemas.microsoft.com/office/drawing/2014/chart" uri="{C3380CC4-5D6E-409C-BE32-E72D297353CC}">
              <c16:uniqueId val="{00000004-CB5E-43CD-8571-136973321F30}"/>
            </c:ext>
          </c:extLst>
        </c:ser>
        <c:dLbls>
          <c:showLegendKey val="0"/>
          <c:showVal val="0"/>
          <c:showCatName val="0"/>
          <c:showSerName val="0"/>
          <c:showPercent val="0"/>
          <c:showBubbleSize val="0"/>
        </c:dLbls>
        <c:gapWidth val="150"/>
        <c:overlap val="100"/>
        <c:axId val="829509680"/>
        <c:axId val="829510512"/>
      </c:barChart>
      <c:lineChart>
        <c:grouping val="standard"/>
        <c:varyColors val="0"/>
        <c:ser>
          <c:idx val="5"/>
          <c:order val="5"/>
          <c:tx>
            <c:strRef>
              <c:f>'semilla certificada'!$U$6</c:f>
              <c:strCache>
                <c:ptCount val="1"/>
                <c:pt idx="0">
                  <c:v>Total</c:v>
                </c:pt>
              </c:strCache>
            </c:strRef>
          </c:tx>
          <c:spPr>
            <a:ln w="28575" cap="rnd">
              <a:noFill/>
              <a:round/>
            </a:ln>
            <a:effectLst/>
          </c:spPr>
          <c:marker>
            <c:symbol val="circle"/>
            <c:size val="5"/>
            <c:spPr>
              <a:solidFill>
                <a:schemeClr val="accent6"/>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'semilla certificada'!$N$7:$N$10</c:f>
              <c:strCache>
                <c:ptCount val="4"/>
                <c:pt idx="0">
                  <c:v>2019/20</c:v>
                </c:pt>
                <c:pt idx="1">
                  <c:v>2020/21</c:v>
                </c:pt>
                <c:pt idx="2">
                  <c:v>2021/22</c:v>
                </c:pt>
                <c:pt idx="3">
                  <c:v>2022/23</c:v>
                </c:pt>
              </c:strCache>
            </c:strRef>
          </c:cat>
          <c:val>
            <c:numRef>
              <c:f>'semilla certificada'!$U$7:$U$10</c:f>
              <c:numCache>
                <c:formatCode>#,##0</c:formatCode>
                <c:ptCount val="4"/>
                <c:pt idx="0">
                  <c:v>1017.3209999999997</c:v>
                </c:pt>
                <c:pt idx="1">
                  <c:v>1204.1519999999996</c:v>
                </c:pt>
                <c:pt idx="2">
                  <c:v>1307.2760000000001</c:v>
                </c:pt>
                <c:pt idx="3">
                  <c:v>1225.2950000000001</c:v>
                </c:pt>
              </c:numCache>
            </c:numRef>
          </c:val>
          <c:smooth val="0"/>
          <c:extLst>
            <c:ext xmlns:c16="http://schemas.microsoft.com/office/drawing/2014/chart" uri="{C3380CC4-5D6E-409C-BE32-E72D297353CC}">
              <c16:uniqueId val="{00000000-C547-4C3E-9C86-5A774848F4FC}"/>
            </c:ext>
          </c:extLst>
        </c:ser>
        <c:dLbls>
          <c:showLegendKey val="0"/>
          <c:showVal val="0"/>
          <c:showCatName val="0"/>
          <c:showSerName val="0"/>
          <c:showPercent val="0"/>
          <c:showBubbleSize val="0"/>
        </c:dLbls>
        <c:marker val="1"/>
        <c:smooth val="0"/>
        <c:axId val="145676623"/>
        <c:axId val="145671823"/>
      </c:lineChart>
      <c:catAx>
        <c:axId val="82950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829510512"/>
        <c:crosses val="autoZero"/>
        <c:auto val="1"/>
        <c:lblAlgn val="ctr"/>
        <c:lblOffset val="100"/>
        <c:noMultiLvlLbl val="0"/>
      </c:catAx>
      <c:valAx>
        <c:axId val="829510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CL"/>
                  <a:t>Superficie (há)</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829509680"/>
        <c:crosses val="autoZero"/>
        <c:crossBetween val="between"/>
      </c:valAx>
      <c:valAx>
        <c:axId val="145671823"/>
        <c:scaling>
          <c:orientation val="minMax"/>
        </c:scaling>
        <c:delete val="1"/>
        <c:axPos val="r"/>
        <c:numFmt formatCode="#,##0" sourceLinked="1"/>
        <c:majorTickMark val="out"/>
        <c:minorTickMark val="none"/>
        <c:tickLblPos val="nextTo"/>
        <c:crossAx val="145676623"/>
        <c:crosses val="max"/>
        <c:crossBetween val="between"/>
      </c:valAx>
      <c:catAx>
        <c:axId val="145676623"/>
        <c:scaling>
          <c:orientation val="minMax"/>
        </c:scaling>
        <c:delete val="1"/>
        <c:axPos val="b"/>
        <c:numFmt formatCode="General" sourceLinked="1"/>
        <c:majorTickMark val="out"/>
        <c:minorTickMark val="none"/>
        <c:tickLblPos val="nextTo"/>
        <c:crossAx val="145671823"/>
        <c:crosses val="autoZero"/>
        <c:auto val="1"/>
        <c:lblAlgn val="ctr"/>
        <c:lblOffset val="100"/>
        <c:noMultiLvlLbl val="0"/>
      </c:catAx>
      <c:dTable>
        <c:showHorzBorder val="1"/>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00" b="0" i="0" u="none" strike="noStrike" kern="1200" baseline="0">
                <a:solidFill>
                  <a:sysClr val="windowText" lastClr="000000"/>
                </a:solidFill>
                <a:latin typeface="+mn-lt"/>
                <a:ea typeface="+mn-ea"/>
                <a:cs typeface="+mn-cs"/>
              </a:defRPr>
            </a:pPr>
            <a:endParaRPr lang="es-CL"/>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mn-lt"/>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s-CL" sz="1100" b="1"/>
              <a:t>Gráfico 10.a. Superficie Semilla </a:t>
            </a:r>
            <a:r>
              <a:rPr lang="es-CL" sz="1100" b="1" baseline="0"/>
              <a:t>Certificada por </a:t>
            </a:r>
            <a:r>
              <a:rPr lang="es-CL" sz="1100" b="1"/>
              <a:t>Variedad, por temporada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0.14700945463798662"/>
          <c:y val="4.1922682066975143E-2"/>
          <c:w val="0.85299054536201335"/>
          <c:h val="0.58906487052866874"/>
        </c:manualLayout>
      </c:layout>
      <c:barChart>
        <c:barDir val="col"/>
        <c:grouping val="stacked"/>
        <c:varyColors val="0"/>
        <c:ser>
          <c:idx val="0"/>
          <c:order val="0"/>
          <c:tx>
            <c:strRef>
              <c:f>'semilla certificada'!$B$4</c:f>
              <c:strCache>
                <c:ptCount val="1"/>
                <c:pt idx="0">
                  <c:v>Asterix</c:v>
                </c:pt>
              </c:strCache>
            </c:strRef>
          </c:tx>
          <c:spPr>
            <a:solidFill>
              <a:schemeClr val="accent1"/>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certificada'!$C$4:$L$4</c:f>
              <c:numCache>
                <c:formatCode>#,##0</c:formatCode>
                <c:ptCount val="10"/>
                <c:pt idx="0">
                  <c:v>96.15000000000002</c:v>
                </c:pt>
                <c:pt idx="1">
                  <c:v>63</c:v>
                </c:pt>
                <c:pt idx="2">
                  <c:v>100.29999999999998</c:v>
                </c:pt>
                <c:pt idx="3">
                  <c:v>44.209999999999994</c:v>
                </c:pt>
                <c:pt idx="4">
                  <c:v>184.30000000000007</c:v>
                </c:pt>
                <c:pt idx="5">
                  <c:v>175.30999999999997</c:v>
                </c:pt>
                <c:pt idx="6">
                  <c:v>155.83999999999997</c:v>
                </c:pt>
                <c:pt idx="7">
                  <c:v>186.41200000000001</c:v>
                </c:pt>
                <c:pt idx="8">
                  <c:v>197.08100000000005</c:v>
                </c:pt>
                <c:pt idx="9">
                  <c:v>193.29000000000005</c:v>
                </c:pt>
              </c:numCache>
            </c:numRef>
          </c:val>
          <c:extLst>
            <c:ext xmlns:c16="http://schemas.microsoft.com/office/drawing/2014/chart" uri="{C3380CC4-5D6E-409C-BE32-E72D297353CC}">
              <c16:uniqueId val="{00000000-44D2-48B9-8FA4-C7341384E781}"/>
            </c:ext>
          </c:extLst>
        </c:ser>
        <c:ser>
          <c:idx val="1"/>
          <c:order val="1"/>
          <c:tx>
            <c:strRef>
              <c:f>'semilla certificada'!$B$5</c:f>
              <c:strCache>
                <c:ptCount val="1"/>
                <c:pt idx="0">
                  <c:v>Rodeo</c:v>
                </c:pt>
              </c:strCache>
            </c:strRef>
          </c:tx>
          <c:spPr>
            <a:solidFill>
              <a:schemeClr val="accent2"/>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certificada'!$C$5:$L$5</c:f>
              <c:numCache>
                <c:formatCode>#,##0</c:formatCode>
                <c:ptCount val="10"/>
                <c:pt idx="0">
                  <c:v>42.07</c:v>
                </c:pt>
                <c:pt idx="1">
                  <c:v>81.360000000000014</c:v>
                </c:pt>
                <c:pt idx="2">
                  <c:v>69.477999999999994</c:v>
                </c:pt>
                <c:pt idx="3">
                  <c:v>54.823</c:v>
                </c:pt>
                <c:pt idx="4">
                  <c:v>90.422999999999988</c:v>
                </c:pt>
                <c:pt idx="5">
                  <c:v>101.83800000000001</c:v>
                </c:pt>
                <c:pt idx="6">
                  <c:v>122.71199999999999</c:v>
                </c:pt>
                <c:pt idx="7">
                  <c:v>162.53799999999998</c:v>
                </c:pt>
                <c:pt idx="8">
                  <c:v>192.17899999999995</c:v>
                </c:pt>
                <c:pt idx="9">
                  <c:v>118.40899999999999</c:v>
                </c:pt>
              </c:numCache>
            </c:numRef>
          </c:val>
          <c:extLst>
            <c:ext xmlns:c16="http://schemas.microsoft.com/office/drawing/2014/chart" uri="{C3380CC4-5D6E-409C-BE32-E72D297353CC}">
              <c16:uniqueId val="{00000001-44D2-48B9-8FA4-C7341384E781}"/>
            </c:ext>
          </c:extLst>
        </c:ser>
        <c:ser>
          <c:idx val="3"/>
          <c:order val="2"/>
          <c:tx>
            <c:strRef>
              <c:f>'semilla certificada'!$B$6</c:f>
              <c:strCache>
                <c:ptCount val="1"/>
                <c:pt idx="0">
                  <c:v>Rosi</c:v>
                </c:pt>
              </c:strCache>
            </c:strRef>
          </c:tx>
          <c:spPr>
            <a:solidFill>
              <a:schemeClr val="accent4"/>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certificada'!$C$6:$L$6</c:f>
              <c:numCache>
                <c:formatCode>#,##0</c:formatCode>
                <c:ptCount val="10"/>
                <c:pt idx="0">
                  <c:v>0</c:v>
                </c:pt>
                <c:pt idx="1">
                  <c:v>0</c:v>
                </c:pt>
                <c:pt idx="2">
                  <c:v>0</c:v>
                </c:pt>
                <c:pt idx="3">
                  <c:v>0</c:v>
                </c:pt>
                <c:pt idx="4">
                  <c:v>0</c:v>
                </c:pt>
                <c:pt idx="5">
                  <c:v>0</c:v>
                </c:pt>
                <c:pt idx="6">
                  <c:v>89.72999999999999</c:v>
                </c:pt>
                <c:pt idx="7">
                  <c:v>96.23</c:v>
                </c:pt>
                <c:pt idx="8">
                  <c:v>98.904000000000011</c:v>
                </c:pt>
                <c:pt idx="9">
                  <c:v>116.71000000000002</c:v>
                </c:pt>
              </c:numCache>
            </c:numRef>
          </c:val>
          <c:extLst>
            <c:ext xmlns:c16="http://schemas.microsoft.com/office/drawing/2014/chart" uri="{C3380CC4-5D6E-409C-BE32-E72D297353CC}">
              <c16:uniqueId val="{00000003-44D2-48B9-8FA4-C7341384E781}"/>
            </c:ext>
          </c:extLst>
        </c:ser>
        <c:ser>
          <c:idx val="2"/>
          <c:order val="3"/>
          <c:tx>
            <c:strRef>
              <c:f>'semilla certificada'!$B$7</c:f>
              <c:strCache>
                <c:ptCount val="1"/>
                <c:pt idx="0">
                  <c:v>Atlantic</c:v>
                </c:pt>
              </c:strCache>
            </c:strRef>
          </c:tx>
          <c:spPr>
            <a:solidFill>
              <a:schemeClr val="accent3"/>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certificada'!$C$7:$L$7</c:f>
              <c:numCache>
                <c:formatCode>#,##0</c:formatCode>
                <c:ptCount val="10"/>
                <c:pt idx="0">
                  <c:v>115.78</c:v>
                </c:pt>
                <c:pt idx="1">
                  <c:v>63.559999999999995</c:v>
                </c:pt>
                <c:pt idx="2">
                  <c:v>80.45</c:v>
                </c:pt>
                <c:pt idx="3">
                  <c:v>47.6</c:v>
                </c:pt>
                <c:pt idx="4">
                  <c:v>76.251000000000005</c:v>
                </c:pt>
                <c:pt idx="5">
                  <c:v>79.954999999999998</c:v>
                </c:pt>
                <c:pt idx="6">
                  <c:v>82.548000000000016</c:v>
                </c:pt>
                <c:pt idx="7">
                  <c:v>86.940000000000012</c:v>
                </c:pt>
                <c:pt idx="8">
                  <c:v>135.93699999999998</c:v>
                </c:pt>
                <c:pt idx="9">
                  <c:v>110.25700000000002</c:v>
                </c:pt>
              </c:numCache>
            </c:numRef>
          </c:val>
          <c:extLst>
            <c:ext xmlns:c16="http://schemas.microsoft.com/office/drawing/2014/chart" uri="{C3380CC4-5D6E-409C-BE32-E72D297353CC}">
              <c16:uniqueId val="{00000002-44D2-48B9-8FA4-C7341384E781}"/>
            </c:ext>
          </c:extLst>
        </c:ser>
        <c:ser>
          <c:idx val="7"/>
          <c:order val="4"/>
          <c:tx>
            <c:strRef>
              <c:f>'semilla certificada'!$B$8</c:f>
              <c:strCache>
                <c:ptCount val="1"/>
                <c:pt idx="0">
                  <c:v>Red Lady</c:v>
                </c:pt>
              </c:strCache>
            </c:strRef>
          </c:tx>
          <c:spPr>
            <a:solidFill>
              <a:schemeClr val="accent2">
                <a:lumMod val="60000"/>
              </a:schemeClr>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certificada'!$C$8:$L$8</c:f>
              <c:numCache>
                <c:formatCode>#,##0</c:formatCode>
                <c:ptCount val="10"/>
                <c:pt idx="0">
                  <c:v>0</c:v>
                </c:pt>
                <c:pt idx="1">
                  <c:v>0.1</c:v>
                </c:pt>
                <c:pt idx="2">
                  <c:v>0.72</c:v>
                </c:pt>
                <c:pt idx="3">
                  <c:v>4.4399999999999995</c:v>
                </c:pt>
                <c:pt idx="4">
                  <c:v>0.36699999999999999</c:v>
                </c:pt>
                <c:pt idx="5">
                  <c:v>2.4300000000000002</c:v>
                </c:pt>
                <c:pt idx="6">
                  <c:v>17.730000000000004</c:v>
                </c:pt>
                <c:pt idx="7">
                  <c:v>38.239999999999995</c:v>
                </c:pt>
                <c:pt idx="8">
                  <c:v>54.54</c:v>
                </c:pt>
                <c:pt idx="9">
                  <c:v>60.765999999999998</c:v>
                </c:pt>
              </c:numCache>
            </c:numRef>
          </c:val>
          <c:extLst>
            <c:ext xmlns:c16="http://schemas.microsoft.com/office/drawing/2014/chart" uri="{C3380CC4-5D6E-409C-BE32-E72D297353CC}">
              <c16:uniqueId val="{00000007-44D2-48B9-8FA4-C7341384E781}"/>
            </c:ext>
          </c:extLst>
        </c:ser>
        <c:ser>
          <c:idx val="6"/>
          <c:order val="5"/>
          <c:tx>
            <c:strRef>
              <c:f>'semilla certificada'!$B$9</c:f>
              <c:strCache>
                <c:ptCount val="1"/>
                <c:pt idx="0">
                  <c:v>Cardinal</c:v>
                </c:pt>
              </c:strCache>
            </c:strRef>
          </c:tx>
          <c:spPr>
            <a:solidFill>
              <a:schemeClr val="accent1">
                <a:lumMod val="60000"/>
              </a:schemeClr>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certificada'!$C$9:$L$9</c:f>
              <c:numCache>
                <c:formatCode>#,##0</c:formatCode>
                <c:ptCount val="10"/>
                <c:pt idx="0">
                  <c:v>44.970000000000006</c:v>
                </c:pt>
                <c:pt idx="1">
                  <c:v>42.18</c:v>
                </c:pt>
                <c:pt idx="2">
                  <c:v>50.760999999999996</c:v>
                </c:pt>
                <c:pt idx="3">
                  <c:v>62.196999999999996</c:v>
                </c:pt>
                <c:pt idx="4">
                  <c:v>52.506999999999998</c:v>
                </c:pt>
                <c:pt idx="5">
                  <c:v>59.518999999999998</c:v>
                </c:pt>
                <c:pt idx="6">
                  <c:v>51.012999999999991</c:v>
                </c:pt>
                <c:pt idx="7">
                  <c:v>54.627000000000002</c:v>
                </c:pt>
                <c:pt idx="8">
                  <c:v>63.291000000000011</c:v>
                </c:pt>
                <c:pt idx="9">
                  <c:v>55.448</c:v>
                </c:pt>
              </c:numCache>
            </c:numRef>
          </c:val>
          <c:extLst>
            <c:ext xmlns:c16="http://schemas.microsoft.com/office/drawing/2014/chart" uri="{C3380CC4-5D6E-409C-BE32-E72D297353CC}">
              <c16:uniqueId val="{00000006-44D2-48B9-8FA4-C7341384E781}"/>
            </c:ext>
          </c:extLst>
        </c:ser>
        <c:ser>
          <c:idx val="5"/>
          <c:order val="6"/>
          <c:tx>
            <c:strRef>
              <c:f>'semilla certificada'!$B$10</c:f>
              <c:strCache>
                <c:ptCount val="1"/>
                <c:pt idx="0">
                  <c:v>FL - 1867</c:v>
                </c:pt>
              </c:strCache>
            </c:strRef>
          </c:tx>
          <c:spPr>
            <a:solidFill>
              <a:schemeClr val="accent6"/>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certificada'!$C$10:$L$10</c:f>
              <c:numCache>
                <c:formatCode>#,##0</c:formatCode>
                <c:ptCount val="10"/>
                <c:pt idx="0">
                  <c:v>173.18999999999997</c:v>
                </c:pt>
                <c:pt idx="1">
                  <c:v>139.5</c:v>
                </c:pt>
                <c:pt idx="2">
                  <c:v>144.18999999999997</c:v>
                </c:pt>
                <c:pt idx="3">
                  <c:v>133.32</c:v>
                </c:pt>
                <c:pt idx="4">
                  <c:v>145.03599999999997</c:v>
                </c:pt>
                <c:pt idx="5">
                  <c:v>120.17899999999999</c:v>
                </c:pt>
                <c:pt idx="6">
                  <c:v>113.702</c:v>
                </c:pt>
                <c:pt idx="7">
                  <c:v>76.308000000000007</c:v>
                </c:pt>
                <c:pt idx="8">
                  <c:v>63.47</c:v>
                </c:pt>
                <c:pt idx="9">
                  <c:v>46.845999999999997</c:v>
                </c:pt>
              </c:numCache>
            </c:numRef>
          </c:val>
          <c:extLst>
            <c:ext xmlns:c16="http://schemas.microsoft.com/office/drawing/2014/chart" uri="{C3380CC4-5D6E-409C-BE32-E72D297353CC}">
              <c16:uniqueId val="{00000005-44D2-48B9-8FA4-C7341384E781}"/>
            </c:ext>
          </c:extLst>
        </c:ser>
        <c:ser>
          <c:idx val="8"/>
          <c:order val="7"/>
          <c:tx>
            <c:strRef>
              <c:f>'semilla certificada'!$B$11</c:f>
              <c:strCache>
                <c:ptCount val="1"/>
                <c:pt idx="0">
                  <c:v>Esmeé</c:v>
                </c:pt>
              </c:strCache>
            </c:strRef>
          </c:tx>
          <c:spPr>
            <a:solidFill>
              <a:schemeClr val="accent3">
                <a:lumMod val="60000"/>
              </a:schemeClr>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certificada'!$C$11:$L$11</c:f>
              <c:numCache>
                <c:formatCode>#,##0</c:formatCode>
                <c:ptCount val="10"/>
                <c:pt idx="0">
                  <c:v>0</c:v>
                </c:pt>
                <c:pt idx="1">
                  <c:v>0</c:v>
                </c:pt>
                <c:pt idx="2">
                  <c:v>0</c:v>
                </c:pt>
                <c:pt idx="3">
                  <c:v>0</c:v>
                </c:pt>
                <c:pt idx="4">
                  <c:v>6.2E-2</c:v>
                </c:pt>
                <c:pt idx="5">
                  <c:v>1.1519999999999999</c:v>
                </c:pt>
                <c:pt idx="6">
                  <c:v>8.0190000000000001</c:v>
                </c:pt>
                <c:pt idx="7">
                  <c:v>10.59</c:v>
                </c:pt>
                <c:pt idx="8">
                  <c:v>27.634999999999998</c:v>
                </c:pt>
                <c:pt idx="9">
                  <c:v>45.997999999999998</c:v>
                </c:pt>
              </c:numCache>
            </c:numRef>
          </c:val>
          <c:extLst>
            <c:ext xmlns:c16="http://schemas.microsoft.com/office/drawing/2014/chart" uri="{C3380CC4-5D6E-409C-BE32-E72D297353CC}">
              <c16:uniqueId val="{00000008-44D2-48B9-8FA4-C7341384E781}"/>
            </c:ext>
          </c:extLst>
        </c:ser>
        <c:ser>
          <c:idx val="4"/>
          <c:order val="8"/>
          <c:tx>
            <c:strRef>
              <c:f>'semilla certificada'!$B$12</c:f>
              <c:strCache>
                <c:ptCount val="1"/>
                <c:pt idx="0">
                  <c:v>Patagonia Inia</c:v>
                </c:pt>
              </c:strCache>
            </c:strRef>
          </c:tx>
          <c:spPr>
            <a:solidFill>
              <a:schemeClr val="accent5"/>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certificada'!$C$12:$L$12</c:f>
              <c:numCache>
                <c:formatCode>#,##0</c:formatCode>
                <c:ptCount val="10"/>
                <c:pt idx="0">
                  <c:v>3.1199999999999997</c:v>
                </c:pt>
                <c:pt idx="1">
                  <c:v>1.3900000000000001</c:v>
                </c:pt>
                <c:pt idx="2">
                  <c:v>4.74</c:v>
                </c:pt>
                <c:pt idx="3">
                  <c:v>25.864999999999998</c:v>
                </c:pt>
                <c:pt idx="4">
                  <c:v>16.742999999999995</c:v>
                </c:pt>
                <c:pt idx="5">
                  <c:v>25.414000000000005</c:v>
                </c:pt>
                <c:pt idx="6">
                  <c:v>73.015999999999948</c:v>
                </c:pt>
                <c:pt idx="7">
                  <c:v>107.4</c:v>
                </c:pt>
                <c:pt idx="8">
                  <c:v>71.435000000000002</c:v>
                </c:pt>
                <c:pt idx="9">
                  <c:v>43.400999999999989</c:v>
                </c:pt>
              </c:numCache>
            </c:numRef>
          </c:val>
          <c:extLst>
            <c:ext xmlns:c16="http://schemas.microsoft.com/office/drawing/2014/chart" uri="{C3380CC4-5D6E-409C-BE32-E72D297353CC}">
              <c16:uniqueId val="{00000004-44D2-48B9-8FA4-C7341384E781}"/>
            </c:ext>
          </c:extLst>
        </c:ser>
        <c:ser>
          <c:idx val="9"/>
          <c:order val="9"/>
          <c:tx>
            <c:strRef>
              <c:f>'semilla certificada'!$B$13</c:f>
              <c:strCache>
                <c:ptCount val="1"/>
                <c:pt idx="0">
                  <c:v>Otras</c:v>
                </c:pt>
              </c:strCache>
            </c:strRef>
          </c:tx>
          <c:spPr>
            <a:solidFill>
              <a:schemeClr val="accent4">
                <a:lumMod val="60000"/>
              </a:schemeClr>
            </a:solidFill>
            <a:ln>
              <a:noFill/>
            </a:ln>
            <a:effectLst/>
          </c:spPr>
          <c:invertIfNegative val="0"/>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certificada'!$C$13:$L$13</c:f>
              <c:numCache>
                <c:formatCode>#,##0</c:formatCode>
                <c:ptCount val="10"/>
                <c:pt idx="0">
                  <c:v>131.83000000000004</c:v>
                </c:pt>
                <c:pt idx="1">
                  <c:v>136.3099999999996</c:v>
                </c:pt>
                <c:pt idx="2">
                  <c:v>196.98000000000013</c:v>
                </c:pt>
                <c:pt idx="3">
                  <c:v>260.03900000000004</c:v>
                </c:pt>
                <c:pt idx="4">
                  <c:v>233.56699999999989</c:v>
                </c:pt>
                <c:pt idx="5">
                  <c:v>336.21899999999994</c:v>
                </c:pt>
                <c:pt idx="6">
                  <c:v>303.01199999999994</c:v>
                </c:pt>
                <c:pt idx="7">
                  <c:v>384.8670000000003</c:v>
                </c:pt>
                <c:pt idx="8">
                  <c:v>402.81300000000033</c:v>
                </c:pt>
                <c:pt idx="9">
                  <c:v>434.19699999999932</c:v>
                </c:pt>
              </c:numCache>
            </c:numRef>
          </c:val>
          <c:extLst>
            <c:ext xmlns:c16="http://schemas.microsoft.com/office/drawing/2014/chart" uri="{C3380CC4-5D6E-409C-BE32-E72D297353CC}">
              <c16:uniqueId val="{00000009-44D2-48B9-8FA4-C7341384E781}"/>
            </c:ext>
          </c:extLst>
        </c:ser>
        <c:dLbls>
          <c:showLegendKey val="0"/>
          <c:showVal val="0"/>
          <c:showCatName val="0"/>
          <c:showSerName val="0"/>
          <c:showPercent val="0"/>
          <c:showBubbleSize val="0"/>
        </c:dLbls>
        <c:gapWidth val="150"/>
        <c:overlap val="100"/>
        <c:axId val="816772944"/>
        <c:axId val="816763792"/>
      </c:barChart>
      <c:lineChart>
        <c:grouping val="standard"/>
        <c:varyColors val="0"/>
        <c:ser>
          <c:idx val="10"/>
          <c:order val="10"/>
          <c:tx>
            <c:strRef>
              <c:f>'semilla certificada'!$B$14</c:f>
              <c:strCache>
                <c:ptCount val="1"/>
                <c:pt idx="0">
                  <c:v>Total</c:v>
                </c:pt>
              </c:strCache>
            </c:strRef>
          </c:tx>
          <c:spPr>
            <a:ln w="28575" cap="rnd">
              <a:noFill/>
              <a:round/>
            </a:ln>
            <a:effectLst/>
          </c:spPr>
          <c:marker>
            <c:symbol val="circle"/>
            <c:size val="5"/>
            <c:spPr>
              <a:solidFill>
                <a:srgbClr val="00FF00"/>
              </a:solidFill>
              <a:ln w="9525">
                <a:no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n-lt"/>
                    <a:ea typeface="+mn-ea"/>
                    <a:cs typeface="+mn-cs"/>
                  </a:defRPr>
                </a:pPr>
                <a:endParaRPr lang="es-CL"/>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'semilla certificada'!$C$3:$L$3</c:f>
              <c:strCache>
                <c:ptCount val="10"/>
                <c:pt idx="0">
                  <c:v>2013-14</c:v>
                </c:pt>
                <c:pt idx="1">
                  <c:v>2014-15</c:v>
                </c:pt>
                <c:pt idx="2">
                  <c:v>2015-16</c:v>
                </c:pt>
                <c:pt idx="3">
                  <c:v>2016-17</c:v>
                </c:pt>
                <c:pt idx="4">
                  <c:v>2017-18</c:v>
                </c:pt>
                <c:pt idx="5">
                  <c:v>2018-19</c:v>
                </c:pt>
                <c:pt idx="6">
                  <c:v>2019-20</c:v>
                </c:pt>
                <c:pt idx="7">
                  <c:v>2020-21</c:v>
                </c:pt>
                <c:pt idx="8">
                  <c:v>2021-22</c:v>
                </c:pt>
                <c:pt idx="9">
                  <c:v>2022-23</c:v>
                </c:pt>
              </c:strCache>
            </c:strRef>
          </c:cat>
          <c:val>
            <c:numRef>
              <c:f>'semilla certificada'!$C$14:$L$14</c:f>
              <c:numCache>
                <c:formatCode>#,##0</c:formatCode>
                <c:ptCount val="10"/>
                <c:pt idx="0">
                  <c:v>607.11</c:v>
                </c:pt>
                <c:pt idx="1">
                  <c:v>527.39999999999964</c:v>
                </c:pt>
                <c:pt idx="2">
                  <c:v>647.61900000000003</c:v>
                </c:pt>
                <c:pt idx="3">
                  <c:v>632.49400000000003</c:v>
                </c:pt>
                <c:pt idx="4">
                  <c:v>799.25599999999997</c:v>
                </c:pt>
                <c:pt idx="5">
                  <c:v>902.01599999999996</c:v>
                </c:pt>
                <c:pt idx="6">
                  <c:v>1017.3219999999999</c:v>
                </c:pt>
                <c:pt idx="7">
                  <c:v>1204.1520000000003</c:v>
                </c:pt>
                <c:pt idx="8">
                  <c:v>1307.2850000000003</c:v>
                </c:pt>
                <c:pt idx="9">
                  <c:v>1225.3219999999994</c:v>
                </c:pt>
              </c:numCache>
            </c:numRef>
          </c:val>
          <c:smooth val="0"/>
          <c:extLst>
            <c:ext xmlns:c16="http://schemas.microsoft.com/office/drawing/2014/chart" uri="{C3380CC4-5D6E-409C-BE32-E72D297353CC}">
              <c16:uniqueId val="{00000001-4C25-45FE-BE49-92B661321E4B}"/>
            </c:ext>
          </c:extLst>
        </c:ser>
        <c:dLbls>
          <c:showLegendKey val="0"/>
          <c:showVal val="0"/>
          <c:showCatName val="0"/>
          <c:showSerName val="0"/>
          <c:showPercent val="0"/>
          <c:showBubbleSize val="0"/>
        </c:dLbls>
        <c:marker val="1"/>
        <c:smooth val="0"/>
        <c:axId val="1490276159"/>
        <c:axId val="1490284895"/>
      </c:lineChart>
      <c:catAx>
        <c:axId val="816772944"/>
        <c:scaling>
          <c:orientation val="minMax"/>
        </c:scaling>
        <c:delete val="0"/>
        <c:axPos val="b"/>
        <c:numFmt formatCode="#,##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816763792"/>
        <c:crosses val="autoZero"/>
        <c:auto val="1"/>
        <c:lblAlgn val="ctr"/>
        <c:lblOffset val="100"/>
        <c:noMultiLvlLbl val="0"/>
      </c:catAx>
      <c:valAx>
        <c:axId val="816763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s-CL"/>
                  <a:t>Superficie (há)</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s-CL"/>
          </a:p>
        </c:txPr>
        <c:crossAx val="816772944"/>
        <c:crosses val="autoZero"/>
        <c:crossBetween val="between"/>
      </c:valAx>
      <c:valAx>
        <c:axId val="1490284895"/>
        <c:scaling>
          <c:orientation val="minMax"/>
        </c:scaling>
        <c:delete val="1"/>
        <c:axPos val="r"/>
        <c:numFmt formatCode="#,##0" sourceLinked="1"/>
        <c:majorTickMark val="out"/>
        <c:minorTickMark val="none"/>
        <c:tickLblPos val="nextTo"/>
        <c:crossAx val="1490276159"/>
        <c:crosses val="max"/>
        <c:crossBetween val="between"/>
      </c:valAx>
      <c:catAx>
        <c:axId val="1490276159"/>
        <c:scaling>
          <c:orientation val="minMax"/>
        </c:scaling>
        <c:delete val="1"/>
        <c:axPos val="b"/>
        <c:numFmt formatCode="General" sourceLinked="1"/>
        <c:majorTickMark val="out"/>
        <c:minorTickMark val="none"/>
        <c:tickLblPos val="nextTo"/>
        <c:crossAx val="1490284895"/>
        <c:crosses val="autoZero"/>
        <c:auto val="1"/>
        <c:lblAlgn val="ctr"/>
        <c:lblOffset val="100"/>
        <c:noMultiLvlLbl val="0"/>
      </c:catAx>
      <c:dTable>
        <c:showHorzBorder val="1"/>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000" b="0" i="0" u="none" strike="noStrike" kern="1200" baseline="0">
                <a:solidFill>
                  <a:sysClr val="windowText" lastClr="000000"/>
                </a:solidFill>
                <a:latin typeface="+mn-lt"/>
                <a:ea typeface="+mn-ea"/>
                <a:cs typeface="+mn-cs"/>
              </a:defRPr>
            </a:pPr>
            <a:endParaRPr lang="es-CL"/>
          </a:p>
        </c:txPr>
      </c:dTable>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defRPr>
      </a:pPr>
      <a:endParaRPr lang="es-CL"/>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r>
              <a:rPr lang="es-CL" sz="900"/>
              <a:t>Gráfico 2. Precio diario de papa en los mercados mayoristas (en $/25 kilos con IVA)</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mn-lt"/>
              <a:ea typeface="+mn-ea"/>
              <a:cs typeface="+mn-cs"/>
            </a:defRPr>
          </a:pPr>
          <a:endParaRPr lang="es-CL"/>
        </a:p>
      </c:txPr>
    </c:title>
    <c:autoTitleDeleted val="0"/>
    <c:plotArea>
      <c:layout>
        <c:manualLayout>
          <c:layoutTarget val="inner"/>
          <c:xMode val="edge"/>
          <c:yMode val="edge"/>
          <c:x val="8.1911603101150324E-2"/>
          <c:y val="0.12692278291530515"/>
          <c:w val="0.90400417384992282"/>
          <c:h val="0.6865606219090572"/>
        </c:manualLayout>
      </c:layout>
      <c:lineChart>
        <c:grouping val="standard"/>
        <c:varyColors val="0"/>
        <c:ser>
          <c:idx val="0"/>
          <c:order val="0"/>
          <c:spPr>
            <a:ln w="28575" cap="rnd">
              <a:solidFill>
                <a:schemeClr val="accent1"/>
              </a:solidFill>
              <a:round/>
            </a:ln>
            <a:effectLst/>
          </c:spPr>
          <c:marker>
            <c:symbol val="none"/>
          </c:marker>
          <c:trendline>
            <c:spPr>
              <a:ln w="19050" cap="rnd">
                <a:solidFill>
                  <a:srgbClr val="800000"/>
                </a:solidFill>
                <a:prstDash val="dash"/>
              </a:ln>
              <a:effectLst/>
            </c:spPr>
            <c:trendlineType val="poly"/>
            <c:order val="4"/>
            <c:dispRSqr val="0"/>
            <c:dispEq val="0"/>
          </c:trendline>
          <c:cat>
            <c:numRef>
              <c:f>'[2]graf diario (pr. mayor.2)'!$D$6:$D$271</c:f>
              <c:numCache>
                <c:formatCode>General</c:formatCode>
                <c:ptCount val="266"/>
                <c:pt idx="0">
                  <c:v>44896</c:v>
                </c:pt>
                <c:pt idx="1">
                  <c:v>44897</c:v>
                </c:pt>
                <c:pt idx="2">
                  <c:v>44900</c:v>
                </c:pt>
                <c:pt idx="3">
                  <c:v>44901</c:v>
                </c:pt>
                <c:pt idx="4">
                  <c:v>44902</c:v>
                </c:pt>
                <c:pt idx="5">
                  <c:v>44904</c:v>
                </c:pt>
                <c:pt idx="6">
                  <c:v>44907</c:v>
                </c:pt>
                <c:pt idx="7">
                  <c:v>44908</c:v>
                </c:pt>
                <c:pt idx="8">
                  <c:v>44909</c:v>
                </c:pt>
                <c:pt idx="9">
                  <c:v>44910</c:v>
                </c:pt>
                <c:pt idx="10">
                  <c:v>44911</c:v>
                </c:pt>
                <c:pt idx="11">
                  <c:v>44914</c:v>
                </c:pt>
                <c:pt idx="12">
                  <c:v>44915</c:v>
                </c:pt>
                <c:pt idx="13">
                  <c:v>44916</c:v>
                </c:pt>
                <c:pt idx="14">
                  <c:v>44917</c:v>
                </c:pt>
                <c:pt idx="15">
                  <c:v>44918</c:v>
                </c:pt>
                <c:pt idx="16">
                  <c:v>44921</c:v>
                </c:pt>
                <c:pt idx="17">
                  <c:v>44922</c:v>
                </c:pt>
                <c:pt idx="18">
                  <c:v>44923</c:v>
                </c:pt>
                <c:pt idx="19">
                  <c:v>44924</c:v>
                </c:pt>
                <c:pt idx="20">
                  <c:v>44925</c:v>
                </c:pt>
                <c:pt idx="21">
                  <c:v>44929</c:v>
                </c:pt>
                <c:pt idx="22">
                  <c:v>44930</c:v>
                </c:pt>
                <c:pt idx="23">
                  <c:v>44931</c:v>
                </c:pt>
                <c:pt idx="24">
                  <c:v>44932</c:v>
                </c:pt>
                <c:pt idx="25">
                  <c:v>44935</c:v>
                </c:pt>
                <c:pt idx="26">
                  <c:v>44936</c:v>
                </c:pt>
                <c:pt idx="27">
                  <c:v>44937</c:v>
                </c:pt>
                <c:pt idx="28">
                  <c:v>44938</c:v>
                </c:pt>
                <c:pt idx="29">
                  <c:v>44939</c:v>
                </c:pt>
                <c:pt idx="30">
                  <c:v>44942</c:v>
                </c:pt>
                <c:pt idx="31">
                  <c:v>44943</c:v>
                </c:pt>
                <c:pt idx="32">
                  <c:v>44944</c:v>
                </c:pt>
                <c:pt idx="33">
                  <c:v>44945</c:v>
                </c:pt>
                <c:pt idx="34">
                  <c:v>44946</c:v>
                </c:pt>
                <c:pt idx="35">
                  <c:v>44949</c:v>
                </c:pt>
                <c:pt idx="36">
                  <c:v>44950</c:v>
                </c:pt>
                <c:pt idx="37">
                  <c:v>44951</c:v>
                </c:pt>
                <c:pt idx="38">
                  <c:v>44952</c:v>
                </c:pt>
                <c:pt idx="39">
                  <c:v>44953</c:v>
                </c:pt>
                <c:pt idx="40">
                  <c:v>44956</c:v>
                </c:pt>
                <c:pt idx="41">
                  <c:v>44957</c:v>
                </c:pt>
                <c:pt idx="42">
                  <c:v>44958</c:v>
                </c:pt>
                <c:pt idx="43">
                  <c:v>44959</c:v>
                </c:pt>
                <c:pt idx="44">
                  <c:v>44960</c:v>
                </c:pt>
                <c:pt idx="45">
                  <c:v>44963</c:v>
                </c:pt>
                <c:pt idx="46">
                  <c:v>44964</c:v>
                </c:pt>
                <c:pt idx="47">
                  <c:v>44965</c:v>
                </c:pt>
                <c:pt idx="48">
                  <c:v>44966</c:v>
                </c:pt>
                <c:pt idx="49">
                  <c:v>44967</c:v>
                </c:pt>
                <c:pt idx="50">
                  <c:v>44970</c:v>
                </c:pt>
                <c:pt idx="51">
                  <c:v>44971</c:v>
                </c:pt>
                <c:pt idx="52">
                  <c:v>44972</c:v>
                </c:pt>
                <c:pt idx="53">
                  <c:v>44973</c:v>
                </c:pt>
                <c:pt idx="54">
                  <c:v>44974</c:v>
                </c:pt>
                <c:pt idx="55">
                  <c:v>44977</c:v>
                </c:pt>
                <c:pt idx="56">
                  <c:v>44978</c:v>
                </c:pt>
                <c:pt idx="57">
                  <c:v>44979</c:v>
                </c:pt>
                <c:pt idx="58">
                  <c:v>44980</c:v>
                </c:pt>
                <c:pt idx="59">
                  <c:v>44981</c:v>
                </c:pt>
                <c:pt idx="60">
                  <c:v>44984</c:v>
                </c:pt>
                <c:pt idx="61">
                  <c:v>44985</c:v>
                </c:pt>
                <c:pt idx="62">
                  <c:v>44986</c:v>
                </c:pt>
                <c:pt idx="63">
                  <c:v>44987</c:v>
                </c:pt>
                <c:pt idx="64">
                  <c:v>44988</c:v>
                </c:pt>
                <c:pt idx="65">
                  <c:v>44991</c:v>
                </c:pt>
                <c:pt idx="66">
                  <c:v>44992</c:v>
                </c:pt>
                <c:pt idx="67">
                  <c:v>44993</c:v>
                </c:pt>
                <c:pt idx="68">
                  <c:v>44994</c:v>
                </c:pt>
                <c:pt idx="69">
                  <c:v>44995</c:v>
                </c:pt>
                <c:pt idx="70">
                  <c:v>44998</c:v>
                </c:pt>
                <c:pt idx="71">
                  <c:v>44999</c:v>
                </c:pt>
                <c:pt idx="72">
                  <c:v>45000</c:v>
                </c:pt>
                <c:pt idx="73">
                  <c:v>45001</c:v>
                </c:pt>
                <c:pt idx="74">
                  <c:v>45002</c:v>
                </c:pt>
                <c:pt idx="75">
                  <c:v>45005</c:v>
                </c:pt>
                <c:pt idx="76">
                  <c:v>45006</c:v>
                </c:pt>
                <c:pt idx="77">
                  <c:v>45007</c:v>
                </c:pt>
                <c:pt idx="78">
                  <c:v>45008</c:v>
                </c:pt>
                <c:pt idx="79">
                  <c:v>45009</c:v>
                </c:pt>
                <c:pt idx="80">
                  <c:v>45012</c:v>
                </c:pt>
                <c:pt idx="81">
                  <c:v>45013</c:v>
                </c:pt>
                <c:pt idx="82">
                  <c:v>45014</c:v>
                </c:pt>
                <c:pt idx="83">
                  <c:v>45015</c:v>
                </c:pt>
                <c:pt idx="84">
                  <c:v>45016</c:v>
                </c:pt>
                <c:pt idx="85">
                  <c:v>45019</c:v>
                </c:pt>
                <c:pt idx="86">
                  <c:v>45020</c:v>
                </c:pt>
                <c:pt idx="87">
                  <c:v>45021</c:v>
                </c:pt>
                <c:pt idx="88">
                  <c:v>45022</c:v>
                </c:pt>
                <c:pt idx="89">
                  <c:v>45026</c:v>
                </c:pt>
                <c:pt idx="90">
                  <c:v>45027</c:v>
                </c:pt>
                <c:pt idx="91">
                  <c:v>45028</c:v>
                </c:pt>
                <c:pt idx="92">
                  <c:v>45029</c:v>
                </c:pt>
                <c:pt idx="93">
                  <c:v>45030</c:v>
                </c:pt>
                <c:pt idx="94">
                  <c:v>45033</c:v>
                </c:pt>
                <c:pt idx="95">
                  <c:v>45034</c:v>
                </c:pt>
                <c:pt idx="96">
                  <c:v>45035</c:v>
                </c:pt>
                <c:pt idx="97">
                  <c:v>45036</c:v>
                </c:pt>
                <c:pt idx="98">
                  <c:v>45037</c:v>
                </c:pt>
                <c:pt idx="99">
                  <c:v>45040</c:v>
                </c:pt>
                <c:pt idx="100">
                  <c:v>45041</c:v>
                </c:pt>
                <c:pt idx="101">
                  <c:v>45042</c:v>
                </c:pt>
                <c:pt idx="102">
                  <c:v>45043</c:v>
                </c:pt>
                <c:pt idx="103">
                  <c:v>45044</c:v>
                </c:pt>
                <c:pt idx="104">
                  <c:v>45048</c:v>
                </c:pt>
                <c:pt idx="105">
                  <c:v>45049</c:v>
                </c:pt>
                <c:pt idx="106">
                  <c:v>45050</c:v>
                </c:pt>
                <c:pt idx="107">
                  <c:v>45051</c:v>
                </c:pt>
                <c:pt idx="108">
                  <c:v>45054</c:v>
                </c:pt>
                <c:pt idx="109">
                  <c:v>45055</c:v>
                </c:pt>
                <c:pt idx="110">
                  <c:v>45056</c:v>
                </c:pt>
                <c:pt idx="111">
                  <c:v>45057</c:v>
                </c:pt>
                <c:pt idx="112">
                  <c:v>45058</c:v>
                </c:pt>
                <c:pt idx="113">
                  <c:v>45061</c:v>
                </c:pt>
                <c:pt idx="114">
                  <c:v>45062</c:v>
                </c:pt>
                <c:pt idx="115">
                  <c:v>45063</c:v>
                </c:pt>
                <c:pt idx="116">
                  <c:v>45064</c:v>
                </c:pt>
                <c:pt idx="117">
                  <c:v>45065</c:v>
                </c:pt>
                <c:pt idx="118">
                  <c:v>45068</c:v>
                </c:pt>
                <c:pt idx="119">
                  <c:v>45069</c:v>
                </c:pt>
                <c:pt idx="120">
                  <c:v>45070</c:v>
                </c:pt>
                <c:pt idx="121">
                  <c:v>45071</c:v>
                </c:pt>
                <c:pt idx="122">
                  <c:v>45072</c:v>
                </c:pt>
                <c:pt idx="123">
                  <c:v>45075</c:v>
                </c:pt>
                <c:pt idx="124">
                  <c:v>45076</c:v>
                </c:pt>
                <c:pt idx="125">
                  <c:v>45077</c:v>
                </c:pt>
                <c:pt idx="126">
                  <c:v>45078</c:v>
                </c:pt>
                <c:pt idx="127">
                  <c:v>45079</c:v>
                </c:pt>
                <c:pt idx="128">
                  <c:v>45082</c:v>
                </c:pt>
                <c:pt idx="129">
                  <c:v>45083</c:v>
                </c:pt>
                <c:pt idx="130">
                  <c:v>45084</c:v>
                </c:pt>
                <c:pt idx="131">
                  <c:v>45085</c:v>
                </c:pt>
                <c:pt idx="132">
                  <c:v>45086</c:v>
                </c:pt>
                <c:pt idx="133">
                  <c:v>45089</c:v>
                </c:pt>
                <c:pt idx="134">
                  <c:v>45090</c:v>
                </c:pt>
                <c:pt idx="135">
                  <c:v>45091</c:v>
                </c:pt>
                <c:pt idx="136">
                  <c:v>45092</c:v>
                </c:pt>
                <c:pt idx="137">
                  <c:v>45093</c:v>
                </c:pt>
                <c:pt idx="138">
                  <c:v>45096</c:v>
                </c:pt>
                <c:pt idx="139">
                  <c:v>45097</c:v>
                </c:pt>
                <c:pt idx="140">
                  <c:v>45099</c:v>
                </c:pt>
                <c:pt idx="141">
                  <c:v>45100</c:v>
                </c:pt>
                <c:pt idx="142">
                  <c:v>45104</c:v>
                </c:pt>
                <c:pt idx="143">
                  <c:v>45105</c:v>
                </c:pt>
                <c:pt idx="144">
                  <c:v>45106</c:v>
                </c:pt>
                <c:pt idx="145">
                  <c:v>45107</c:v>
                </c:pt>
                <c:pt idx="146">
                  <c:v>45110</c:v>
                </c:pt>
                <c:pt idx="147">
                  <c:v>45111</c:v>
                </c:pt>
                <c:pt idx="148">
                  <c:v>45112</c:v>
                </c:pt>
                <c:pt idx="149">
                  <c:v>45113</c:v>
                </c:pt>
                <c:pt idx="150">
                  <c:v>45114</c:v>
                </c:pt>
                <c:pt idx="151">
                  <c:v>45117</c:v>
                </c:pt>
                <c:pt idx="152">
                  <c:v>45118</c:v>
                </c:pt>
                <c:pt idx="153">
                  <c:v>45119</c:v>
                </c:pt>
                <c:pt idx="154">
                  <c:v>45120</c:v>
                </c:pt>
                <c:pt idx="155">
                  <c:v>45121</c:v>
                </c:pt>
                <c:pt idx="156">
                  <c:v>45124</c:v>
                </c:pt>
                <c:pt idx="157">
                  <c:v>45125</c:v>
                </c:pt>
                <c:pt idx="158">
                  <c:v>45126</c:v>
                </c:pt>
                <c:pt idx="159">
                  <c:v>45127</c:v>
                </c:pt>
                <c:pt idx="160">
                  <c:v>45128</c:v>
                </c:pt>
                <c:pt idx="161">
                  <c:v>45131</c:v>
                </c:pt>
                <c:pt idx="162">
                  <c:v>45132</c:v>
                </c:pt>
                <c:pt idx="163">
                  <c:v>45133</c:v>
                </c:pt>
                <c:pt idx="164">
                  <c:v>45134</c:v>
                </c:pt>
                <c:pt idx="165">
                  <c:v>45135</c:v>
                </c:pt>
                <c:pt idx="166">
                  <c:v>45138</c:v>
                </c:pt>
                <c:pt idx="167">
                  <c:v>45139</c:v>
                </c:pt>
                <c:pt idx="168">
                  <c:v>45140</c:v>
                </c:pt>
                <c:pt idx="169">
                  <c:v>45141</c:v>
                </c:pt>
                <c:pt idx="170">
                  <c:v>45142</c:v>
                </c:pt>
                <c:pt idx="171">
                  <c:v>45145</c:v>
                </c:pt>
                <c:pt idx="172">
                  <c:v>45146</c:v>
                </c:pt>
                <c:pt idx="173">
                  <c:v>45147</c:v>
                </c:pt>
                <c:pt idx="174">
                  <c:v>45148</c:v>
                </c:pt>
                <c:pt idx="175">
                  <c:v>45149</c:v>
                </c:pt>
                <c:pt idx="176">
                  <c:v>45152</c:v>
                </c:pt>
                <c:pt idx="177">
                  <c:v>45154</c:v>
                </c:pt>
                <c:pt idx="178">
                  <c:v>45155</c:v>
                </c:pt>
                <c:pt idx="179">
                  <c:v>45156</c:v>
                </c:pt>
                <c:pt idx="180">
                  <c:v>45159</c:v>
                </c:pt>
                <c:pt idx="181">
                  <c:v>45160</c:v>
                </c:pt>
                <c:pt idx="182">
                  <c:v>45161</c:v>
                </c:pt>
                <c:pt idx="183">
                  <c:v>45162</c:v>
                </c:pt>
                <c:pt idx="184">
                  <c:v>45163</c:v>
                </c:pt>
                <c:pt idx="185">
                  <c:v>45166</c:v>
                </c:pt>
                <c:pt idx="186">
                  <c:v>45167</c:v>
                </c:pt>
                <c:pt idx="187">
                  <c:v>45168</c:v>
                </c:pt>
                <c:pt idx="188">
                  <c:v>45169</c:v>
                </c:pt>
                <c:pt idx="189">
                  <c:v>45170</c:v>
                </c:pt>
                <c:pt idx="190">
                  <c:v>45173</c:v>
                </c:pt>
                <c:pt idx="191">
                  <c:v>45174</c:v>
                </c:pt>
                <c:pt idx="192">
                  <c:v>45175</c:v>
                </c:pt>
                <c:pt idx="193">
                  <c:v>45176</c:v>
                </c:pt>
                <c:pt idx="194">
                  <c:v>45177</c:v>
                </c:pt>
                <c:pt idx="195">
                  <c:v>45180</c:v>
                </c:pt>
                <c:pt idx="196">
                  <c:v>45181</c:v>
                </c:pt>
                <c:pt idx="197">
                  <c:v>45182</c:v>
                </c:pt>
                <c:pt idx="198">
                  <c:v>45183</c:v>
                </c:pt>
                <c:pt idx="199">
                  <c:v>45184</c:v>
                </c:pt>
                <c:pt idx="200">
                  <c:v>45189</c:v>
                </c:pt>
                <c:pt idx="201">
                  <c:v>45190</c:v>
                </c:pt>
                <c:pt idx="202">
                  <c:v>45191</c:v>
                </c:pt>
                <c:pt idx="203">
                  <c:v>45194</c:v>
                </c:pt>
                <c:pt idx="204">
                  <c:v>45195</c:v>
                </c:pt>
                <c:pt idx="205">
                  <c:v>45196</c:v>
                </c:pt>
                <c:pt idx="206">
                  <c:v>45201</c:v>
                </c:pt>
                <c:pt idx="207">
                  <c:v>45202</c:v>
                </c:pt>
                <c:pt idx="208">
                  <c:v>45203</c:v>
                </c:pt>
                <c:pt idx="209">
                  <c:v>45204</c:v>
                </c:pt>
                <c:pt idx="210">
                  <c:v>45205</c:v>
                </c:pt>
                <c:pt idx="211">
                  <c:v>45209</c:v>
                </c:pt>
                <c:pt idx="212">
                  <c:v>45210</c:v>
                </c:pt>
                <c:pt idx="213">
                  <c:v>45211</c:v>
                </c:pt>
                <c:pt idx="214">
                  <c:v>45212</c:v>
                </c:pt>
                <c:pt idx="215">
                  <c:v>45215</c:v>
                </c:pt>
                <c:pt idx="216">
                  <c:v>45216</c:v>
                </c:pt>
                <c:pt idx="217">
                  <c:v>45217</c:v>
                </c:pt>
                <c:pt idx="218">
                  <c:v>45218</c:v>
                </c:pt>
                <c:pt idx="219">
                  <c:v>45219</c:v>
                </c:pt>
                <c:pt idx="220">
                  <c:v>45222</c:v>
                </c:pt>
                <c:pt idx="221">
                  <c:v>45223</c:v>
                </c:pt>
                <c:pt idx="222">
                  <c:v>45224</c:v>
                </c:pt>
                <c:pt idx="223">
                  <c:v>45225</c:v>
                </c:pt>
                <c:pt idx="224">
                  <c:v>45229</c:v>
                </c:pt>
                <c:pt idx="225">
                  <c:v>45230</c:v>
                </c:pt>
                <c:pt idx="226">
                  <c:v>45232</c:v>
                </c:pt>
                <c:pt idx="227">
                  <c:v>45233</c:v>
                </c:pt>
                <c:pt idx="228">
                  <c:v>45236</c:v>
                </c:pt>
                <c:pt idx="229">
                  <c:v>45237</c:v>
                </c:pt>
                <c:pt idx="230">
                  <c:v>45238</c:v>
                </c:pt>
                <c:pt idx="231">
                  <c:v>45239</c:v>
                </c:pt>
                <c:pt idx="232">
                  <c:v>45240</c:v>
                </c:pt>
                <c:pt idx="233">
                  <c:v>45243</c:v>
                </c:pt>
                <c:pt idx="234">
                  <c:v>45244</c:v>
                </c:pt>
                <c:pt idx="235">
                  <c:v>45245</c:v>
                </c:pt>
                <c:pt idx="236">
                  <c:v>45246</c:v>
                </c:pt>
                <c:pt idx="237">
                  <c:v>45247</c:v>
                </c:pt>
                <c:pt idx="238">
                  <c:v>45250</c:v>
                </c:pt>
                <c:pt idx="239">
                  <c:v>45251</c:v>
                </c:pt>
                <c:pt idx="240">
                  <c:v>45252</c:v>
                </c:pt>
                <c:pt idx="241">
                  <c:v>45253</c:v>
                </c:pt>
                <c:pt idx="242">
                  <c:v>45254</c:v>
                </c:pt>
                <c:pt idx="243">
                  <c:v>45257</c:v>
                </c:pt>
                <c:pt idx="244">
                  <c:v>45258</c:v>
                </c:pt>
                <c:pt idx="245">
                  <c:v>45259</c:v>
                </c:pt>
                <c:pt idx="246">
                  <c:v>45260</c:v>
                </c:pt>
                <c:pt idx="247">
                  <c:v>45261</c:v>
                </c:pt>
                <c:pt idx="248">
                  <c:v>45264</c:v>
                </c:pt>
                <c:pt idx="249">
                  <c:v>45265</c:v>
                </c:pt>
                <c:pt idx="250">
                  <c:v>45266</c:v>
                </c:pt>
                <c:pt idx="251">
                  <c:v>45267</c:v>
                </c:pt>
                <c:pt idx="252">
                  <c:v>45271</c:v>
                </c:pt>
                <c:pt idx="253">
                  <c:v>45272</c:v>
                </c:pt>
                <c:pt idx="254">
                  <c:v>45273</c:v>
                </c:pt>
                <c:pt idx="255">
                  <c:v>45274</c:v>
                </c:pt>
                <c:pt idx="256">
                  <c:v>45275</c:v>
                </c:pt>
                <c:pt idx="257">
                  <c:v>45278</c:v>
                </c:pt>
                <c:pt idx="258">
                  <c:v>45279</c:v>
                </c:pt>
                <c:pt idx="259">
                  <c:v>45280</c:v>
                </c:pt>
                <c:pt idx="260">
                  <c:v>45281</c:v>
                </c:pt>
                <c:pt idx="261">
                  <c:v>45282</c:v>
                </c:pt>
                <c:pt idx="262">
                  <c:v>45286</c:v>
                </c:pt>
                <c:pt idx="263">
                  <c:v>45287</c:v>
                </c:pt>
                <c:pt idx="264">
                  <c:v>45288</c:v>
                </c:pt>
                <c:pt idx="265">
                  <c:v>45289</c:v>
                </c:pt>
              </c:numCache>
            </c:numRef>
          </c:cat>
          <c:val>
            <c:numRef>
              <c:f>'[2]graf diario (pr. mayor.2)'!$E$6:$E$271</c:f>
              <c:numCache>
                <c:formatCode>General</c:formatCode>
                <c:ptCount val="266"/>
                <c:pt idx="0">
                  <c:v>12648.717461245978</c:v>
                </c:pt>
                <c:pt idx="1">
                  <c:v>12374.957795431976</c:v>
                </c:pt>
                <c:pt idx="2">
                  <c:v>12274.17100792752</c:v>
                </c:pt>
                <c:pt idx="3">
                  <c:v>12314.792186201164</c:v>
                </c:pt>
                <c:pt idx="4">
                  <c:v>11859.73010064044</c:v>
                </c:pt>
                <c:pt idx="5">
                  <c:v>12423.504355400697</c:v>
                </c:pt>
                <c:pt idx="6">
                  <c:v>12254.610486891386</c:v>
                </c:pt>
                <c:pt idx="7">
                  <c:v>12635.852287166455</c:v>
                </c:pt>
                <c:pt idx="8">
                  <c:v>11923.76801087449</c:v>
                </c:pt>
                <c:pt idx="9">
                  <c:v>11778.456908344733</c:v>
                </c:pt>
                <c:pt idx="10">
                  <c:v>12016.381766381766</c:v>
                </c:pt>
                <c:pt idx="11">
                  <c:v>12234.375580904098</c:v>
                </c:pt>
                <c:pt idx="12">
                  <c:v>12832.664967006598</c:v>
                </c:pt>
                <c:pt idx="13">
                  <c:v>12075.254896699758</c:v>
                </c:pt>
                <c:pt idx="14">
                  <c:v>12409.275029679462</c:v>
                </c:pt>
                <c:pt idx="15">
                  <c:v>12027.18814394505</c:v>
                </c:pt>
                <c:pt idx="16">
                  <c:v>11904.479056331247</c:v>
                </c:pt>
                <c:pt idx="17">
                  <c:v>11883.828509852217</c:v>
                </c:pt>
                <c:pt idx="18">
                  <c:v>12233.2688900469</c:v>
                </c:pt>
                <c:pt idx="19">
                  <c:v>12119.576789992016</c:v>
                </c:pt>
                <c:pt idx="20">
                  <c:v>11486.480646373544</c:v>
                </c:pt>
                <c:pt idx="21">
                  <c:v>12286.794759825327</c:v>
                </c:pt>
                <c:pt idx="22">
                  <c:v>12135.357643758765</c:v>
                </c:pt>
                <c:pt idx="23">
                  <c:v>11689.67495047722</c:v>
                </c:pt>
                <c:pt idx="24">
                  <c:v>12062.354838709678</c:v>
                </c:pt>
                <c:pt idx="25">
                  <c:v>11685.050997782706</c:v>
                </c:pt>
                <c:pt idx="26">
                  <c:v>12164.769860358258</c:v>
                </c:pt>
                <c:pt idx="27">
                  <c:v>11311.879533678757</c:v>
                </c:pt>
                <c:pt idx="28">
                  <c:v>11803.447065431059</c:v>
                </c:pt>
                <c:pt idx="29">
                  <c:v>11936.351052048727</c:v>
                </c:pt>
                <c:pt idx="30">
                  <c:v>11506.016856300042</c:v>
                </c:pt>
                <c:pt idx="31">
                  <c:v>11897.635379969804</c:v>
                </c:pt>
                <c:pt idx="32">
                  <c:v>12034.719516660563</c:v>
                </c:pt>
                <c:pt idx="33">
                  <c:v>11443.598880597016</c:v>
                </c:pt>
                <c:pt idx="34">
                  <c:v>11669.979140592408</c:v>
                </c:pt>
                <c:pt idx="35">
                  <c:v>11457.826331582895</c:v>
                </c:pt>
                <c:pt idx="36">
                  <c:v>11735.008376545673</c:v>
                </c:pt>
                <c:pt idx="37">
                  <c:v>11224.196735645584</c:v>
                </c:pt>
                <c:pt idx="38">
                  <c:v>11479.950337837838</c:v>
                </c:pt>
                <c:pt idx="39">
                  <c:v>11653.233379823338</c:v>
                </c:pt>
                <c:pt idx="40">
                  <c:v>11752.778212017587</c:v>
                </c:pt>
                <c:pt idx="41">
                  <c:v>11584.462820512821</c:v>
                </c:pt>
                <c:pt idx="42">
                  <c:v>11456.257436452137</c:v>
                </c:pt>
                <c:pt idx="43">
                  <c:v>11458.141226353555</c:v>
                </c:pt>
                <c:pt idx="44">
                  <c:v>11195.690846286701</c:v>
                </c:pt>
                <c:pt idx="45">
                  <c:v>11938.586282378694</c:v>
                </c:pt>
                <c:pt idx="46">
                  <c:v>12060.292894280763</c:v>
                </c:pt>
                <c:pt idx="47">
                  <c:v>11175.624298111281</c:v>
                </c:pt>
                <c:pt idx="48">
                  <c:v>11875.651987110634</c:v>
                </c:pt>
                <c:pt idx="49">
                  <c:v>11666.615532734275</c:v>
                </c:pt>
                <c:pt idx="50">
                  <c:v>11873.373438223045</c:v>
                </c:pt>
                <c:pt idx="51">
                  <c:v>11982.566906925729</c:v>
                </c:pt>
                <c:pt idx="52">
                  <c:v>11648.544169611307</c:v>
                </c:pt>
                <c:pt idx="53">
                  <c:v>11763.109107230292</c:v>
                </c:pt>
                <c:pt idx="54">
                  <c:v>11753.742056074767</c:v>
                </c:pt>
                <c:pt idx="55">
                  <c:v>11995.125029768993</c:v>
                </c:pt>
                <c:pt idx="56">
                  <c:v>11932.755520504732</c:v>
                </c:pt>
                <c:pt idx="57">
                  <c:v>11581.134571645185</c:v>
                </c:pt>
                <c:pt idx="58">
                  <c:v>11498.302961275627</c:v>
                </c:pt>
                <c:pt idx="59">
                  <c:v>11569.654927072217</c:v>
                </c:pt>
                <c:pt idx="60">
                  <c:v>11681.244857594937</c:v>
                </c:pt>
                <c:pt idx="61">
                  <c:v>11564.552413793104</c:v>
                </c:pt>
                <c:pt idx="62">
                  <c:v>11672.216644052465</c:v>
                </c:pt>
                <c:pt idx="63">
                  <c:v>11587.580271565495</c:v>
                </c:pt>
                <c:pt idx="64">
                  <c:v>11665.10175725378</c:v>
                </c:pt>
                <c:pt idx="65">
                  <c:v>11460.446732673267</c:v>
                </c:pt>
                <c:pt idx="66">
                  <c:v>11296.393149085246</c:v>
                </c:pt>
                <c:pt idx="67">
                  <c:v>11553.880297072958</c:v>
                </c:pt>
                <c:pt idx="68">
                  <c:v>11813.271882494006</c:v>
                </c:pt>
                <c:pt idx="69">
                  <c:v>11389.909633027522</c:v>
                </c:pt>
                <c:pt idx="70">
                  <c:v>11416.08036835496</c:v>
                </c:pt>
                <c:pt idx="71">
                  <c:v>11594.46082644628</c:v>
                </c:pt>
                <c:pt idx="72">
                  <c:v>11065.243186582809</c:v>
                </c:pt>
                <c:pt idx="73">
                  <c:v>11309.508660892738</c:v>
                </c:pt>
                <c:pt idx="74">
                  <c:v>11600.903726708075</c:v>
                </c:pt>
                <c:pt idx="75">
                  <c:v>11352.602976476237</c:v>
                </c:pt>
                <c:pt idx="76">
                  <c:v>11773.537772585671</c:v>
                </c:pt>
                <c:pt idx="77">
                  <c:v>11641.970017636684</c:v>
                </c:pt>
                <c:pt idx="78">
                  <c:v>11292.789552686882</c:v>
                </c:pt>
                <c:pt idx="79">
                  <c:v>11591.366329731614</c:v>
                </c:pt>
                <c:pt idx="80">
                  <c:v>11357.562605042016</c:v>
                </c:pt>
                <c:pt idx="81">
                  <c:v>11585.734038921133</c:v>
                </c:pt>
                <c:pt idx="82">
                  <c:v>10974.169120422801</c:v>
                </c:pt>
                <c:pt idx="83">
                  <c:v>11288.43113772455</c:v>
                </c:pt>
                <c:pt idx="84">
                  <c:v>11220.584800000001</c:v>
                </c:pt>
                <c:pt idx="85">
                  <c:v>11108.71479856402</c:v>
                </c:pt>
                <c:pt idx="86">
                  <c:v>11327.477261938669</c:v>
                </c:pt>
                <c:pt idx="87">
                  <c:v>11155.325878594249</c:v>
                </c:pt>
                <c:pt idx="88">
                  <c:v>11308.827975980219</c:v>
                </c:pt>
                <c:pt idx="89">
                  <c:v>11286.221914648213</c:v>
                </c:pt>
                <c:pt idx="90">
                  <c:v>11471.674799708668</c:v>
                </c:pt>
                <c:pt idx="91">
                  <c:v>11274.442900564482</c:v>
                </c:pt>
                <c:pt idx="92">
                  <c:v>11225.463039867109</c:v>
                </c:pt>
                <c:pt idx="93">
                  <c:v>11641.496646795827</c:v>
                </c:pt>
                <c:pt idx="94">
                  <c:v>11417.824672581326</c:v>
                </c:pt>
                <c:pt idx="95">
                  <c:v>11389.998388656139</c:v>
                </c:pt>
                <c:pt idx="96">
                  <c:v>11189.762420957542</c:v>
                </c:pt>
                <c:pt idx="97">
                  <c:v>11351.275847457628</c:v>
                </c:pt>
                <c:pt idx="98">
                  <c:v>11421.549966688874</c:v>
                </c:pt>
                <c:pt idx="99">
                  <c:v>11601.09162934895</c:v>
                </c:pt>
                <c:pt idx="100">
                  <c:v>11296.202522255193</c:v>
                </c:pt>
                <c:pt idx="101">
                  <c:v>10935.982058545798</c:v>
                </c:pt>
                <c:pt idx="102">
                  <c:v>11552.07156525067</c:v>
                </c:pt>
                <c:pt idx="103">
                  <c:v>11371.225052337753</c:v>
                </c:pt>
                <c:pt idx="104">
                  <c:v>11567.972239827608</c:v>
                </c:pt>
                <c:pt idx="105">
                  <c:v>11661.884348181447</c:v>
                </c:pt>
                <c:pt idx="106">
                  <c:v>11596.313778580025</c:v>
                </c:pt>
                <c:pt idx="107">
                  <c:v>11571.655518394649</c:v>
                </c:pt>
                <c:pt idx="108">
                  <c:v>11846.118130679359</c:v>
                </c:pt>
                <c:pt idx="109">
                  <c:v>11331.598942950412</c:v>
                </c:pt>
                <c:pt idx="110">
                  <c:v>11224.699599465954</c:v>
                </c:pt>
                <c:pt idx="111">
                  <c:v>11487.148807116862</c:v>
                </c:pt>
                <c:pt idx="112">
                  <c:v>11263.160444444444</c:v>
                </c:pt>
                <c:pt idx="113">
                  <c:v>11745.584464964693</c:v>
                </c:pt>
                <c:pt idx="114">
                  <c:v>11538.249537892791</c:v>
                </c:pt>
                <c:pt idx="115">
                  <c:v>11606.681787406906</c:v>
                </c:pt>
                <c:pt idx="116">
                  <c:v>11670.091405184176</c:v>
                </c:pt>
                <c:pt idx="117">
                  <c:v>11636.770228747013</c:v>
                </c:pt>
                <c:pt idx="118">
                  <c:v>11741.866319444445</c:v>
                </c:pt>
                <c:pt idx="119">
                  <c:v>11196.406413384455</c:v>
                </c:pt>
                <c:pt idx="120">
                  <c:v>12074.207642725598</c:v>
                </c:pt>
                <c:pt idx="121">
                  <c:v>11862.102838127539</c:v>
                </c:pt>
                <c:pt idx="122">
                  <c:v>11729.359750240154</c:v>
                </c:pt>
                <c:pt idx="123">
                  <c:v>11957.155290884104</c:v>
                </c:pt>
                <c:pt idx="124">
                  <c:v>12069.109193245778</c:v>
                </c:pt>
                <c:pt idx="125">
                  <c:v>11397.26928551096</c:v>
                </c:pt>
                <c:pt idx="126">
                  <c:v>11457.032269503547</c:v>
                </c:pt>
                <c:pt idx="127">
                  <c:v>11478.138793694312</c:v>
                </c:pt>
                <c:pt idx="128">
                  <c:v>11861.294117647059</c:v>
                </c:pt>
                <c:pt idx="129">
                  <c:v>11815.7586996337</c:v>
                </c:pt>
                <c:pt idx="130">
                  <c:v>11640.171236420072</c:v>
                </c:pt>
                <c:pt idx="131">
                  <c:v>12104.355858310626</c:v>
                </c:pt>
                <c:pt idx="132">
                  <c:v>12468.670644939179</c:v>
                </c:pt>
                <c:pt idx="133">
                  <c:v>12745.427742616033</c:v>
                </c:pt>
                <c:pt idx="134">
                  <c:v>12638.879222108495</c:v>
                </c:pt>
                <c:pt idx="135">
                  <c:v>12852.46643334394</c:v>
                </c:pt>
                <c:pt idx="136">
                  <c:v>12987.019662921348</c:v>
                </c:pt>
                <c:pt idx="137">
                  <c:v>13052.329939668174</c:v>
                </c:pt>
                <c:pt idx="138">
                  <c:v>13679.966300940439</c:v>
                </c:pt>
                <c:pt idx="139">
                  <c:v>13577.787470261697</c:v>
                </c:pt>
                <c:pt idx="140">
                  <c:v>13957.58587196468</c:v>
                </c:pt>
                <c:pt idx="141">
                  <c:v>13830.058538732394</c:v>
                </c:pt>
                <c:pt idx="142">
                  <c:v>16143.042005185825</c:v>
                </c:pt>
                <c:pt idx="143">
                  <c:v>17145.964517124343</c:v>
                </c:pt>
                <c:pt idx="144">
                  <c:v>17167.275926619244</c:v>
                </c:pt>
                <c:pt idx="145">
                  <c:v>17569.047140986469</c:v>
                </c:pt>
                <c:pt idx="146">
                  <c:v>18013.570493454179</c:v>
                </c:pt>
                <c:pt idx="147">
                  <c:v>18825.942084942086</c:v>
                </c:pt>
                <c:pt idx="148">
                  <c:v>18954.171811082186</c:v>
                </c:pt>
                <c:pt idx="149">
                  <c:v>18504.397917441427</c:v>
                </c:pt>
                <c:pt idx="150">
                  <c:v>18081.8519578044</c:v>
                </c:pt>
                <c:pt idx="151">
                  <c:v>18137.442622950821</c:v>
                </c:pt>
                <c:pt idx="152">
                  <c:v>17987.482902900014</c:v>
                </c:pt>
                <c:pt idx="153">
                  <c:v>17736.544007076514</c:v>
                </c:pt>
                <c:pt idx="154">
                  <c:v>17601.016707416464</c:v>
                </c:pt>
                <c:pt idx="155">
                  <c:v>17593.151058485826</c:v>
                </c:pt>
                <c:pt idx="156">
                  <c:v>18522.459578207381</c:v>
                </c:pt>
                <c:pt idx="157">
                  <c:v>18817.339852398523</c:v>
                </c:pt>
                <c:pt idx="158">
                  <c:v>18802.838541666668</c:v>
                </c:pt>
                <c:pt idx="159">
                  <c:v>18448.591031046377</c:v>
                </c:pt>
                <c:pt idx="160">
                  <c:v>18375.342648037258</c:v>
                </c:pt>
                <c:pt idx="161">
                  <c:v>18991.370063383714</c:v>
                </c:pt>
                <c:pt idx="162">
                  <c:v>18603.145943896892</c:v>
                </c:pt>
                <c:pt idx="163">
                  <c:v>18042.512437810947</c:v>
                </c:pt>
                <c:pt idx="164">
                  <c:v>18453.926420528933</c:v>
                </c:pt>
                <c:pt idx="165">
                  <c:v>18288.110719874803</c:v>
                </c:pt>
                <c:pt idx="166">
                  <c:v>18252.821046707933</c:v>
                </c:pt>
                <c:pt idx="167">
                  <c:v>18750.149713782474</c:v>
                </c:pt>
                <c:pt idx="168">
                  <c:v>19288.814479638007</c:v>
                </c:pt>
                <c:pt idx="169">
                  <c:v>19753.807228915663</c:v>
                </c:pt>
                <c:pt idx="170">
                  <c:v>19193.987847222223</c:v>
                </c:pt>
                <c:pt idx="171">
                  <c:v>20383.826486013986</c:v>
                </c:pt>
                <c:pt idx="172">
                  <c:v>20933.077598828699</c:v>
                </c:pt>
                <c:pt idx="173">
                  <c:v>21396.548091866691</c:v>
                </c:pt>
                <c:pt idx="174">
                  <c:v>20892.999639379734</c:v>
                </c:pt>
                <c:pt idx="175">
                  <c:v>20945.899695018637</c:v>
                </c:pt>
                <c:pt idx="176">
                  <c:v>21628.219249278151</c:v>
                </c:pt>
                <c:pt idx="177">
                  <c:v>23548.954128440368</c:v>
                </c:pt>
                <c:pt idx="178">
                  <c:v>23882.632694938442</c:v>
                </c:pt>
                <c:pt idx="179">
                  <c:v>26138.927309103034</c:v>
                </c:pt>
                <c:pt idx="180">
                  <c:v>32510.237288135595</c:v>
                </c:pt>
                <c:pt idx="181">
                  <c:v>33331.179971658006</c:v>
                </c:pt>
                <c:pt idx="182">
                  <c:v>33328.855790240348</c:v>
                </c:pt>
                <c:pt idx="183">
                  <c:v>33575.293110314618</c:v>
                </c:pt>
                <c:pt idx="184">
                  <c:v>33590.140589569164</c:v>
                </c:pt>
                <c:pt idx="185">
                  <c:v>33538.163828537872</c:v>
                </c:pt>
                <c:pt idx="186">
                  <c:v>32140.122858336817</c:v>
                </c:pt>
                <c:pt idx="187">
                  <c:v>31649.725499092558</c:v>
                </c:pt>
                <c:pt idx="188">
                  <c:v>31588.899709302324</c:v>
                </c:pt>
                <c:pt idx="189">
                  <c:v>30750.174321503131</c:v>
                </c:pt>
                <c:pt idx="190">
                  <c:v>30856.223944414753</c:v>
                </c:pt>
                <c:pt idx="191">
                  <c:v>30542.329439252335</c:v>
                </c:pt>
                <c:pt idx="192">
                  <c:v>30648.97711442786</c:v>
                </c:pt>
                <c:pt idx="193">
                  <c:v>30471.597532948737</c:v>
                </c:pt>
                <c:pt idx="194">
                  <c:v>30516.589743589742</c:v>
                </c:pt>
                <c:pt idx="195">
                  <c:v>28262.319262782403</c:v>
                </c:pt>
                <c:pt idx="196">
                  <c:v>28166.290073857643</c:v>
                </c:pt>
                <c:pt idx="197">
                  <c:v>29393.192804750262</c:v>
                </c:pt>
                <c:pt idx="198">
                  <c:v>28243.847278911566</c:v>
                </c:pt>
                <c:pt idx="199">
                  <c:v>28506.092098092642</c:v>
                </c:pt>
                <c:pt idx="200">
                  <c:v>28873.020247469067</c:v>
                </c:pt>
                <c:pt idx="201">
                  <c:v>28624.560912613</c:v>
                </c:pt>
                <c:pt idx="202">
                  <c:v>28334.896551724138</c:v>
                </c:pt>
                <c:pt idx="203">
                  <c:v>28422.834510595359</c:v>
                </c:pt>
                <c:pt idx="204">
                  <c:v>27692.623925233645</c:v>
                </c:pt>
                <c:pt idx="205">
                  <c:v>28167.865566037737</c:v>
                </c:pt>
                <c:pt idx="206">
                  <c:v>27959.503753753754</c:v>
                </c:pt>
                <c:pt idx="207">
                  <c:v>28359.257507987222</c:v>
                </c:pt>
                <c:pt idx="208">
                  <c:v>28487.733798991074</c:v>
                </c:pt>
                <c:pt idx="209">
                  <c:v>28486.574636306137</c:v>
                </c:pt>
                <c:pt idx="210">
                  <c:v>28487.211317418212</c:v>
                </c:pt>
                <c:pt idx="211">
                  <c:v>27726.737240829345</c:v>
                </c:pt>
                <c:pt idx="212">
                  <c:v>27750.495896328295</c:v>
                </c:pt>
                <c:pt idx="213">
                  <c:v>28920.43247863248</c:v>
                </c:pt>
                <c:pt idx="214">
                  <c:v>27744.412328767125</c:v>
                </c:pt>
                <c:pt idx="215">
                  <c:v>27367.741583257506</c:v>
                </c:pt>
                <c:pt idx="216">
                  <c:v>27988.737793851717</c:v>
                </c:pt>
                <c:pt idx="217">
                  <c:v>27843.046231792272</c:v>
                </c:pt>
                <c:pt idx="218">
                  <c:v>28057.322046651618</c:v>
                </c:pt>
                <c:pt idx="219">
                  <c:v>27946.536298932384</c:v>
                </c:pt>
                <c:pt idx="220">
                  <c:v>28238.059371933268</c:v>
                </c:pt>
                <c:pt idx="221">
                  <c:v>28691.648583964899</c:v>
                </c:pt>
                <c:pt idx="222">
                  <c:v>28844.746551724136</c:v>
                </c:pt>
                <c:pt idx="223">
                  <c:v>28250.380603842634</c:v>
                </c:pt>
                <c:pt idx="224">
                  <c:v>29399.512415349887</c:v>
                </c:pt>
                <c:pt idx="225">
                  <c:v>31007.415533128566</c:v>
                </c:pt>
                <c:pt idx="226">
                  <c:v>32593.761952692501</c:v>
                </c:pt>
                <c:pt idx="227">
                  <c:v>33186.184065934067</c:v>
                </c:pt>
                <c:pt idx="228">
                  <c:v>34268.883031301484</c:v>
                </c:pt>
                <c:pt idx="229">
                  <c:v>33522.837366892549</c:v>
                </c:pt>
                <c:pt idx="230">
                  <c:v>33166.108091787442</c:v>
                </c:pt>
                <c:pt idx="231">
                  <c:v>33338.674396135262</c:v>
                </c:pt>
                <c:pt idx="232">
                  <c:v>33727.166341780379</c:v>
                </c:pt>
                <c:pt idx="233">
                  <c:v>34175.73270893372</c:v>
                </c:pt>
                <c:pt idx="234">
                  <c:v>34895.228092783502</c:v>
                </c:pt>
                <c:pt idx="235">
                  <c:v>35512.992678462477</c:v>
                </c:pt>
                <c:pt idx="236">
                  <c:v>35797.460421802243</c:v>
                </c:pt>
                <c:pt idx="237">
                  <c:v>35734.688925938928</c:v>
                </c:pt>
                <c:pt idx="238">
                  <c:v>34676.173976608188</c:v>
                </c:pt>
                <c:pt idx="239">
                  <c:v>33474.242280285034</c:v>
                </c:pt>
                <c:pt idx="240">
                  <c:v>33262.548024786985</c:v>
                </c:pt>
                <c:pt idx="241">
                  <c:v>31713.480477573412</c:v>
                </c:pt>
                <c:pt idx="242">
                  <c:v>30032.857914416287</c:v>
                </c:pt>
                <c:pt idx="243">
                  <c:v>26134.120713950211</c:v>
                </c:pt>
                <c:pt idx="244">
                  <c:v>22870.132273342355</c:v>
                </c:pt>
                <c:pt idx="245">
                  <c:v>22140.25680786687</c:v>
                </c:pt>
                <c:pt idx="246">
                  <c:v>20933.815798795607</c:v>
                </c:pt>
                <c:pt idx="247">
                  <c:v>20670.105488850772</c:v>
                </c:pt>
                <c:pt idx="248">
                  <c:v>20566.565795958599</c:v>
                </c:pt>
                <c:pt idx="249">
                  <c:v>19591.965555148407</c:v>
                </c:pt>
                <c:pt idx="250">
                  <c:v>19820.261261261261</c:v>
                </c:pt>
                <c:pt idx="251">
                  <c:v>19504.435611742017</c:v>
                </c:pt>
                <c:pt idx="252">
                  <c:v>19603.349796334012</c:v>
                </c:pt>
                <c:pt idx="253">
                  <c:v>19097.68301655426</c:v>
                </c:pt>
                <c:pt idx="254">
                  <c:v>18755.394431554523</c:v>
                </c:pt>
                <c:pt idx="255">
                  <c:v>17266.470348481762</c:v>
                </c:pt>
                <c:pt idx="256">
                  <c:v>16934.235258603341</c:v>
                </c:pt>
                <c:pt idx="257">
                  <c:v>16202.883530015393</c:v>
                </c:pt>
                <c:pt idx="258">
                  <c:v>16878.199671052633</c:v>
                </c:pt>
                <c:pt idx="259">
                  <c:v>15873.840269277845</c:v>
                </c:pt>
                <c:pt idx="260">
                  <c:v>15731.886465905158</c:v>
                </c:pt>
                <c:pt idx="261">
                  <c:v>15241.228465262921</c:v>
                </c:pt>
                <c:pt idx="262">
                  <c:v>15596.043879907622</c:v>
                </c:pt>
                <c:pt idx="263">
                  <c:v>14780.289818120007</c:v>
                </c:pt>
                <c:pt idx="264">
                  <c:v>15516.866287765481</c:v>
                </c:pt>
                <c:pt idx="265">
                  <c:v>15280.927448609431</c:v>
                </c:pt>
              </c:numCache>
            </c:numRef>
          </c:val>
          <c:smooth val="0"/>
          <c:extLst>
            <c:ext xmlns:c16="http://schemas.microsoft.com/office/drawing/2014/chart" uri="{C3380CC4-5D6E-409C-BE32-E72D297353CC}">
              <c16:uniqueId val="{00000001-D85F-4167-BE94-8D6FAAABC5E9}"/>
            </c:ext>
          </c:extLst>
        </c:ser>
        <c:dLbls>
          <c:showLegendKey val="0"/>
          <c:showVal val="0"/>
          <c:showCatName val="0"/>
          <c:showSerName val="0"/>
          <c:showPercent val="0"/>
          <c:showBubbleSize val="0"/>
        </c:dLbls>
        <c:smooth val="0"/>
        <c:axId val="762065952"/>
        <c:axId val="762062208"/>
      </c:lineChart>
      <c:dateAx>
        <c:axId val="762065952"/>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700" b="0" i="0" u="none" strike="noStrike" kern="1200" baseline="0">
                <a:solidFill>
                  <a:sysClr val="windowText" lastClr="000000"/>
                </a:solidFill>
                <a:latin typeface="+mn-lt"/>
                <a:ea typeface="+mn-ea"/>
                <a:cs typeface="+mn-cs"/>
              </a:defRPr>
            </a:pPr>
            <a:endParaRPr lang="es-CL"/>
          </a:p>
        </c:txPr>
        <c:crossAx val="762062208"/>
        <c:crosses val="autoZero"/>
        <c:auto val="0"/>
        <c:lblOffset val="100"/>
        <c:baseTimeUnit val="days"/>
      </c:dateAx>
      <c:valAx>
        <c:axId val="7620622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s-CL" sz="900"/>
                  <a:t>Precio $/25 kg</a:t>
                </a:r>
              </a:p>
            </c:rich>
          </c:tx>
          <c:layout>
            <c:manualLayout>
              <c:xMode val="edge"/>
              <c:yMode val="edge"/>
              <c:x val="9.2836257309941526E-3"/>
              <c:y val="0.3470934959349593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L"/>
          </a:p>
        </c:txPr>
        <c:crossAx val="762065952"/>
        <c:crosses val="autoZero"/>
        <c:crossBetween val="between"/>
        <c:majorUnit val="4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n-lt"/>
                <a:ea typeface="Calibri"/>
                <a:cs typeface="Calibri"/>
              </a:defRPr>
            </a:pPr>
            <a:r>
              <a:rPr lang="es-CL" sz="1000" b="1" i="0" u="none" strike="noStrike" baseline="0">
                <a:solidFill>
                  <a:srgbClr val="000000"/>
                </a:solidFill>
                <a:latin typeface="+mn-lt"/>
                <a:cs typeface="Arial"/>
              </a:rPr>
              <a:t>Gráfico 3. Precio diario de papa en los mercados mayoristas según mercado  ($ nominales con IVA / 25 kilos)</a:t>
            </a:r>
          </a:p>
        </c:rich>
      </c:tx>
      <c:layout>
        <c:manualLayout>
          <c:xMode val="edge"/>
          <c:yMode val="edge"/>
          <c:x val="0.18842115746440835"/>
          <c:y val="2.1848888644726568E-2"/>
        </c:manualLayout>
      </c:layout>
      <c:overlay val="0"/>
      <c:spPr>
        <a:noFill/>
        <a:ln w="25400">
          <a:noFill/>
        </a:ln>
      </c:spPr>
    </c:title>
    <c:autoTitleDeleted val="0"/>
    <c:plotArea>
      <c:layout>
        <c:manualLayout>
          <c:layoutTarget val="inner"/>
          <c:xMode val="edge"/>
          <c:yMode val="edge"/>
          <c:x val="6.9132764846238606E-2"/>
          <c:y val="0.11138558313259456"/>
          <c:w val="0.77838231648961675"/>
          <c:h val="0.62172058823529408"/>
        </c:manualLayout>
      </c:layout>
      <c:lineChart>
        <c:grouping val="standard"/>
        <c:varyColors val="0"/>
        <c:ser>
          <c:idx val="0"/>
          <c:order val="0"/>
          <c:tx>
            <c:strRef>
              <c:f>'precio mayorista3'!$C$5</c:f>
              <c:strCache>
                <c:ptCount val="1"/>
                <c:pt idx="0">
                  <c:v>Agrícola del Norte de Arica</c:v>
                </c:pt>
              </c:strCache>
            </c:strRef>
          </c:tx>
          <c:spPr>
            <a:ln w="22225" cap="rnd">
              <a:solidFill>
                <a:schemeClr val="tx2">
                  <a:lumMod val="40000"/>
                  <a:lumOff val="60000"/>
                </a:schemeClr>
              </a:solidFill>
              <a:round/>
            </a:ln>
            <a:effectLst/>
          </c:spPr>
          <c:marker>
            <c:symbol val="circle"/>
            <c:size val="3"/>
            <c:spPr>
              <a:solidFill>
                <a:schemeClr val="accent1">
                  <a:lumMod val="60000"/>
                  <a:lumOff val="40000"/>
                </a:schemeClr>
              </a:solidFill>
              <a:ln>
                <a:noFill/>
              </a:ln>
            </c:spPr>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mayorista3'!$C$6:$C$45</c:f>
              <c:numCache>
                <c:formatCode>#,##0</c:formatCode>
                <c:ptCount val="40"/>
                <c:pt idx="0">
                  <c:v>26172.344827586207</c:v>
                </c:pt>
                <c:pt idx="2">
                  <c:v>25312.5</c:v>
                </c:pt>
                <c:pt idx="4">
                  <c:v>30971.285714285714</c:v>
                </c:pt>
                <c:pt idx="11">
                  <c:v>35833</c:v>
                </c:pt>
                <c:pt idx="13">
                  <c:v>31166.5</c:v>
                </c:pt>
                <c:pt idx="14">
                  <c:v>35833</c:v>
                </c:pt>
                <c:pt idx="15">
                  <c:v>32952.428571428572</c:v>
                </c:pt>
                <c:pt idx="18">
                  <c:v>33150.199999999997</c:v>
                </c:pt>
                <c:pt idx="19">
                  <c:v>32052.684210526317</c:v>
                </c:pt>
                <c:pt idx="22">
                  <c:v>31105</c:v>
                </c:pt>
                <c:pt idx="24">
                  <c:v>24500</c:v>
                </c:pt>
                <c:pt idx="26">
                  <c:v>26600</c:v>
                </c:pt>
                <c:pt idx="28">
                  <c:v>22872.677966101695</c:v>
                </c:pt>
                <c:pt idx="32">
                  <c:v>22750</c:v>
                </c:pt>
                <c:pt idx="36">
                  <c:v>23604.166666666668</c:v>
                </c:pt>
                <c:pt idx="38">
                  <c:v>25500</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2225" cap="rnd">
              <a:solidFill>
                <a:schemeClr val="accent2"/>
              </a:solidFill>
              <a:round/>
            </a:ln>
            <a:effectLst/>
          </c:spPr>
          <c:marker>
            <c:symbol val="circle"/>
            <c:size val="3"/>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mayorista3'!$D$6:$D$45</c:f>
              <c:numCache>
                <c:formatCode>#,##0</c:formatCode>
                <c:ptCount val="40"/>
                <c:pt idx="0">
                  <c:v>31500</c:v>
                </c:pt>
                <c:pt idx="1">
                  <c:v>31500</c:v>
                </c:pt>
                <c:pt idx="2">
                  <c:v>31500</c:v>
                </c:pt>
                <c:pt idx="3">
                  <c:v>31750</c:v>
                </c:pt>
                <c:pt idx="4">
                  <c:v>31750</c:v>
                </c:pt>
                <c:pt idx="5">
                  <c:v>31750</c:v>
                </c:pt>
                <c:pt idx="6">
                  <c:v>31900</c:v>
                </c:pt>
                <c:pt idx="7">
                  <c:v>29400</c:v>
                </c:pt>
                <c:pt idx="8">
                  <c:v>32500</c:v>
                </c:pt>
                <c:pt idx="9">
                  <c:v>32500</c:v>
                </c:pt>
                <c:pt idx="10">
                  <c:v>32500</c:v>
                </c:pt>
                <c:pt idx="11">
                  <c:v>33000</c:v>
                </c:pt>
                <c:pt idx="12">
                  <c:v>35500</c:v>
                </c:pt>
                <c:pt idx="13">
                  <c:v>35613.63636363636</c:v>
                </c:pt>
                <c:pt idx="14">
                  <c:v>35619.047619047618</c:v>
                </c:pt>
                <c:pt idx="15">
                  <c:v>30500</c:v>
                </c:pt>
                <c:pt idx="16">
                  <c:v>30638.888888888891</c:v>
                </c:pt>
                <c:pt idx="17">
                  <c:v>29500</c:v>
                </c:pt>
                <c:pt idx="18">
                  <c:v>25500</c:v>
                </c:pt>
                <c:pt idx="19">
                  <c:v>24750</c:v>
                </c:pt>
                <c:pt idx="20">
                  <c:v>24500</c:v>
                </c:pt>
                <c:pt idx="21">
                  <c:v>24500</c:v>
                </c:pt>
                <c:pt idx="22">
                  <c:v>20500</c:v>
                </c:pt>
                <c:pt idx="23">
                  <c:v>19750</c:v>
                </c:pt>
                <c:pt idx="24">
                  <c:v>19500</c:v>
                </c:pt>
                <c:pt idx="25">
                  <c:v>20500</c:v>
                </c:pt>
                <c:pt idx="26">
                  <c:v>19500</c:v>
                </c:pt>
                <c:pt idx="27">
                  <c:v>19500</c:v>
                </c:pt>
                <c:pt idx="28">
                  <c:v>19500</c:v>
                </c:pt>
                <c:pt idx="29">
                  <c:v>18750</c:v>
                </c:pt>
                <c:pt idx="30">
                  <c:v>19500</c:v>
                </c:pt>
                <c:pt idx="31">
                  <c:v>19500</c:v>
                </c:pt>
                <c:pt idx="32">
                  <c:v>19500</c:v>
                </c:pt>
                <c:pt idx="33">
                  <c:v>18592.592592592591</c:v>
                </c:pt>
                <c:pt idx="34">
                  <c:v>18500</c:v>
                </c:pt>
                <c:pt idx="35">
                  <c:v>16500</c:v>
                </c:pt>
                <c:pt idx="36">
                  <c:v>17500</c:v>
                </c:pt>
                <c:pt idx="37">
                  <c:v>17500</c:v>
                </c:pt>
                <c:pt idx="38">
                  <c:v>17629.629629629631</c:v>
                </c:pt>
                <c:pt idx="39">
                  <c:v>17500</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2225" cap="rnd">
              <a:solidFill>
                <a:schemeClr val="accent3"/>
              </a:solidFill>
              <a:round/>
            </a:ln>
            <a:effectLst/>
          </c:spPr>
          <c:marker>
            <c:symbol val="circle"/>
            <c:size val="3"/>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mayorista3'!$E$6:$E$45</c:f>
              <c:numCache>
                <c:formatCode>#,##0</c:formatCode>
                <c:ptCount val="40"/>
                <c:pt idx="0">
                  <c:v>30000</c:v>
                </c:pt>
                <c:pt idx="1">
                  <c:v>30000</c:v>
                </c:pt>
                <c:pt idx="2">
                  <c:v>33079</c:v>
                </c:pt>
                <c:pt idx="3">
                  <c:v>30448</c:v>
                </c:pt>
                <c:pt idx="4">
                  <c:v>30000</c:v>
                </c:pt>
                <c:pt idx="5">
                  <c:v>31624.724999999999</c:v>
                </c:pt>
                <c:pt idx="6">
                  <c:v>32348.930232558141</c:v>
                </c:pt>
                <c:pt idx="7">
                  <c:v>33714</c:v>
                </c:pt>
                <c:pt idx="8">
                  <c:v>34000</c:v>
                </c:pt>
                <c:pt idx="9">
                  <c:v>33500</c:v>
                </c:pt>
                <c:pt idx="10">
                  <c:v>34500</c:v>
                </c:pt>
                <c:pt idx="11">
                  <c:v>34571</c:v>
                </c:pt>
                <c:pt idx="12">
                  <c:v>33659</c:v>
                </c:pt>
                <c:pt idx="13">
                  <c:v>32279</c:v>
                </c:pt>
                <c:pt idx="14">
                  <c:v>32556</c:v>
                </c:pt>
                <c:pt idx="15">
                  <c:v>32364</c:v>
                </c:pt>
                <c:pt idx="16">
                  <c:v>33444</c:v>
                </c:pt>
                <c:pt idx="18">
                  <c:v>24516</c:v>
                </c:pt>
                <c:pt idx="19">
                  <c:v>22927</c:v>
                </c:pt>
                <c:pt idx="20">
                  <c:v>21492</c:v>
                </c:pt>
                <c:pt idx="21">
                  <c:v>21380.714285714286</c:v>
                </c:pt>
                <c:pt idx="22">
                  <c:v>19571</c:v>
                </c:pt>
                <c:pt idx="23">
                  <c:v>19441</c:v>
                </c:pt>
                <c:pt idx="24">
                  <c:v>21196.428571428572</c:v>
                </c:pt>
                <c:pt idx="25">
                  <c:v>20579.105263157893</c:v>
                </c:pt>
                <c:pt idx="26">
                  <c:v>20321.107142857141</c:v>
                </c:pt>
                <c:pt idx="27">
                  <c:v>20300</c:v>
                </c:pt>
                <c:pt idx="28">
                  <c:v>20358</c:v>
                </c:pt>
                <c:pt idx="29">
                  <c:v>18632</c:v>
                </c:pt>
                <c:pt idx="30">
                  <c:v>18916.5</c:v>
                </c:pt>
                <c:pt idx="31">
                  <c:v>16370.967741935483</c:v>
                </c:pt>
                <c:pt idx="32">
                  <c:v>16522.727272727272</c:v>
                </c:pt>
                <c:pt idx="33">
                  <c:v>16666.666666666668</c:v>
                </c:pt>
                <c:pt idx="34">
                  <c:v>16173.4</c:v>
                </c:pt>
                <c:pt idx="35">
                  <c:v>16325</c:v>
                </c:pt>
                <c:pt idx="36">
                  <c:v>15994</c:v>
                </c:pt>
                <c:pt idx="37">
                  <c:v>16348</c:v>
                </c:pt>
                <c:pt idx="38">
                  <c:v>16262</c:v>
                </c:pt>
                <c:pt idx="39">
                  <c:v>15775.012500000001</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Mercado Lo Valledor de Santiago</c:v>
                </c:pt>
              </c:strCache>
            </c:strRef>
          </c:tx>
          <c:spPr>
            <a:ln w="22225" cap="rnd">
              <a:solidFill>
                <a:schemeClr val="accent4"/>
              </a:solidFill>
              <a:round/>
            </a:ln>
            <a:effectLst/>
          </c:spPr>
          <c:marker>
            <c:symbol val="circle"/>
            <c:size val="3"/>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mayorista3'!$F$6:$F$45</c:f>
              <c:numCache>
                <c:formatCode>#,##0</c:formatCode>
                <c:ptCount val="40"/>
                <c:pt idx="0">
                  <c:v>33410.203065134097</c:v>
                </c:pt>
                <c:pt idx="1">
                  <c:v>33529.690196078431</c:v>
                </c:pt>
                <c:pt idx="2">
                  <c:v>35832.3347639485</c:v>
                </c:pt>
                <c:pt idx="3">
                  <c:v>33581.823529411762</c:v>
                </c:pt>
                <c:pt idx="4">
                  <c:v>33437.869198312233</c:v>
                </c:pt>
                <c:pt idx="5">
                  <c:v>33405.25650557621</c:v>
                </c:pt>
                <c:pt idx="6">
                  <c:v>34042.659574468082</c:v>
                </c:pt>
                <c:pt idx="7">
                  <c:v>36220.470588235294</c:v>
                </c:pt>
                <c:pt idx="8">
                  <c:v>34880.282608695656</c:v>
                </c:pt>
                <c:pt idx="9">
                  <c:v>35870.611111111109</c:v>
                </c:pt>
                <c:pt idx="10">
                  <c:v>36067.02671118531</c:v>
                </c:pt>
                <c:pt idx="11">
                  <c:v>35845.252754374596</c:v>
                </c:pt>
                <c:pt idx="12">
                  <c:v>34307.692307692305</c:v>
                </c:pt>
                <c:pt idx="13">
                  <c:v>32819.896975909789</c:v>
                </c:pt>
                <c:pt idx="14">
                  <c:v>32222.793471810088</c:v>
                </c:pt>
                <c:pt idx="15">
                  <c:v>31556.484536082473</c:v>
                </c:pt>
                <c:pt idx="16">
                  <c:v>30301.344413012728</c:v>
                </c:pt>
                <c:pt idx="17">
                  <c:v>24984.408688656476</c:v>
                </c:pt>
                <c:pt idx="18">
                  <c:v>20989.630208333332</c:v>
                </c:pt>
                <c:pt idx="19">
                  <c:v>20747.18154402895</c:v>
                </c:pt>
                <c:pt idx="20">
                  <c:v>20053.975042541122</c:v>
                </c:pt>
                <c:pt idx="21">
                  <c:v>19338.521505376346</c:v>
                </c:pt>
                <c:pt idx="22">
                  <c:v>18690.581441263574</c:v>
                </c:pt>
                <c:pt idx="23">
                  <c:v>19093.126934984521</c:v>
                </c:pt>
                <c:pt idx="24">
                  <c:v>19162.848151062157</c:v>
                </c:pt>
                <c:pt idx="25">
                  <c:v>19241.273624823694</c:v>
                </c:pt>
                <c:pt idx="26">
                  <c:v>18700.943925233645</c:v>
                </c:pt>
                <c:pt idx="27">
                  <c:v>18781.389491966998</c:v>
                </c:pt>
                <c:pt idx="28">
                  <c:v>17913.968253968254</c:v>
                </c:pt>
                <c:pt idx="29">
                  <c:v>16954.887387387389</c:v>
                </c:pt>
                <c:pt idx="30">
                  <c:v>16657.403650026838</c:v>
                </c:pt>
                <c:pt idx="31">
                  <c:v>15731.696637998437</c:v>
                </c:pt>
                <c:pt idx="32">
                  <c:v>16359.558187435634</c:v>
                </c:pt>
                <c:pt idx="33">
                  <c:v>15191.691588785046</c:v>
                </c:pt>
                <c:pt idx="34">
                  <c:v>15124.968085106382</c:v>
                </c:pt>
                <c:pt idx="35">
                  <c:v>14761.723800195887</c:v>
                </c:pt>
                <c:pt idx="36">
                  <c:v>14082.257751937985</c:v>
                </c:pt>
                <c:pt idx="37">
                  <c:v>14264.621538461539</c:v>
                </c:pt>
                <c:pt idx="38">
                  <c:v>14765.069507864029</c:v>
                </c:pt>
                <c:pt idx="39">
                  <c:v>14872.469798657718</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2225" cap="rnd">
              <a:solidFill>
                <a:schemeClr val="accent5"/>
              </a:solidFill>
              <a:round/>
            </a:ln>
            <a:effectLst/>
          </c:spPr>
          <c:marker>
            <c:symbol val="circle"/>
            <c:size val="3"/>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mayorista3'!$G$6:$G$45</c:f>
              <c:numCache>
                <c:formatCode>#,##0</c:formatCode>
                <c:ptCount val="40"/>
                <c:pt idx="0">
                  <c:v>32846.666666666664</c:v>
                </c:pt>
                <c:pt idx="1">
                  <c:v>33616.883116883117</c:v>
                </c:pt>
                <c:pt idx="3">
                  <c:v>36558.441558441562</c:v>
                </c:pt>
                <c:pt idx="4">
                  <c:v>34697.674418604649</c:v>
                </c:pt>
                <c:pt idx="5">
                  <c:v>33852.459016393441</c:v>
                </c:pt>
                <c:pt idx="6">
                  <c:v>34728.813953488374</c:v>
                </c:pt>
                <c:pt idx="8">
                  <c:v>37166.930232558138</c:v>
                </c:pt>
                <c:pt idx="9">
                  <c:v>36156.05072463768</c:v>
                </c:pt>
                <c:pt idx="10">
                  <c:v>36131.519379844962</c:v>
                </c:pt>
                <c:pt idx="11">
                  <c:v>36915.625</c:v>
                </c:pt>
                <c:pt idx="13">
                  <c:v>35271.317829457366</c:v>
                </c:pt>
                <c:pt idx="14">
                  <c:v>35321.052631578947</c:v>
                </c:pt>
                <c:pt idx="15">
                  <c:v>33952.631578947367</c:v>
                </c:pt>
                <c:pt idx="16">
                  <c:v>32275.641025641027</c:v>
                </c:pt>
                <c:pt idx="18">
                  <c:v>30053.4</c:v>
                </c:pt>
                <c:pt idx="19">
                  <c:v>28909.090909090908</c:v>
                </c:pt>
                <c:pt idx="20">
                  <c:v>21976</c:v>
                </c:pt>
                <c:pt idx="21">
                  <c:v>21717</c:v>
                </c:pt>
                <c:pt idx="23">
                  <c:v>21000</c:v>
                </c:pt>
                <c:pt idx="24">
                  <c:v>20452.63157894737</c:v>
                </c:pt>
                <c:pt idx="25">
                  <c:v>21320.51282051282</c:v>
                </c:pt>
                <c:pt idx="26">
                  <c:v>21540</c:v>
                </c:pt>
                <c:pt idx="27">
                  <c:v>20279.220779220781</c:v>
                </c:pt>
                <c:pt idx="28">
                  <c:v>19920.353982300883</c:v>
                </c:pt>
                <c:pt idx="29">
                  <c:v>19473.365617433414</c:v>
                </c:pt>
                <c:pt idx="30">
                  <c:v>19520.396912899669</c:v>
                </c:pt>
                <c:pt idx="31">
                  <c:v>19500</c:v>
                </c:pt>
                <c:pt idx="32">
                  <c:v>16746.570512820512</c:v>
                </c:pt>
                <c:pt idx="33">
                  <c:v>17869.696969696968</c:v>
                </c:pt>
                <c:pt idx="34">
                  <c:v>16778.804347826088</c:v>
                </c:pt>
                <c:pt idx="35">
                  <c:v>18467.607973421927</c:v>
                </c:pt>
                <c:pt idx="36">
                  <c:v>16298.301282051281</c:v>
                </c:pt>
                <c:pt idx="37">
                  <c:v>16955.810147299508</c:v>
                </c:pt>
                <c:pt idx="38">
                  <c:v>14833.333333333334</c:v>
                </c:pt>
                <c:pt idx="39">
                  <c:v>15384.615384615385</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2225" cap="rnd">
              <a:solidFill>
                <a:schemeClr val="accent6"/>
              </a:solidFill>
              <a:round/>
            </a:ln>
            <a:effectLst/>
          </c:spPr>
          <c:marker>
            <c:symbol val="circle"/>
            <c:size val="3"/>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mayorista3'!$H$6:$H$45</c:f>
              <c:numCache>
                <c:formatCode>#,##0</c:formatCode>
                <c:ptCount val="40"/>
                <c:pt idx="0">
                  <c:v>32000</c:v>
                </c:pt>
                <c:pt idx="1">
                  <c:v>34000</c:v>
                </c:pt>
                <c:pt idx="2">
                  <c:v>36000</c:v>
                </c:pt>
                <c:pt idx="3">
                  <c:v>35000</c:v>
                </c:pt>
                <c:pt idx="4">
                  <c:v>35000</c:v>
                </c:pt>
                <c:pt idx="5">
                  <c:v>33500</c:v>
                </c:pt>
                <c:pt idx="6">
                  <c:v>35000</c:v>
                </c:pt>
                <c:pt idx="7">
                  <c:v>35000</c:v>
                </c:pt>
                <c:pt idx="8">
                  <c:v>37000</c:v>
                </c:pt>
                <c:pt idx="9">
                  <c:v>37000</c:v>
                </c:pt>
                <c:pt idx="10">
                  <c:v>37000</c:v>
                </c:pt>
                <c:pt idx="11">
                  <c:v>36000</c:v>
                </c:pt>
                <c:pt idx="12">
                  <c:v>35000</c:v>
                </c:pt>
                <c:pt idx="13">
                  <c:v>35000</c:v>
                </c:pt>
                <c:pt idx="14">
                  <c:v>34500</c:v>
                </c:pt>
                <c:pt idx="15">
                  <c:v>30000</c:v>
                </c:pt>
                <c:pt idx="16">
                  <c:v>22000</c:v>
                </c:pt>
                <c:pt idx="17">
                  <c:v>21363.484848484848</c:v>
                </c:pt>
                <c:pt idx="18">
                  <c:v>21000</c:v>
                </c:pt>
                <c:pt idx="19">
                  <c:v>19000</c:v>
                </c:pt>
                <c:pt idx="20">
                  <c:v>17000</c:v>
                </c:pt>
                <c:pt idx="21">
                  <c:v>18000</c:v>
                </c:pt>
                <c:pt idx="22">
                  <c:v>19000</c:v>
                </c:pt>
                <c:pt idx="23">
                  <c:v>18968</c:v>
                </c:pt>
                <c:pt idx="25">
                  <c:v>17304</c:v>
                </c:pt>
                <c:pt idx="26">
                  <c:v>20000</c:v>
                </c:pt>
                <c:pt idx="27">
                  <c:v>18556</c:v>
                </c:pt>
                <c:pt idx="28">
                  <c:v>19000</c:v>
                </c:pt>
                <c:pt idx="29">
                  <c:v>15696</c:v>
                </c:pt>
                <c:pt idx="30">
                  <c:v>11000</c:v>
                </c:pt>
                <c:pt idx="31">
                  <c:v>12696</c:v>
                </c:pt>
                <c:pt idx="32">
                  <c:v>13000</c:v>
                </c:pt>
                <c:pt idx="33">
                  <c:v>13600</c:v>
                </c:pt>
                <c:pt idx="34">
                  <c:v>14000</c:v>
                </c:pt>
                <c:pt idx="35">
                  <c:v>14000</c:v>
                </c:pt>
                <c:pt idx="36">
                  <c:v>14000</c:v>
                </c:pt>
                <c:pt idx="37">
                  <c:v>13600</c:v>
                </c:pt>
                <c:pt idx="38">
                  <c:v>13555.555555555555</c:v>
                </c:pt>
                <c:pt idx="39">
                  <c:v>13304.347826086956</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Agro Chillán</c:v>
                </c:pt>
              </c:strCache>
            </c:strRef>
          </c:tx>
          <c:spPr>
            <a:ln w="22225" cap="rnd">
              <a:solidFill>
                <a:schemeClr val="accent1">
                  <a:lumMod val="60000"/>
                </a:schemeClr>
              </a:solidFill>
              <a:round/>
            </a:ln>
            <a:effectLst/>
          </c:spPr>
          <c:marker>
            <c:symbol val="circle"/>
            <c:size val="3"/>
            <c:spPr>
              <a:solidFill>
                <a:schemeClr val="accent1">
                  <a:lumMod val="50000"/>
                </a:schemeClr>
              </a:solidFill>
              <a:ln>
                <a:noFill/>
              </a:ln>
            </c:spPr>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mayorista3'!$I$6:$I$45</c:f>
              <c:numCache>
                <c:formatCode>#,##0</c:formatCode>
                <c:ptCount val="40"/>
                <c:pt idx="0">
                  <c:v>32000</c:v>
                </c:pt>
                <c:pt idx="1">
                  <c:v>33500</c:v>
                </c:pt>
                <c:pt idx="2">
                  <c:v>34000</c:v>
                </c:pt>
                <c:pt idx="3">
                  <c:v>35500</c:v>
                </c:pt>
                <c:pt idx="5">
                  <c:v>36500</c:v>
                </c:pt>
                <c:pt idx="6">
                  <c:v>34444</c:v>
                </c:pt>
                <c:pt idx="7">
                  <c:v>36500</c:v>
                </c:pt>
                <c:pt idx="8">
                  <c:v>36400</c:v>
                </c:pt>
                <c:pt idx="9">
                  <c:v>37000</c:v>
                </c:pt>
                <c:pt idx="11">
                  <c:v>39143</c:v>
                </c:pt>
                <c:pt idx="12">
                  <c:v>35455</c:v>
                </c:pt>
                <c:pt idx="13">
                  <c:v>35700</c:v>
                </c:pt>
                <c:pt idx="14">
                  <c:v>36000</c:v>
                </c:pt>
                <c:pt idx="15">
                  <c:v>35500</c:v>
                </c:pt>
                <c:pt idx="16">
                  <c:v>35500</c:v>
                </c:pt>
                <c:pt idx="17">
                  <c:v>27000</c:v>
                </c:pt>
                <c:pt idx="18">
                  <c:v>25000</c:v>
                </c:pt>
                <c:pt idx="19">
                  <c:v>22000</c:v>
                </c:pt>
                <c:pt idx="22">
                  <c:v>25000</c:v>
                </c:pt>
                <c:pt idx="23">
                  <c:v>21500</c:v>
                </c:pt>
                <c:pt idx="24">
                  <c:v>20900</c:v>
                </c:pt>
                <c:pt idx="25">
                  <c:v>19750</c:v>
                </c:pt>
                <c:pt idx="26">
                  <c:v>21000</c:v>
                </c:pt>
                <c:pt idx="27">
                  <c:v>20000</c:v>
                </c:pt>
                <c:pt idx="28">
                  <c:v>20000</c:v>
                </c:pt>
                <c:pt idx="30">
                  <c:v>18000</c:v>
                </c:pt>
                <c:pt idx="31">
                  <c:v>21000</c:v>
                </c:pt>
                <c:pt idx="33">
                  <c:v>15399.8</c:v>
                </c:pt>
                <c:pt idx="34">
                  <c:v>16500</c:v>
                </c:pt>
                <c:pt idx="35">
                  <c:v>14000</c:v>
                </c:pt>
                <c:pt idx="36">
                  <c:v>15000</c:v>
                </c:pt>
                <c:pt idx="37">
                  <c:v>15500</c:v>
                </c:pt>
                <c:pt idx="38">
                  <c:v>15500</c:v>
                </c:pt>
                <c:pt idx="39">
                  <c:v>14000</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2225" cap="rnd">
              <a:solidFill>
                <a:schemeClr val="accent2">
                  <a:lumMod val="60000"/>
                </a:schemeClr>
              </a:solidFill>
              <a:round/>
            </a:ln>
            <a:effectLst/>
          </c:spPr>
          <c:marker>
            <c:symbol val="circle"/>
            <c:size val="3"/>
            <c:spPr>
              <a:solidFill>
                <a:schemeClr val="accent2">
                  <a:lumMod val="50000"/>
                </a:schemeClr>
              </a:solidFill>
              <a:ln>
                <a:noFill/>
              </a:ln>
            </c:spPr>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mayorista3'!$J$6:$J$45</c:f>
              <c:numCache>
                <c:formatCode>#,##0</c:formatCode>
                <c:ptCount val="40"/>
                <c:pt idx="4">
                  <c:v>36500</c:v>
                </c:pt>
                <c:pt idx="5">
                  <c:v>33500</c:v>
                </c:pt>
                <c:pt idx="8">
                  <c:v>36000</c:v>
                </c:pt>
                <c:pt idx="9">
                  <c:v>36000</c:v>
                </c:pt>
                <c:pt idx="10">
                  <c:v>35000</c:v>
                </c:pt>
                <c:pt idx="11">
                  <c:v>35000</c:v>
                </c:pt>
                <c:pt idx="14">
                  <c:v>34500</c:v>
                </c:pt>
                <c:pt idx="16">
                  <c:v>30000</c:v>
                </c:pt>
                <c:pt idx="18">
                  <c:v>30000</c:v>
                </c:pt>
                <c:pt idx="19">
                  <c:v>25000</c:v>
                </c:pt>
                <c:pt idx="20">
                  <c:v>25000</c:v>
                </c:pt>
                <c:pt idx="21">
                  <c:v>28000</c:v>
                </c:pt>
                <c:pt idx="23">
                  <c:v>20500</c:v>
                </c:pt>
                <c:pt idx="24">
                  <c:v>18500</c:v>
                </c:pt>
                <c:pt idx="27">
                  <c:v>20000</c:v>
                </c:pt>
                <c:pt idx="28">
                  <c:v>22000</c:v>
                </c:pt>
                <c:pt idx="29">
                  <c:v>20999.714285714286</c:v>
                </c:pt>
                <c:pt idx="30">
                  <c:v>21500</c:v>
                </c:pt>
                <c:pt idx="32">
                  <c:v>15500</c:v>
                </c:pt>
                <c:pt idx="35">
                  <c:v>15500</c:v>
                </c:pt>
                <c:pt idx="36">
                  <c:v>20000</c:v>
                </c:pt>
                <c:pt idx="38">
                  <c:v>20000</c:v>
                </c:pt>
                <c:pt idx="39">
                  <c:v>18000</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w="22225">
              <a:solidFill>
                <a:schemeClr val="accent3">
                  <a:lumMod val="50000"/>
                </a:schemeClr>
              </a:solidFill>
            </a:ln>
          </c:spPr>
          <c:marker>
            <c:symbol val="circle"/>
            <c:size val="3"/>
            <c:spPr>
              <a:solidFill>
                <a:schemeClr val="accent3">
                  <a:lumMod val="50000"/>
                </a:schemeClr>
              </a:solidFill>
              <a:ln>
                <a:noFill/>
              </a:ln>
            </c:spPr>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mayorista3'!$K$6:$K$45</c:f>
              <c:numCache>
                <c:formatCode>#,##0</c:formatCode>
                <c:ptCount val="40"/>
                <c:pt idx="0">
                  <c:v>41000</c:v>
                </c:pt>
                <c:pt idx="2">
                  <c:v>35841.947368421053</c:v>
                </c:pt>
                <c:pt idx="5">
                  <c:v>38279</c:v>
                </c:pt>
                <c:pt idx="7">
                  <c:v>40000</c:v>
                </c:pt>
                <c:pt idx="8">
                  <c:v>40000</c:v>
                </c:pt>
                <c:pt idx="10">
                  <c:v>40000</c:v>
                </c:pt>
                <c:pt idx="11">
                  <c:v>40000</c:v>
                </c:pt>
                <c:pt idx="12">
                  <c:v>40000</c:v>
                </c:pt>
                <c:pt idx="13">
                  <c:v>30210.315789473683</c:v>
                </c:pt>
                <c:pt idx="15">
                  <c:v>36444.222222222219</c:v>
                </c:pt>
                <c:pt idx="16">
                  <c:v>39625</c:v>
                </c:pt>
                <c:pt idx="17">
                  <c:v>39563</c:v>
                </c:pt>
                <c:pt idx="18">
                  <c:v>40000</c:v>
                </c:pt>
                <c:pt idx="19">
                  <c:v>40000</c:v>
                </c:pt>
                <c:pt idx="20">
                  <c:v>25430.463576158942</c:v>
                </c:pt>
                <c:pt idx="21">
                  <c:v>21516</c:v>
                </c:pt>
                <c:pt idx="22">
                  <c:v>23529.411764705881</c:v>
                </c:pt>
                <c:pt idx="23">
                  <c:v>23400</c:v>
                </c:pt>
                <c:pt idx="24">
                  <c:v>24166.666666666668</c:v>
                </c:pt>
                <c:pt idx="25">
                  <c:v>21985.217391304348</c:v>
                </c:pt>
                <c:pt idx="26">
                  <c:v>20679</c:v>
                </c:pt>
                <c:pt idx="27">
                  <c:v>20794</c:v>
                </c:pt>
                <c:pt idx="28">
                  <c:v>20000</c:v>
                </c:pt>
                <c:pt idx="30">
                  <c:v>20000</c:v>
                </c:pt>
                <c:pt idx="31">
                  <c:v>20000</c:v>
                </c:pt>
                <c:pt idx="32">
                  <c:v>20000</c:v>
                </c:pt>
                <c:pt idx="33">
                  <c:v>20000</c:v>
                </c:pt>
                <c:pt idx="34">
                  <c:v>16000</c:v>
                </c:pt>
                <c:pt idx="35">
                  <c:v>16000</c:v>
                </c:pt>
                <c:pt idx="37">
                  <c:v>16000</c:v>
                </c:pt>
                <c:pt idx="38">
                  <c:v>14533</c:v>
                </c:pt>
                <c:pt idx="39">
                  <c:v>15000</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spPr>
            <a:ln w="22225"/>
          </c:spPr>
          <c:marker>
            <c:symbol val="circle"/>
            <c:size val="3"/>
          </c:marker>
          <c:cat>
            <c:strRef>
              <c:f>'precio mayorista3'!$B$6:$B$45</c:f>
              <c:strCache>
                <c:ptCount val="40"/>
                <c:pt idx="0">
                  <c:v>02/11/2023</c:v>
                </c:pt>
                <c:pt idx="1">
                  <c:v>03/11/2023</c:v>
                </c:pt>
                <c:pt idx="2">
                  <c:v>06/11/2023</c:v>
                </c:pt>
                <c:pt idx="3">
                  <c:v>07/11/2023</c:v>
                </c:pt>
                <c:pt idx="4">
                  <c:v>08/11/2023</c:v>
                </c:pt>
                <c:pt idx="5">
                  <c:v>09/11/2023</c:v>
                </c:pt>
                <c:pt idx="6">
                  <c:v>10/11/2023</c:v>
                </c:pt>
                <c:pt idx="7">
                  <c:v>13/11/2023</c:v>
                </c:pt>
                <c:pt idx="8">
                  <c:v>14/11/2023</c:v>
                </c:pt>
                <c:pt idx="9">
                  <c:v>15/11/2023</c:v>
                </c:pt>
                <c:pt idx="10">
                  <c:v>16/11/2023</c:v>
                </c:pt>
                <c:pt idx="11">
                  <c:v>17/11/2023</c:v>
                </c:pt>
                <c:pt idx="12">
                  <c:v>20/11/2023</c:v>
                </c:pt>
                <c:pt idx="13">
                  <c:v>21/11/2023</c:v>
                </c:pt>
                <c:pt idx="14">
                  <c:v>22/11/2023</c:v>
                </c:pt>
                <c:pt idx="15">
                  <c:v>23/11/2023</c:v>
                </c:pt>
                <c:pt idx="16">
                  <c:v>24/11/2023</c:v>
                </c:pt>
                <c:pt idx="17">
                  <c:v>27/11/2023</c:v>
                </c:pt>
                <c:pt idx="18">
                  <c:v>28/11/2023</c:v>
                </c:pt>
                <c:pt idx="19">
                  <c:v>29/11/2023</c:v>
                </c:pt>
                <c:pt idx="20">
                  <c:v>30/11/2023</c:v>
                </c:pt>
                <c:pt idx="21">
                  <c:v>01/12/2023</c:v>
                </c:pt>
                <c:pt idx="22">
                  <c:v>04/12/2023</c:v>
                </c:pt>
                <c:pt idx="23">
                  <c:v>05/12/2023</c:v>
                </c:pt>
                <c:pt idx="24">
                  <c:v>06/12/2023</c:v>
                </c:pt>
                <c:pt idx="25">
                  <c:v>07/12/2023</c:v>
                </c:pt>
                <c:pt idx="26">
                  <c:v>11/12/2023</c:v>
                </c:pt>
                <c:pt idx="27">
                  <c:v>12/12/2023</c:v>
                </c:pt>
                <c:pt idx="28">
                  <c:v>13/12/2023</c:v>
                </c:pt>
                <c:pt idx="29">
                  <c:v>14/12/2023</c:v>
                </c:pt>
                <c:pt idx="30">
                  <c:v>15/12/2023</c:v>
                </c:pt>
                <c:pt idx="31">
                  <c:v>18/12/2023</c:v>
                </c:pt>
                <c:pt idx="32">
                  <c:v>19/12/2023</c:v>
                </c:pt>
                <c:pt idx="33">
                  <c:v>20/12/2023</c:v>
                </c:pt>
                <c:pt idx="34">
                  <c:v>21/12/2023</c:v>
                </c:pt>
                <c:pt idx="35">
                  <c:v>22/12/2023</c:v>
                </c:pt>
                <c:pt idx="36">
                  <c:v>26/12/2023</c:v>
                </c:pt>
                <c:pt idx="37">
                  <c:v>27/12/2023</c:v>
                </c:pt>
                <c:pt idx="38">
                  <c:v>28/12/2023</c:v>
                </c:pt>
                <c:pt idx="39">
                  <c:v>29/12/2023</c:v>
                </c:pt>
              </c:strCache>
            </c:strRef>
          </c:cat>
          <c:val>
            <c:numRef>
              <c:f>'precio mayorista3'!$L$6:$L$45</c:f>
              <c:numCache>
                <c:formatCode>#,##0</c:formatCode>
                <c:ptCount val="40"/>
                <c:pt idx="0">
                  <c:v>30000</c:v>
                </c:pt>
                <c:pt idx="1">
                  <c:v>29500</c:v>
                </c:pt>
                <c:pt idx="2">
                  <c:v>29533</c:v>
                </c:pt>
                <c:pt idx="3">
                  <c:v>29000</c:v>
                </c:pt>
                <c:pt idx="4">
                  <c:v>29000</c:v>
                </c:pt>
                <c:pt idx="5">
                  <c:v>29500</c:v>
                </c:pt>
                <c:pt idx="6">
                  <c:v>29500</c:v>
                </c:pt>
                <c:pt idx="7">
                  <c:v>29467</c:v>
                </c:pt>
                <c:pt idx="8">
                  <c:v>29500</c:v>
                </c:pt>
                <c:pt idx="9">
                  <c:v>30000</c:v>
                </c:pt>
                <c:pt idx="10">
                  <c:v>38500</c:v>
                </c:pt>
                <c:pt idx="11">
                  <c:v>34818.181818181816</c:v>
                </c:pt>
                <c:pt idx="12">
                  <c:v>38909.090909090912</c:v>
                </c:pt>
                <c:pt idx="13">
                  <c:v>36888.888888888891</c:v>
                </c:pt>
                <c:pt idx="14">
                  <c:v>36933.333333333336</c:v>
                </c:pt>
                <c:pt idx="15">
                  <c:v>37033.5</c:v>
                </c:pt>
                <c:pt idx="16">
                  <c:v>38625</c:v>
                </c:pt>
                <c:pt idx="17">
                  <c:v>37500</c:v>
                </c:pt>
                <c:pt idx="18">
                  <c:v>34615.384615384617</c:v>
                </c:pt>
                <c:pt idx="19">
                  <c:v>33750</c:v>
                </c:pt>
                <c:pt idx="20">
                  <c:v>32818.181818181816</c:v>
                </c:pt>
                <c:pt idx="21">
                  <c:v>29999.933333333334</c:v>
                </c:pt>
                <c:pt idx="22">
                  <c:v>32000</c:v>
                </c:pt>
                <c:pt idx="23">
                  <c:v>25500</c:v>
                </c:pt>
                <c:pt idx="24">
                  <c:v>26000</c:v>
                </c:pt>
                <c:pt idx="25">
                  <c:v>26000</c:v>
                </c:pt>
                <c:pt idx="26">
                  <c:v>24500</c:v>
                </c:pt>
                <c:pt idx="27">
                  <c:v>24500</c:v>
                </c:pt>
                <c:pt idx="28">
                  <c:v>24000</c:v>
                </c:pt>
                <c:pt idx="29">
                  <c:v>22500</c:v>
                </c:pt>
                <c:pt idx="30">
                  <c:v>22500</c:v>
                </c:pt>
                <c:pt idx="31">
                  <c:v>21500</c:v>
                </c:pt>
                <c:pt idx="32">
                  <c:v>21500</c:v>
                </c:pt>
                <c:pt idx="33">
                  <c:v>21467</c:v>
                </c:pt>
                <c:pt idx="34">
                  <c:v>21500</c:v>
                </c:pt>
                <c:pt idx="35">
                  <c:v>20000</c:v>
                </c:pt>
                <c:pt idx="36">
                  <c:v>20000</c:v>
                </c:pt>
                <c:pt idx="37">
                  <c:v>20000</c:v>
                </c:pt>
                <c:pt idx="38">
                  <c:v>20000</c:v>
                </c:pt>
                <c:pt idx="39">
                  <c:v>19000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catAx>
        <c:axId val="-2140123528"/>
        <c:scaling>
          <c:orientation val="minMax"/>
        </c:scaling>
        <c:delete val="0"/>
        <c:axPos val="b"/>
        <c:title>
          <c:tx>
            <c:rich>
              <a:bodyPr/>
              <a:lstStyle/>
              <a:p>
                <a:pPr>
                  <a:defRPr/>
                </a:pPr>
                <a:r>
                  <a:rPr lang="es-CL"/>
                  <a:t>Día</a:t>
                </a:r>
              </a:p>
            </c:rich>
          </c:tx>
          <c:layout>
            <c:manualLayout>
              <c:xMode val="edge"/>
              <c:yMode val="edge"/>
              <c:x val="0.44254973605422676"/>
              <c:y val="0.93689411764705888"/>
            </c:manualLayout>
          </c:layout>
          <c:overlay val="0"/>
        </c:title>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5400000" vert="horz"/>
          <a:lstStyle/>
          <a:p>
            <a:pPr>
              <a:defRPr sz="800" b="0" i="0" u="none" strike="noStrike" baseline="0">
                <a:solidFill>
                  <a:srgbClr val="000000"/>
                </a:solidFill>
                <a:latin typeface="+mn-lt"/>
                <a:ea typeface="Arial"/>
                <a:cs typeface="Arial"/>
              </a:defRPr>
            </a:pPr>
            <a:endParaRPr lang="es-CL"/>
          </a:p>
        </c:txPr>
        <c:crossAx val="-2140127560"/>
        <c:crosses val="autoZero"/>
        <c:auto val="1"/>
        <c:lblAlgn val="ctr"/>
        <c:lblOffset val="100"/>
        <c:tickLblSkip val="2"/>
        <c:noMultiLvlLbl val="1"/>
      </c:catAx>
      <c:valAx>
        <c:axId val="-2140127560"/>
        <c:scaling>
          <c:orientation val="minMax"/>
          <c:min val="10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mn-lt"/>
                    <a:ea typeface="Arial"/>
                    <a:cs typeface="Arial"/>
                  </a:defRPr>
                </a:pPr>
                <a:r>
                  <a:rPr lang="en-US">
                    <a:latin typeface="+mn-lt"/>
                  </a:rPr>
                  <a:t> Precio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mn-lt"/>
                <a:ea typeface="Arial"/>
                <a:cs typeface="Arial"/>
              </a:defRPr>
            </a:pPr>
            <a:endParaRPr lang="es-CL"/>
          </a:p>
        </c:txPr>
        <c:crossAx val="-2140123528"/>
        <c:crosses val="autoZero"/>
        <c:crossBetween val="between"/>
        <c:majorUnit val="3000"/>
        <c:minorUnit val="200"/>
      </c:valAx>
      <c:spPr>
        <a:noFill/>
        <a:ln w="25400">
          <a:noFill/>
        </a:ln>
      </c:spPr>
    </c:plotArea>
    <c:legend>
      <c:legendPos val="r"/>
      <c:layout>
        <c:manualLayout>
          <c:xMode val="edge"/>
          <c:yMode val="edge"/>
          <c:x val="0.86151534189113654"/>
          <c:y val="7.3199066197127405E-2"/>
          <c:w val="0.1347420875823914"/>
          <c:h val="0.91942441868133296"/>
        </c:manualLayout>
      </c:layout>
      <c:overlay val="0"/>
      <c:spPr>
        <a:noFill/>
        <a:ln w="25400">
          <a:noFill/>
        </a:ln>
      </c:spPr>
      <c:txPr>
        <a:bodyPr/>
        <a:lstStyle/>
        <a:p>
          <a:pPr>
            <a:defRPr sz="825" b="0" i="0" u="none" strike="noStrike" baseline="0">
              <a:solidFill>
                <a:srgbClr val="000000"/>
              </a:solidFill>
              <a:latin typeface="+mn-lt"/>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solidFill>
                <a:latin typeface="Calibri (Cuerpo)"/>
                <a:ea typeface="+mn-ea"/>
                <a:cs typeface="+mn-cs"/>
              </a:defRPr>
            </a:pPr>
            <a:r>
              <a:rPr lang="es-CL" sz="1000" b="1"/>
              <a:t>Gráfico 4. Precio promedio mensual de papa en supermercados, supermercado en línea, ferias libres y mercados mayoristas de la Región Metropolitana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solidFill>
              <a:latin typeface="Calibri (Cuerpo)"/>
              <a:ea typeface="+mn-ea"/>
              <a:cs typeface="+mn-cs"/>
            </a:defRPr>
          </a:pPr>
          <a:endParaRPr lang="es-CL"/>
        </a:p>
      </c:txPr>
    </c:title>
    <c:autoTitleDeleted val="0"/>
    <c:plotArea>
      <c:layout>
        <c:manualLayout>
          <c:layoutTarget val="inner"/>
          <c:xMode val="edge"/>
          <c:yMode val="edge"/>
          <c:x val="7.7353004954907004E-2"/>
          <c:y val="0.16279027097885812"/>
          <c:w val="0.91634215785485407"/>
          <c:h val="0.60398183500543945"/>
        </c:manualLayout>
      </c:layout>
      <c:lineChart>
        <c:grouping val="standard"/>
        <c:varyColors val="0"/>
        <c:ser>
          <c:idx val="0"/>
          <c:order val="0"/>
          <c:tx>
            <c:strRef>
              <c:f>'precio minorista'!$E$24</c:f>
              <c:strCache>
                <c:ptCount val="1"/>
                <c:pt idx="0">
                  <c:v>Feria Libre</c:v>
                </c:pt>
              </c:strCache>
            </c:strRef>
          </c:tx>
          <c:spPr>
            <a:ln w="28575" cap="rnd">
              <a:solidFill>
                <a:schemeClr val="accent2">
                  <a:lumMod val="75000"/>
                </a:schemeClr>
              </a:solidFill>
              <a:round/>
            </a:ln>
            <a:effectLst/>
          </c:spPr>
          <c:marker>
            <c:symbol val="circle"/>
            <c:size val="5"/>
            <c:spPr>
              <a:solidFill>
                <a:schemeClr val="accent2">
                  <a:lumMod val="75000"/>
                </a:schemeClr>
              </a:solidFill>
              <a:ln w="9525">
                <a:solidFill>
                  <a:schemeClr val="accent2">
                    <a:lumMod val="75000"/>
                  </a:schemeClr>
                </a:solidFill>
              </a:ln>
              <a:effectLst/>
            </c:spPr>
          </c:marker>
          <c:cat>
            <c:numRef>
              <c:f>'precio minorista'!$D$25:$D$43</c:f>
              <c:numCache>
                <c:formatCode>mmm\-yy</c:formatCode>
                <c:ptCount val="19"/>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pt idx="13">
                  <c:v>45108</c:v>
                </c:pt>
                <c:pt idx="14">
                  <c:v>45139</c:v>
                </c:pt>
                <c:pt idx="15">
                  <c:v>45170</c:v>
                </c:pt>
                <c:pt idx="16">
                  <c:v>45200</c:v>
                </c:pt>
                <c:pt idx="17">
                  <c:v>45231</c:v>
                </c:pt>
                <c:pt idx="18">
                  <c:v>45261</c:v>
                </c:pt>
              </c:numCache>
            </c:numRef>
          </c:cat>
          <c:val>
            <c:numRef>
              <c:f>'precio minorista'!$E$25:$E$43</c:f>
              <c:numCache>
                <c:formatCode>#,##0</c:formatCode>
                <c:ptCount val="19"/>
                <c:pt idx="0">
                  <c:v>587</c:v>
                </c:pt>
                <c:pt idx="1">
                  <c:v>579.5</c:v>
                </c:pt>
                <c:pt idx="2">
                  <c:v>565</c:v>
                </c:pt>
                <c:pt idx="3">
                  <c:v>567</c:v>
                </c:pt>
                <c:pt idx="4">
                  <c:v>601.5</c:v>
                </c:pt>
                <c:pt idx="5">
                  <c:v>673.5</c:v>
                </c:pt>
                <c:pt idx="6">
                  <c:v>697</c:v>
                </c:pt>
                <c:pt idx="7">
                  <c:v>745.5</c:v>
                </c:pt>
                <c:pt idx="8">
                  <c:v>724.5</c:v>
                </c:pt>
                <c:pt idx="9">
                  <c:v>721.5</c:v>
                </c:pt>
                <c:pt idx="10">
                  <c:v>733</c:v>
                </c:pt>
                <c:pt idx="11">
                  <c:v>725</c:v>
                </c:pt>
                <c:pt idx="12">
                  <c:v>803.43266666666659</c:v>
                </c:pt>
                <c:pt idx="13">
                  <c:v>1024.5385000000001</c:v>
                </c:pt>
                <c:pt idx="14">
                  <c:v>1368</c:v>
                </c:pt>
                <c:pt idx="15">
                  <c:v>1624</c:v>
                </c:pt>
                <c:pt idx="16">
                  <c:v>1580.3164999999999</c:v>
                </c:pt>
                <c:pt idx="17">
                  <c:v>1622.4324999999999</c:v>
                </c:pt>
                <c:pt idx="18">
                  <c:v>1159.5</c:v>
                </c:pt>
              </c:numCache>
            </c:numRef>
          </c:val>
          <c:smooth val="0"/>
          <c:extLst>
            <c:ext xmlns:c16="http://schemas.microsoft.com/office/drawing/2014/chart" uri="{C3380CC4-5D6E-409C-BE32-E72D297353CC}">
              <c16:uniqueId val="{00000000-17B7-447E-A3F8-B21039C454A5}"/>
            </c:ext>
          </c:extLst>
        </c:ser>
        <c:ser>
          <c:idx val="1"/>
          <c:order val="1"/>
          <c:tx>
            <c:strRef>
              <c:f>'precio minorista'!$F$24</c:f>
              <c:strCache>
                <c:ptCount val="1"/>
                <c:pt idx="0">
                  <c:v>Supermercado</c:v>
                </c:pt>
              </c:strCache>
            </c:strRef>
          </c:tx>
          <c:spPr>
            <a:ln w="28575"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cat>
            <c:numRef>
              <c:f>'precio minorista'!$D$25:$D$43</c:f>
              <c:numCache>
                <c:formatCode>mmm\-yy</c:formatCode>
                <c:ptCount val="19"/>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pt idx="13">
                  <c:v>45108</c:v>
                </c:pt>
                <c:pt idx="14">
                  <c:v>45139</c:v>
                </c:pt>
                <c:pt idx="15">
                  <c:v>45170</c:v>
                </c:pt>
                <c:pt idx="16">
                  <c:v>45200</c:v>
                </c:pt>
                <c:pt idx="17">
                  <c:v>45231</c:v>
                </c:pt>
                <c:pt idx="18">
                  <c:v>45261</c:v>
                </c:pt>
              </c:numCache>
            </c:numRef>
          </c:cat>
          <c:val>
            <c:numRef>
              <c:f>'precio minorista'!$F$25:$F$43</c:f>
              <c:numCache>
                <c:formatCode>#,##0</c:formatCode>
                <c:ptCount val="19"/>
                <c:pt idx="0">
                  <c:v>1382</c:v>
                </c:pt>
                <c:pt idx="1">
                  <c:v>1382.5</c:v>
                </c:pt>
                <c:pt idx="2">
                  <c:v>1352.5</c:v>
                </c:pt>
                <c:pt idx="3">
                  <c:v>1374.5</c:v>
                </c:pt>
                <c:pt idx="4">
                  <c:v>1346.5</c:v>
                </c:pt>
                <c:pt idx="5">
                  <c:v>1346</c:v>
                </c:pt>
                <c:pt idx="6">
                  <c:v>1337</c:v>
                </c:pt>
                <c:pt idx="7">
                  <c:v>1382.5</c:v>
                </c:pt>
                <c:pt idx="8">
                  <c:v>1417.5</c:v>
                </c:pt>
                <c:pt idx="9">
                  <c:v>1485.5</c:v>
                </c:pt>
                <c:pt idx="10">
                  <c:v>1491</c:v>
                </c:pt>
                <c:pt idx="11">
                  <c:v>1444</c:v>
                </c:pt>
                <c:pt idx="12">
                  <c:v>1472.4353333333331</c:v>
                </c:pt>
                <c:pt idx="13">
                  <c:v>1637.5355</c:v>
                </c:pt>
                <c:pt idx="14">
                  <c:v>1943.5</c:v>
                </c:pt>
                <c:pt idx="15">
                  <c:v>2350.5</c:v>
                </c:pt>
                <c:pt idx="16">
                  <c:v>2347.0015000000003</c:v>
                </c:pt>
                <c:pt idx="17">
                  <c:v>2399.5455000000002</c:v>
                </c:pt>
                <c:pt idx="18">
                  <c:v>2369</c:v>
                </c:pt>
              </c:numCache>
            </c:numRef>
          </c:val>
          <c:smooth val="0"/>
          <c:extLst>
            <c:ext xmlns:c16="http://schemas.microsoft.com/office/drawing/2014/chart" uri="{C3380CC4-5D6E-409C-BE32-E72D297353CC}">
              <c16:uniqueId val="{00000001-17B7-447E-A3F8-B21039C454A5}"/>
            </c:ext>
          </c:extLst>
        </c:ser>
        <c:ser>
          <c:idx val="2"/>
          <c:order val="2"/>
          <c:tx>
            <c:strRef>
              <c:f>'precio minorista'!$G$24</c:f>
              <c:strCache>
                <c:ptCount val="1"/>
                <c:pt idx="0">
                  <c:v>Supermercado en Línea</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numRef>
              <c:f>'precio minorista'!$D$25:$D$43</c:f>
              <c:numCache>
                <c:formatCode>mmm\-yy</c:formatCode>
                <c:ptCount val="19"/>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pt idx="13">
                  <c:v>45108</c:v>
                </c:pt>
                <c:pt idx="14">
                  <c:v>45139</c:v>
                </c:pt>
                <c:pt idx="15">
                  <c:v>45170</c:v>
                </c:pt>
                <c:pt idx="16">
                  <c:v>45200</c:v>
                </c:pt>
                <c:pt idx="17">
                  <c:v>45231</c:v>
                </c:pt>
                <c:pt idx="18">
                  <c:v>45261</c:v>
                </c:pt>
              </c:numCache>
            </c:numRef>
          </c:cat>
          <c:val>
            <c:numRef>
              <c:f>'precio minorista'!$G$25:$G$43</c:f>
              <c:numCache>
                <c:formatCode>#,##0</c:formatCode>
                <c:ptCount val="19"/>
                <c:pt idx="0">
                  <c:v>1292.5</c:v>
                </c:pt>
                <c:pt idx="1">
                  <c:v>1290</c:v>
                </c:pt>
                <c:pt idx="2">
                  <c:v>1298</c:v>
                </c:pt>
                <c:pt idx="3">
                  <c:v>1351</c:v>
                </c:pt>
                <c:pt idx="4">
                  <c:v>1340.5</c:v>
                </c:pt>
                <c:pt idx="5">
                  <c:v>1375</c:v>
                </c:pt>
                <c:pt idx="6">
                  <c:v>1376</c:v>
                </c:pt>
                <c:pt idx="7">
                  <c:v>1402</c:v>
                </c:pt>
                <c:pt idx="8">
                  <c:v>1456</c:v>
                </c:pt>
                <c:pt idx="9">
                  <c:v>1543</c:v>
                </c:pt>
                <c:pt idx="10">
                  <c:v>1557</c:v>
                </c:pt>
                <c:pt idx="11">
                  <c:v>1556</c:v>
                </c:pt>
                <c:pt idx="12">
                  <c:v>1569.8413333333331</c:v>
                </c:pt>
                <c:pt idx="13">
                  <c:v>1731.6165000000001</c:v>
                </c:pt>
                <c:pt idx="14">
                  <c:v>2024</c:v>
                </c:pt>
                <c:pt idx="15">
                  <c:v>2352</c:v>
                </c:pt>
                <c:pt idx="16">
                  <c:v>2417.2730000000001</c:v>
                </c:pt>
                <c:pt idx="17">
                  <c:v>2391.7660000000001</c:v>
                </c:pt>
                <c:pt idx="18">
                  <c:v>2452</c:v>
                </c:pt>
              </c:numCache>
            </c:numRef>
          </c:val>
          <c:smooth val="0"/>
          <c:extLst>
            <c:ext xmlns:c16="http://schemas.microsoft.com/office/drawing/2014/chart" uri="{C3380CC4-5D6E-409C-BE32-E72D297353CC}">
              <c16:uniqueId val="{00000002-17B7-447E-A3F8-B21039C454A5}"/>
            </c:ext>
          </c:extLst>
        </c:ser>
        <c:ser>
          <c:idx val="3"/>
          <c:order val="3"/>
          <c:tx>
            <c:strRef>
              <c:f>'precio minorista'!$H$24</c:f>
              <c:strCache>
                <c:ptCount val="1"/>
                <c:pt idx="0">
                  <c:v>Mayorista</c:v>
                </c:pt>
              </c:strCache>
            </c:strRef>
          </c:tx>
          <c:spPr>
            <a:ln w="28575" cap="rnd">
              <a:solidFill>
                <a:schemeClr val="accent3">
                  <a:lumMod val="75000"/>
                </a:schemeClr>
              </a:solidFill>
              <a:round/>
            </a:ln>
            <a:effectLst/>
          </c:spPr>
          <c:marker>
            <c:symbol val="circle"/>
            <c:size val="5"/>
            <c:spPr>
              <a:solidFill>
                <a:schemeClr val="accent3">
                  <a:lumMod val="75000"/>
                </a:schemeClr>
              </a:solidFill>
              <a:ln w="9525">
                <a:solidFill>
                  <a:schemeClr val="accent3">
                    <a:lumMod val="75000"/>
                  </a:schemeClr>
                </a:solidFill>
              </a:ln>
              <a:effectLst/>
            </c:spPr>
          </c:marker>
          <c:cat>
            <c:numRef>
              <c:f>'precio minorista'!$D$25:$D$43</c:f>
              <c:numCache>
                <c:formatCode>mmm\-yy</c:formatCode>
                <c:ptCount val="19"/>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pt idx="13">
                  <c:v>45108</c:v>
                </c:pt>
                <c:pt idx="14">
                  <c:v>45139</c:v>
                </c:pt>
                <c:pt idx="15">
                  <c:v>45170</c:v>
                </c:pt>
                <c:pt idx="16">
                  <c:v>45200</c:v>
                </c:pt>
                <c:pt idx="17">
                  <c:v>45231</c:v>
                </c:pt>
                <c:pt idx="18">
                  <c:v>45261</c:v>
                </c:pt>
              </c:numCache>
            </c:numRef>
          </c:cat>
          <c:val>
            <c:numRef>
              <c:f>'precio minorista'!$H$25:$H$43</c:f>
              <c:numCache>
                <c:formatCode>#,##0</c:formatCode>
                <c:ptCount val="19"/>
                <c:pt idx="0">
                  <c:v>310.11145296740403</c:v>
                </c:pt>
                <c:pt idx="1">
                  <c:v>357.72372050510603</c:v>
                </c:pt>
                <c:pt idx="2">
                  <c:v>326.33560069749763</c:v>
                </c:pt>
                <c:pt idx="3">
                  <c:v>324.10091902786274</c:v>
                </c:pt>
                <c:pt idx="4">
                  <c:v>393.53197493463915</c:v>
                </c:pt>
                <c:pt idx="5">
                  <c:v>471.55860942291611</c:v>
                </c:pt>
                <c:pt idx="6">
                  <c:v>475.67791559513819</c:v>
                </c:pt>
                <c:pt idx="7">
                  <c:v>463.84330342902712</c:v>
                </c:pt>
                <c:pt idx="8">
                  <c:v>463.25997049499358</c:v>
                </c:pt>
                <c:pt idx="9">
                  <c:v>457.68360244690996</c:v>
                </c:pt>
                <c:pt idx="10">
                  <c:v>449.74301505465047</c:v>
                </c:pt>
                <c:pt idx="11">
                  <c:v>467.77082229315556</c:v>
                </c:pt>
                <c:pt idx="12">
                  <c:v>555.8556526267821</c:v>
                </c:pt>
                <c:pt idx="13">
                  <c:v>738.72334000606611</c:v>
                </c:pt>
                <c:pt idx="14">
                  <c:v>1037.5775852203988</c:v>
                </c:pt>
                <c:pt idx="15">
                  <c:v>1167.9271832055576</c:v>
                </c:pt>
                <c:pt idx="16">
                  <c:v>1138.7259269826859</c:v>
                </c:pt>
                <c:pt idx="17">
                  <c:v>1241.9987093870582</c:v>
                </c:pt>
                <c:pt idx="18">
                  <c:v>677.49432668053282</c:v>
                </c:pt>
              </c:numCache>
            </c:numRef>
          </c:val>
          <c:smooth val="0"/>
          <c:extLst>
            <c:ext xmlns:c16="http://schemas.microsoft.com/office/drawing/2014/chart" uri="{C3380CC4-5D6E-409C-BE32-E72D297353CC}">
              <c16:uniqueId val="{00000003-17B7-447E-A3F8-B21039C454A5}"/>
            </c:ext>
          </c:extLst>
        </c:ser>
        <c:dLbls>
          <c:showLegendKey val="0"/>
          <c:showVal val="0"/>
          <c:showCatName val="0"/>
          <c:showSerName val="0"/>
          <c:showPercent val="0"/>
          <c:showBubbleSize val="0"/>
        </c:dLbls>
        <c:marker val="1"/>
        <c:smooth val="0"/>
        <c:axId val="352394271"/>
        <c:axId val="352395711"/>
      </c:lineChart>
      <c:dateAx>
        <c:axId val="352394271"/>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Calibri (Cuerpo)"/>
                    <a:ea typeface="+mn-ea"/>
                    <a:cs typeface="+mn-cs"/>
                  </a:defRPr>
                </a:pPr>
                <a:r>
                  <a:rPr lang="es-CL"/>
                  <a:t>Mes</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Cuerpo)"/>
                  <a:ea typeface="+mn-ea"/>
                  <a:cs typeface="+mn-cs"/>
                </a:defRPr>
              </a:pPr>
              <a:endParaRPr lang="es-CL"/>
            </a:p>
          </c:txPr>
        </c:title>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Calibri (Cuerpo)"/>
                <a:ea typeface="+mn-ea"/>
                <a:cs typeface="+mn-cs"/>
              </a:defRPr>
            </a:pPr>
            <a:endParaRPr lang="es-CL"/>
          </a:p>
        </c:txPr>
        <c:crossAx val="352395711"/>
        <c:crosses val="autoZero"/>
        <c:auto val="1"/>
        <c:lblOffset val="100"/>
        <c:baseTimeUnit val="months"/>
      </c:dateAx>
      <c:valAx>
        <c:axId val="352395711"/>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Calibri (Cuerpo)"/>
                    <a:ea typeface="+mn-ea"/>
                    <a:cs typeface="+mn-cs"/>
                  </a:defRPr>
                </a:pPr>
                <a:r>
                  <a:rPr lang="es-CL"/>
                  <a:t>Precio / kilo (con IVA)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Calibri (Cuerpo)"/>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Calibri (Cuerpo)"/>
                <a:ea typeface="+mn-ea"/>
                <a:cs typeface="+mn-cs"/>
              </a:defRPr>
            </a:pPr>
            <a:endParaRPr lang="es-CL"/>
          </a:p>
        </c:txPr>
        <c:crossAx val="352394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Calibri (Cuerpo)"/>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chemeClr val="tx1"/>
          </a:solidFill>
          <a:latin typeface="Calibri (Cuerpo)"/>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Calibri"/>
              </a:rPr>
              <a:t>Gráfico 5a. Precio semanal a consumidor de papa en supermercados según región</a:t>
            </a:r>
          </a:p>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08806157020491"/>
          <c:y val="0.16647156862745099"/>
          <c:w val="0.85525967664986791"/>
          <c:h val="0.66080934909270539"/>
        </c:manualLayout>
      </c:layout>
      <c:lineChart>
        <c:grouping val="standard"/>
        <c:varyColors val="0"/>
        <c:ser>
          <c:idx val="0"/>
          <c:order val="0"/>
          <c:tx>
            <c:strRef>
              <c:f>'precio minorista regiones'!$M$6</c:f>
              <c:strCache>
                <c:ptCount val="1"/>
                <c:pt idx="0">
                  <c:v>Arica y Parinacota</c:v>
                </c:pt>
              </c:strCache>
            </c:strRef>
          </c:tx>
          <c:spPr>
            <a:ln w="22225" cap="rnd">
              <a:solidFill>
                <a:schemeClr val="accent1"/>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regiones'!$M$7:$M$25</c:f>
              <c:numCache>
                <c:formatCode>#,##0</c:formatCode>
                <c:ptCount val="19"/>
                <c:pt idx="0">
                  <c:v>1946</c:v>
                </c:pt>
                <c:pt idx="1">
                  <c:v>2358.75</c:v>
                </c:pt>
                <c:pt idx="2">
                  <c:v>2315</c:v>
                </c:pt>
                <c:pt idx="3">
                  <c:v>2231.6665000000003</c:v>
                </c:pt>
                <c:pt idx="5">
                  <c:v>2369</c:v>
                </c:pt>
                <c:pt idx="6">
                  <c:v>2350</c:v>
                </c:pt>
                <c:pt idx="7">
                  <c:v>2356.6669999999999</c:v>
                </c:pt>
                <c:pt idx="8">
                  <c:v>2081.25</c:v>
                </c:pt>
                <c:pt idx="9">
                  <c:v>2410.8000000000002</c:v>
                </c:pt>
                <c:pt idx="10">
                  <c:v>2490</c:v>
                </c:pt>
                <c:pt idx="11">
                  <c:v>2651.8</c:v>
                </c:pt>
                <c:pt idx="12">
                  <c:v>2330</c:v>
                </c:pt>
                <c:pt idx="13">
                  <c:v>2490</c:v>
                </c:pt>
                <c:pt idx="14">
                  <c:v>2322</c:v>
                </c:pt>
                <c:pt idx="16">
                  <c:v>2415</c:v>
                </c:pt>
                <c:pt idx="17">
                  <c:v>2482.5</c:v>
                </c:pt>
                <c:pt idx="18">
                  <c:v>2390</c:v>
                </c:pt>
              </c:numCache>
            </c:numRef>
          </c:val>
          <c:smooth val="0"/>
          <c:extLst>
            <c:ext xmlns:c16="http://schemas.microsoft.com/office/drawing/2014/chart" uri="{C3380CC4-5D6E-409C-BE32-E72D297353CC}">
              <c16:uniqueId val="{00000000-BCC0-4B6B-BE48-A33640C73D83}"/>
            </c:ext>
          </c:extLst>
        </c:ser>
        <c:ser>
          <c:idx val="1"/>
          <c:order val="1"/>
          <c:tx>
            <c:strRef>
              <c:f>'precio minorista regiones'!$N$6</c:f>
              <c:strCache>
                <c:ptCount val="1"/>
                <c:pt idx="0">
                  <c:v>Coquimbo</c:v>
                </c:pt>
              </c:strCache>
            </c:strRef>
          </c:tx>
          <c:spPr>
            <a:ln w="22225" cap="rnd">
              <a:solidFill>
                <a:schemeClr val="accent2"/>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regiones'!$N$7:$N$25</c:f>
              <c:numCache>
                <c:formatCode>#,##0</c:formatCode>
                <c:ptCount val="19"/>
                <c:pt idx="0">
                  <c:v>1992.8240000000001</c:v>
                </c:pt>
                <c:pt idx="1">
                  <c:v>2258.75</c:v>
                </c:pt>
                <c:pt idx="2">
                  <c:v>2343.8159999999998</c:v>
                </c:pt>
                <c:pt idx="3">
                  <c:v>2347.895</c:v>
                </c:pt>
                <c:pt idx="4">
                  <c:v>2370</c:v>
                </c:pt>
                <c:pt idx="5">
                  <c:v>2362.7269999999999</c:v>
                </c:pt>
                <c:pt idx="6">
                  <c:v>2356.6669999999999</c:v>
                </c:pt>
                <c:pt idx="7">
                  <c:v>2354.2860000000001</c:v>
                </c:pt>
                <c:pt idx="8">
                  <c:v>2379.7370000000001</c:v>
                </c:pt>
                <c:pt idx="9">
                  <c:v>2423.5235000000002</c:v>
                </c:pt>
                <c:pt idx="10">
                  <c:v>2390.6669999999999</c:v>
                </c:pt>
                <c:pt idx="11">
                  <c:v>2470.9520000000002</c:v>
                </c:pt>
                <c:pt idx="12">
                  <c:v>2467.7779999999998</c:v>
                </c:pt>
                <c:pt idx="13">
                  <c:v>2532.105</c:v>
                </c:pt>
                <c:pt idx="14">
                  <c:v>2528.0949999999998</c:v>
                </c:pt>
                <c:pt idx="15">
                  <c:v>2476</c:v>
                </c:pt>
                <c:pt idx="16">
                  <c:v>2441</c:v>
                </c:pt>
                <c:pt idx="17">
                  <c:v>2451</c:v>
                </c:pt>
                <c:pt idx="18">
                  <c:v>2470</c:v>
                </c:pt>
              </c:numCache>
            </c:numRef>
          </c:val>
          <c:smooth val="0"/>
          <c:extLst>
            <c:ext xmlns:c16="http://schemas.microsoft.com/office/drawing/2014/chart" uri="{C3380CC4-5D6E-409C-BE32-E72D297353CC}">
              <c16:uniqueId val="{00000001-BCC0-4B6B-BE48-A33640C73D83}"/>
            </c:ext>
          </c:extLst>
        </c:ser>
        <c:ser>
          <c:idx val="2"/>
          <c:order val="2"/>
          <c:tx>
            <c:strRef>
              <c:f>'precio minorista regiones'!$O$7</c:f>
              <c:strCache>
                <c:ptCount val="1"/>
                <c:pt idx="0">
                  <c:v>2.103</c:v>
                </c:pt>
              </c:strCache>
            </c:strRef>
          </c:tx>
          <c:spPr>
            <a:ln w="22225" cap="rnd">
              <a:solidFill>
                <a:schemeClr val="accent3"/>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regiones'!$O$7:$O$25</c:f>
              <c:numCache>
                <c:formatCode>#,##0</c:formatCode>
                <c:ptCount val="19"/>
                <c:pt idx="0">
                  <c:v>2103.3334999999997</c:v>
                </c:pt>
                <c:pt idx="1">
                  <c:v>2349.1665000000003</c:v>
                </c:pt>
                <c:pt idx="2">
                  <c:v>2352.5</c:v>
                </c:pt>
                <c:pt idx="3">
                  <c:v>2358.75</c:v>
                </c:pt>
                <c:pt idx="4">
                  <c:v>2356.6669999999999</c:v>
                </c:pt>
                <c:pt idx="5">
                  <c:v>2368.5715</c:v>
                </c:pt>
                <c:pt idx="6">
                  <c:v>2343.0770000000002</c:v>
                </c:pt>
                <c:pt idx="7">
                  <c:v>2365.3334999999997</c:v>
                </c:pt>
                <c:pt idx="8">
                  <c:v>2373.3334999999997</c:v>
                </c:pt>
                <c:pt idx="9">
                  <c:v>2430</c:v>
                </c:pt>
                <c:pt idx="10">
                  <c:v>2425.7145</c:v>
                </c:pt>
                <c:pt idx="11">
                  <c:v>2422.5</c:v>
                </c:pt>
                <c:pt idx="12">
                  <c:v>2476.3634999999999</c:v>
                </c:pt>
                <c:pt idx="13">
                  <c:v>2429.2855</c:v>
                </c:pt>
                <c:pt idx="14">
                  <c:v>2476.6665000000003</c:v>
                </c:pt>
                <c:pt idx="15">
                  <c:v>2457</c:v>
                </c:pt>
                <c:pt idx="16">
                  <c:v>2458</c:v>
                </c:pt>
                <c:pt idx="17">
                  <c:v>2452.5</c:v>
                </c:pt>
                <c:pt idx="18">
                  <c:v>2433</c:v>
                </c:pt>
              </c:numCache>
            </c:numRef>
          </c:val>
          <c:smooth val="0"/>
          <c:extLst>
            <c:ext xmlns:c16="http://schemas.microsoft.com/office/drawing/2014/chart" uri="{C3380CC4-5D6E-409C-BE32-E72D297353CC}">
              <c16:uniqueId val="{00000002-BCC0-4B6B-BE48-A33640C73D83}"/>
            </c:ext>
          </c:extLst>
        </c:ser>
        <c:ser>
          <c:idx val="3"/>
          <c:order val="3"/>
          <c:tx>
            <c:strRef>
              <c:f>'precio minorista regiones'!$P$6</c:f>
              <c:strCache>
                <c:ptCount val="1"/>
                <c:pt idx="0">
                  <c:v>RM</c:v>
                </c:pt>
              </c:strCache>
            </c:strRef>
          </c:tx>
          <c:spPr>
            <a:ln w="22225" cap="rnd">
              <a:solidFill>
                <a:schemeClr val="accent4"/>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regiones'!$P$7:$P$25</c:f>
              <c:numCache>
                <c:formatCode>#,##0</c:formatCode>
                <c:ptCount val="19"/>
                <c:pt idx="0">
                  <c:v>2015.6665</c:v>
                </c:pt>
                <c:pt idx="1">
                  <c:v>2358.6275000000001</c:v>
                </c:pt>
                <c:pt idx="2">
                  <c:v>2362.8379999999997</c:v>
                </c:pt>
                <c:pt idx="3">
                  <c:v>2367.7780000000002</c:v>
                </c:pt>
                <c:pt idx="4">
                  <c:v>1995.7145</c:v>
                </c:pt>
                <c:pt idx="5">
                  <c:v>2353.0680000000002</c:v>
                </c:pt>
                <c:pt idx="6">
                  <c:v>2360.4165000000003</c:v>
                </c:pt>
                <c:pt idx="7">
                  <c:v>2324.1665000000003</c:v>
                </c:pt>
                <c:pt idx="8">
                  <c:v>2372.5609999999997</c:v>
                </c:pt>
                <c:pt idx="9">
                  <c:v>2325.5</c:v>
                </c:pt>
                <c:pt idx="10">
                  <c:v>2422.8945000000003</c:v>
                </c:pt>
                <c:pt idx="11">
                  <c:v>2431.8054999999999</c:v>
                </c:pt>
                <c:pt idx="12">
                  <c:v>2404.0524999999998</c:v>
                </c:pt>
                <c:pt idx="13">
                  <c:v>2405.143</c:v>
                </c:pt>
                <c:pt idx="14">
                  <c:v>2380.0895</c:v>
                </c:pt>
                <c:pt idx="15">
                  <c:v>2356.5</c:v>
                </c:pt>
                <c:pt idx="16">
                  <c:v>2347.5</c:v>
                </c:pt>
                <c:pt idx="17">
                  <c:v>2296</c:v>
                </c:pt>
                <c:pt idx="18">
                  <c:v>2438</c:v>
                </c:pt>
              </c:numCache>
            </c:numRef>
          </c:val>
          <c:smooth val="0"/>
          <c:extLst>
            <c:ext xmlns:c16="http://schemas.microsoft.com/office/drawing/2014/chart" uri="{C3380CC4-5D6E-409C-BE32-E72D297353CC}">
              <c16:uniqueId val="{00000003-BCC0-4B6B-BE48-A33640C73D83}"/>
            </c:ext>
          </c:extLst>
        </c:ser>
        <c:ser>
          <c:idx val="4"/>
          <c:order val="4"/>
          <c:tx>
            <c:strRef>
              <c:f>'precio minorista regiones'!$Q$6</c:f>
              <c:strCache>
                <c:ptCount val="1"/>
                <c:pt idx="0">
                  <c:v>Maule</c:v>
                </c:pt>
              </c:strCache>
            </c:strRef>
          </c:tx>
          <c:spPr>
            <a:ln w="22225" cap="rnd">
              <a:solidFill>
                <a:schemeClr val="accent5"/>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regiones'!$Q$7:$Q$25</c:f>
              <c:numCache>
                <c:formatCode>#,##0</c:formatCode>
                <c:ptCount val="19"/>
                <c:pt idx="0">
                  <c:v>1987.143</c:v>
                </c:pt>
                <c:pt idx="1">
                  <c:v>2295</c:v>
                </c:pt>
                <c:pt idx="2">
                  <c:v>2362.7269999999999</c:v>
                </c:pt>
                <c:pt idx="3">
                  <c:v>2378.8890000000001</c:v>
                </c:pt>
                <c:pt idx="4">
                  <c:v>2390</c:v>
                </c:pt>
                <c:pt idx="5">
                  <c:v>2470</c:v>
                </c:pt>
                <c:pt idx="6">
                  <c:v>2400</c:v>
                </c:pt>
                <c:pt idx="7">
                  <c:v>2327.5</c:v>
                </c:pt>
                <c:pt idx="8">
                  <c:v>2350</c:v>
                </c:pt>
                <c:pt idx="9">
                  <c:v>2380.9090000000001</c:v>
                </c:pt>
                <c:pt idx="10">
                  <c:v>2456.6669999999999</c:v>
                </c:pt>
                <c:pt idx="11">
                  <c:v>2453.636</c:v>
                </c:pt>
                <c:pt idx="12">
                  <c:v>2425.7139999999999</c:v>
                </c:pt>
                <c:pt idx="13">
                  <c:v>2417.2730000000001</c:v>
                </c:pt>
                <c:pt idx="14">
                  <c:v>2453.636</c:v>
                </c:pt>
                <c:pt idx="15">
                  <c:v>2350</c:v>
                </c:pt>
                <c:pt idx="16">
                  <c:v>2333</c:v>
                </c:pt>
                <c:pt idx="17">
                  <c:v>2373</c:v>
                </c:pt>
                <c:pt idx="18">
                  <c:v>2465</c:v>
                </c:pt>
              </c:numCache>
            </c:numRef>
          </c:val>
          <c:smooth val="0"/>
          <c:extLst>
            <c:ext xmlns:c16="http://schemas.microsoft.com/office/drawing/2014/chart" uri="{C3380CC4-5D6E-409C-BE32-E72D297353CC}">
              <c16:uniqueId val="{00000004-BCC0-4B6B-BE48-A33640C73D83}"/>
            </c:ext>
          </c:extLst>
        </c:ser>
        <c:ser>
          <c:idx val="5"/>
          <c:order val="5"/>
          <c:tx>
            <c:strRef>
              <c:f>'precio minorista regiones'!$R$6</c:f>
              <c:strCache>
                <c:ptCount val="1"/>
                <c:pt idx="0">
                  <c:v>Ñuble</c:v>
                </c:pt>
              </c:strCache>
            </c:strRef>
          </c:tx>
          <c:spPr>
            <a:ln w="22225" cap="rnd">
              <a:solidFill>
                <a:schemeClr val="accent6"/>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regiones'!$R$7:$R$25</c:f>
              <c:numCache>
                <c:formatCode>#,##0</c:formatCode>
                <c:ptCount val="19"/>
                <c:pt idx="0">
                  <c:v>1877.1109999999999</c:v>
                </c:pt>
                <c:pt idx="1">
                  <c:v>2194.3035</c:v>
                </c:pt>
                <c:pt idx="2">
                  <c:v>2233.3764999999999</c:v>
                </c:pt>
                <c:pt idx="3">
                  <c:v>2334.5834999999997</c:v>
                </c:pt>
                <c:pt idx="4">
                  <c:v>2356.6669999999999</c:v>
                </c:pt>
                <c:pt idx="5">
                  <c:v>2312.2915000000003</c:v>
                </c:pt>
                <c:pt idx="6">
                  <c:v>2212.875</c:v>
                </c:pt>
                <c:pt idx="7">
                  <c:v>2390</c:v>
                </c:pt>
                <c:pt idx="8">
                  <c:v>2274.125</c:v>
                </c:pt>
                <c:pt idx="9">
                  <c:v>2299.7780000000002</c:v>
                </c:pt>
                <c:pt idx="10">
                  <c:v>2322.5</c:v>
                </c:pt>
                <c:pt idx="11">
                  <c:v>2312.8995</c:v>
                </c:pt>
                <c:pt idx="12">
                  <c:v>2314.7354999999998</c:v>
                </c:pt>
                <c:pt idx="13">
                  <c:v>2297.2650000000003</c:v>
                </c:pt>
                <c:pt idx="14">
                  <c:v>2246.7379999999998</c:v>
                </c:pt>
                <c:pt idx="15">
                  <c:v>2297</c:v>
                </c:pt>
                <c:pt idx="16">
                  <c:v>2144</c:v>
                </c:pt>
                <c:pt idx="17">
                  <c:v>2303.5</c:v>
                </c:pt>
                <c:pt idx="18">
                  <c:v>2475.5</c:v>
                </c:pt>
              </c:numCache>
            </c:numRef>
          </c:val>
          <c:smooth val="0"/>
          <c:extLst>
            <c:ext xmlns:c16="http://schemas.microsoft.com/office/drawing/2014/chart" uri="{C3380CC4-5D6E-409C-BE32-E72D297353CC}">
              <c16:uniqueId val="{00000005-BCC0-4B6B-BE48-A33640C73D83}"/>
            </c:ext>
          </c:extLst>
        </c:ser>
        <c:ser>
          <c:idx val="6"/>
          <c:order val="6"/>
          <c:tx>
            <c:strRef>
              <c:f>'precio minorista regiones'!$S$6</c:f>
              <c:strCache>
                <c:ptCount val="1"/>
                <c:pt idx="0">
                  <c:v>Biobío</c:v>
                </c:pt>
              </c:strCache>
            </c:strRef>
          </c:tx>
          <c:spPr>
            <a:ln w="22225" cap="rnd">
              <a:solidFill>
                <a:schemeClr val="accent1">
                  <a:lumMod val="60000"/>
                </a:schemeClr>
              </a:solidFill>
              <a:round/>
            </a:ln>
            <a:effectLst/>
          </c:spPr>
          <c:marker>
            <c:symbol val="circle"/>
            <c:size val="3"/>
            <c:spPr>
              <a:solidFill>
                <a:schemeClr val="accent1">
                  <a:lumMod val="50000"/>
                </a:schemeClr>
              </a:solidFill>
              <a:ln>
                <a:noFill/>
              </a:ln>
            </c:spPr>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regiones'!$S$7:$S$25</c:f>
              <c:numCache>
                <c:formatCode>#,##0</c:formatCode>
                <c:ptCount val="19"/>
                <c:pt idx="0">
                  <c:v>2034.039</c:v>
                </c:pt>
                <c:pt idx="1">
                  <c:v>2268.5715</c:v>
                </c:pt>
                <c:pt idx="2">
                  <c:v>2328.0950000000003</c:v>
                </c:pt>
                <c:pt idx="3">
                  <c:v>2314.3590000000004</c:v>
                </c:pt>
                <c:pt idx="4">
                  <c:v>2373.3334999999997</c:v>
                </c:pt>
                <c:pt idx="5">
                  <c:v>2578.8890000000001</c:v>
                </c:pt>
                <c:pt idx="6">
                  <c:v>2531.0715</c:v>
                </c:pt>
                <c:pt idx="7">
                  <c:v>2494.1665000000003</c:v>
                </c:pt>
                <c:pt idx="8">
                  <c:v>2462.7275</c:v>
                </c:pt>
                <c:pt idx="9">
                  <c:v>2585.6729999999998</c:v>
                </c:pt>
                <c:pt idx="10">
                  <c:v>2607.857</c:v>
                </c:pt>
                <c:pt idx="11">
                  <c:v>2604.5834999999997</c:v>
                </c:pt>
                <c:pt idx="12">
                  <c:v>2647.6925000000001</c:v>
                </c:pt>
                <c:pt idx="13">
                  <c:v>2610</c:v>
                </c:pt>
                <c:pt idx="14">
                  <c:v>2535.8334999999997</c:v>
                </c:pt>
                <c:pt idx="15">
                  <c:v>2650</c:v>
                </c:pt>
                <c:pt idx="16">
                  <c:v>2517.5</c:v>
                </c:pt>
                <c:pt idx="17">
                  <c:v>2525.5</c:v>
                </c:pt>
                <c:pt idx="18">
                  <c:v>2590</c:v>
                </c:pt>
              </c:numCache>
            </c:numRef>
          </c:val>
          <c:smooth val="0"/>
          <c:extLst>
            <c:ext xmlns:c16="http://schemas.microsoft.com/office/drawing/2014/chart" uri="{C3380CC4-5D6E-409C-BE32-E72D297353CC}">
              <c16:uniqueId val="{00000006-BCC0-4B6B-BE48-A33640C73D83}"/>
            </c:ext>
          </c:extLst>
        </c:ser>
        <c:ser>
          <c:idx val="7"/>
          <c:order val="7"/>
          <c:tx>
            <c:strRef>
              <c:f>'precio minorista regiones'!$T$6</c:f>
              <c:strCache>
                <c:ptCount val="1"/>
                <c:pt idx="0">
                  <c:v>La Araucanía</c:v>
                </c:pt>
              </c:strCache>
            </c:strRef>
          </c:tx>
          <c:spPr>
            <a:ln w="22225"/>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regiones'!$T$7:$T$25</c:f>
              <c:numCache>
                <c:formatCode>#,##0</c:formatCode>
                <c:ptCount val="19"/>
                <c:pt idx="0">
                  <c:v>2011.9315000000001</c:v>
                </c:pt>
                <c:pt idx="1">
                  <c:v>2227.4089999999997</c:v>
                </c:pt>
                <c:pt idx="2">
                  <c:v>2312.6665000000003</c:v>
                </c:pt>
                <c:pt idx="3">
                  <c:v>2281.8000000000002</c:v>
                </c:pt>
                <c:pt idx="4">
                  <c:v>2206.0415000000003</c:v>
                </c:pt>
                <c:pt idx="5">
                  <c:v>2300</c:v>
                </c:pt>
                <c:pt idx="6">
                  <c:v>2110.585</c:v>
                </c:pt>
                <c:pt idx="7">
                  <c:v>2297.6665000000003</c:v>
                </c:pt>
                <c:pt idx="8">
                  <c:v>2235.1310000000003</c:v>
                </c:pt>
                <c:pt idx="9">
                  <c:v>2339.0235000000002</c:v>
                </c:pt>
                <c:pt idx="10">
                  <c:v>2589.5834999999997</c:v>
                </c:pt>
                <c:pt idx="11">
                  <c:v>2455.0419999999999</c:v>
                </c:pt>
                <c:pt idx="12">
                  <c:v>2601.3810000000003</c:v>
                </c:pt>
                <c:pt idx="13">
                  <c:v>2438.8829999999998</c:v>
                </c:pt>
                <c:pt idx="14">
                  <c:v>2328.5355</c:v>
                </c:pt>
                <c:pt idx="15">
                  <c:v>2423</c:v>
                </c:pt>
                <c:pt idx="16">
                  <c:v>2534</c:v>
                </c:pt>
                <c:pt idx="17">
                  <c:v>2435</c:v>
                </c:pt>
                <c:pt idx="18">
                  <c:v>2305</c:v>
                </c:pt>
              </c:numCache>
            </c:numRef>
          </c:val>
          <c:smooth val="0"/>
          <c:extLst>
            <c:ext xmlns:c16="http://schemas.microsoft.com/office/drawing/2014/chart" uri="{C3380CC4-5D6E-409C-BE32-E72D297353CC}">
              <c16:uniqueId val="{00000007-BCC0-4B6B-BE48-A33640C73D83}"/>
            </c:ext>
          </c:extLst>
        </c:ser>
        <c:ser>
          <c:idx val="8"/>
          <c:order val="8"/>
          <c:tx>
            <c:strRef>
              <c:f>'precio minorista regiones'!$U$6</c:f>
              <c:strCache>
                <c:ptCount val="1"/>
                <c:pt idx="0">
                  <c:v>Los Lagos</c:v>
                </c:pt>
              </c:strCache>
            </c:strRef>
          </c:tx>
          <c:spPr>
            <a:ln w="22225"/>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regiones'!$U$7:$U$25</c:f>
              <c:numCache>
                <c:formatCode>#,##0</c:formatCode>
                <c:ptCount val="19"/>
                <c:pt idx="0">
                  <c:v>1964.4445000000001</c:v>
                </c:pt>
                <c:pt idx="1">
                  <c:v>2305.0164999999997</c:v>
                </c:pt>
                <c:pt idx="2">
                  <c:v>2337.3215</c:v>
                </c:pt>
                <c:pt idx="3">
                  <c:v>2372.857</c:v>
                </c:pt>
                <c:pt idx="4">
                  <c:v>2356.6665000000003</c:v>
                </c:pt>
                <c:pt idx="5">
                  <c:v>2356.6665000000003</c:v>
                </c:pt>
                <c:pt idx="6">
                  <c:v>2336.9285</c:v>
                </c:pt>
                <c:pt idx="7">
                  <c:v>2344.0715</c:v>
                </c:pt>
                <c:pt idx="8">
                  <c:v>2362.85</c:v>
                </c:pt>
                <c:pt idx="9">
                  <c:v>2348.7219999999998</c:v>
                </c:pt>
                <c:pt idx="10">
                  <c:v>2456.6669999999999</c:v>
                </c:pt>
                <c:pt idx="11">
                  <c:v>2446.35</c:v>
                </c:pt>
                <c:pt idx="12">
                  <c:v>2440</c:v>
                </c:pt>
                <c:pt idx="13">
                  <c:v>2499.0909999999999</c:v>
                </c:pt>
                <c:pt idx="14">
                  <c:v>2526.3634999999999</c:v>
                </c:pt>
                <c:pt idx="15">
                  <c:v>2481</c:v>
                </c:pt>
                <c:pt idx="16">
                  <c:v>2490</c:v>
                </c:pt>
                <c:pt idx="17">
                  <c:v>2470.5</c:v>
                </c:pt>
                <c:pt idx="18">
                  <c:v>2382.5</c:v>
                </c:pt>
              </c:numCache>
            </c:numRef>
          </c:val>
          <c:smooth val="0"/>
          <c:extLst>
            <c:ext xmlns:c16="http://schemas.microsoft.com/office/drawing/2014/chart" uri="{C3380CC4-5D6E-409C-BE32-E72D297353CC}">
              <c16:uniqueId val="{00000008-BCC0-4B6B-BE48-A33640C73D83}"/>
            </c:ext>
          </c:extLst>
        </c:ser>
        <c:dLbls>
          <c:showLegendKey val="0"/>
          <c:showVal val="0"/>
          <c:showCatName val="0"/>
          <c:showSerName val="0"/>
          <c:showPercent val="0"/>
          <c:showBubbleSize val="0"/>
        </c:dLbls>
        <c:marker val="1"/>
        <c:smooth val="0"/>
        <c:axId val="-2124685064"/>
        <c:axId val="-2124681528"/>
      </c:lineChart>
      <c:catAx>
        <c:axId val="-2124685064"/>
        <c:scaling>
          <c:orientation val="minMax"/>
        </c:scaling>
        <c:delete val="0"/>
        <c:axPos val="b"/>
        <c:title>
          <c:tx>
            <c:rich>
              <a:bodyPr/>
              <a:lstStyle/>
              <a:p>
                <a:pPr>
                  <a:defRPr sz="900"/>
                </a:pPr>
                <a:r>
                  <a:rPr lang="es-CL" sz="900"/>
                  <a:t>Semana</a:t>
                </a:r>
              </a:p>
            </c:rich>
          </c:tx>
          <c:overlay val="0"/>
        </c:title>
        <c:numFmt formatCode="#,##0"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2124681528"/>
        <c:crosses val="autoZero"/>
        <c:auto val="0"/>
        <c:lblAlgn val="ctr"/>
        <c:lblOffset val="100"/>
        <c:tickLblSkip val="1"/>
        <c:noMultiLvlLbl val="1"/>
      </c:catAx>
      <c:valAx>
        <c:axId val="-2124681528"/>
        <c:scaling>
          <c:orientation val="minMax"/>
          <c:min val="1250"/>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Calibri"/>
                    <a:ea typeface="Calibri"/>
                    <a:cs typeface="Calibri"/>
                  </a:defRPr>
                </a:pPr>
                <a:r>
                  <a:rPr lang="en-US" sz="900"/>
                  <a:t>Precio / kilo con IVA</a:t>
                </a:r>
              </a:p>
            </c:rich>
          </c:tx>
          <c:layout>
            <c:manualLayout>
              <c:xMode val="edge"/>
              <c:yMode val="edge"/>
              <c:x val="1.123609621071037E-2"/>
              <c:y val="0.33674477182287699"/>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Calibri"/>
              </a:rPr>
              <a:t>Gráfico 5b. Precio semanal a consumidor de papa en ferias libres según región </a:t>
            </a:r>
          </a:p>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5686339869281044"/>
          <c:w val="0.84944845132775881"/>
          <c:h val="0.67198698829553927"/>
        </c:manualLayout>
      </c:layout>
      <c:lineChart>
        <c:grouping val="standard"/>
        <c:varyColors val="0"/>
        <c:ser>
          <c:idx val="0"/>
          <c:order val="0"/>
          <c:tx>
            <c:strRef>
              <c:f>'precio minorista regiones'!$M$6</c:f>
              <c:strCache>
                <c:ptCount val="1"/>
                <c:pt idx="0">
                  <c:v>Arica y Parinacota</c:v>
                </c:pt>
              </c:strCache>
            </c:strRef>
          </c:tx>
          <c:spPr>
            <a:ln w="22225" cap="rnd">
              <a:solidFill>
                <a:schemeClr val="accent1"/>
              </a:solidFill>
              <a:round/>
            </a:ln>
            <a:effectLst/>
          </c:spPr>
          <c:marker>
            <c:symbol val="circle"/>
            <c:size val="3"/>
          </c:marker>
          <c:dPt>
            <c:idx val="0"/>
            <c:bubble3D val="0"/>
            <c:extLst>
              <c:ext xmlns:c16="http://schemas.microsoft.com/office/drawing/2014/chart" uri="{C3380CC4-5D6E-409C-BE32-E72D297353CC}">
                <c16:uniqueId val="{00000000-77E2-4D12-878D-1428578076A2}"/>
              </c:ext>
            </c:extLst>
          </c:dPt>
          <c:dPt>
            <c:idx val="1"/>
            <c:bubble3D val="0"/>
            <c:extLst>
              <c:ext xmlns:c16="http://schemas.microsoft.com/office/drawing/2014/chart" uri="{C3380CC4-5D6E-409C-BE32-E72D297353CC}">
                <c16:uniqueId val="{00000001-77E2-4D12-878D-1428578076A2}"/>
              </c:ext>
            </c:extLst>
          </c:dPt>
          <c:dPt>
            <c:idx val="2"/>
            <c:bubble3D val="0"/>
            <c:extLst>
              <c:ext xmlns:c16="http://schemas.microsoft.com/office/drawing/2014/chart" uri="{C3380CC4-5D6E-409C-BE32-E72D297353CC}">
                <c16:uniqueId val="{00000002-77E2-4D12-878D-1428578076A2}"/>
              </c:ext>
            </c:extLst>
          </c:dPt>
          <c:dPt>
            <c:idx val="3"/>
            <c:bubble3D val="0"/>
            <c:extLst>
              <c:ext xmlns:c16="http://schemas.microsoft.com/office/drawing/2014/chart" uri="{C3380CC4-5D6E-409C-BE32-E72D297353CC}">
                <c16:uniqueId val="{00000003-77E2-4D12-878D-1428578076A2}"/>
              </c:ext>
            </c:extLst>
          </c:dPt>
          <c:dPt>
            <c:idx val="4"/>
            <c:bubble3D val="0"/>
            <c:extLst>
              <c:ext xmlns:c16="http://schemas.microsoft.com/office/drawing/2014/chart" uri="{C3380CC4-5D6E-409C-BE32-E72D297353CC}">
                <c16:uniqueId val="{00000004-77E2-4D12-878D-1428578076A2}"/>
              </c:ext>
            </c:extLst>
          </c:dPt>
          <c:dPt>
            <c:idx val="5"/>
            <c:bubble3D val="0"/>
            <c:extLst>
              <c:ext xmlns:c16="http://schemas.microsoft.com/office/drawing/2014/chart" uri="{C3380CC4-5D6E-409C-BE32-E72D297353CC}">
                <c16:uniqueId val="{00000005-77E2-4D12-878D-1428578076A2}"/>
              </c:ext>
            </c:extLst>
          </c:dPt>
          <c:dPt>
            <c:idx val="6"/>
            <c:bubble3D val="0"/>
            <c:extLst>
              <c:ext xmlns:c16="http://schemas.microsoft.com/office/drawing/2014/chart" uri="{C3380CC4-5D6E-409C-BE32-E72D297353CC}">
                <c16:uniqueId val="{00000006-77E2-4D12-878D-1428578076A2}"/>
              </c:ext>
            </c:extLst>
          </c:dPt>
          <c:dPt>
            <c:idx val="7"/>
            <c:bubble3D val="0"/>
            <c:extLst>
              <c:ext xmlns:c16="http://schemas.microsoft.com/office/drawing/2014/chart" uri="{C3380CC4-5D6E-409C-BE32-E72D297353CC}">
                <c16:uniqueId val="{00000007-77E2-4D12-878D-1428578076A2}"/>
              </c:ext>
            </c:extLst>
          </c:dPt>
          <c:dPt>
            <c:idx val="8"/>
            <c:bubble3D val="0"/>
            <c:extLst>
              <c:ext xmlns:c16="http://schemas.microsoft.com/office/drawing/2014/chart" uri="{C3380CC4-5D6E-409C-BE32-E72D297353CC}">
                <c16:uniqueId val="{00000008-77E2-4D12-878D-1428578076A2}"/>
              </c:ext>
            </c:extLst>
          </c:dPt>
          <c:dPt>
            <c:idx val="9"/>
            <c:bubble3D val="0"/>
            <c:extLst>
              <c:ext xmlns:c16="http://schemas.microsoft.com/office/drawing/2014/chart" uri="{C3380CC4-5D6E-409C-BE32-E72D297353CC}">
                <c16:uniqueId val="{00000009-77E2-4D12-878D-1428578076A2}"/>
              </c:ext>
            </c:extLst>
          </c:dPt>
          <c:dPt>
            <c:idx val="10"/>
            <c:bubble3D val="0"/>
            <c:extLst>
              <c:ext xmlns:c16="http://schemas.microsoft.com/office/drawing/2014/chart" uri="{C3380CC4-5D6E-409C-BE32-E72D297353CC}">
                <c16:uniqueId val="{0000000A-77E2-4D12-878D-1428578076A2}"/>
              </c:ext>
            </c:extLst>
          </c:dPt>
          <c:dPt>
            <c:idx val="11"/>
            <c:bubble3D val="0"/>
            <c:extLst>
              <c:ext xmlns:c16="http://schemas.microsoft.com/office/drawing/2014/chart" uri="{C3380CC4-5D6E-409C-BE32-E72D297353CC}">
                <c16:uniqueId val="{0000000B-77E2-4D12-878D-1428578076A2}"/>
              </c:ext>
            </c:extLst>
          </c:dPt>
          <c:dPt>
            <c:idx val="12"/>
            <c:bubble3D val="0"/>
            <c:extLst>
              <c:ext xmlns:c16="http://schemas.microsoft.com/office/drawing/2014/chart" uri="{C3380CC4-5D6E-409C-BE32-E72D297353CC}">
                <c16:uniqueId val="{0000000C-77E2-4D12-878D-1428578076A2}"/>
              </c:ext>
            </c:extLst>
          </c:dPt>
          <c:dPt>
            <c:idx val="16"/>
            <c:bubble3D val="0"/>
            <c:extLst>
              <c:ext xmlns:c16="http://schemas.microsoft.com/office/drawing/2014/chart" uri="{C3380CC4-5D6E-409C-BE32-E72D297353CC}">
                <c16:uniqueId val="{0000000D-77E2-4D12-878D-1428578076A2}"/>
              </c:ext>
            </c:extLst>
          </c:dPt>
          <c:dPt>
            <c:idx val="17"/>
            <c:bubble3D val="0"/>
            <c:extLst>
              <c:ext xmlns:c16="http://schemas.microsoft.com/office/drawing/2014/chart" uri="{C3380CC4-5D6E-409C-BE32-E72D297353CC}">
                <c16:uniqueId val="{0000000E-77E2-4D12-878D-1428578076A2}"/>
              </c:ext>
            </c:extLst>
          </c:dPt>
          <c:dPt>
            <c:idx val="18"/>
            <c:bubble3D val="0"/>
            <c:extLst>
              <c:ext xmlns:c16="http://schemas.microsoft.com/office/drawing/2014/chart" uri="{C3380CC4-5D6E-409C-BE32-E72D297353CC}">
                <c16:uniqueId val="{0000000F-77E2-4D12-878D-1428578076A2}"/>
              </c:ext>
            </c:extLst>
          </c:dPt>
          <c:dPt>
            <c:idx val="19"/>
            <c:bubble3D val="0"/>
            <c:extLst>
              <c:ext xmlns:c16="http://schemas.microsoft.com/office/drawing/2014/chart" uri="{C3380CC4-5D6E-409C-BE32-E72D297353CC}">
                <c16:uniqueId val="{00000010-77E2-4D12-878D-1428578076A2}"/>
              </c:ext>
            </c:extLst>
          </c:dPt>
          <c:dPt>
            <c:idx val="20"/>
            <c:bubble3D val="0"/>
            <c:extLst>
              <c:ext xmlns:c16="http://schemas.microsoft.com/office/drawing/2014/chart" uri="{C3380CC4-5D6E-409C-BE32-E72D297353CC}">
                <c16:uniqueId val="{00000011-77E2-4D12-878D-1428578076A2}"/>
              </c:ext>
            </c:extLst>
          </c:dPt>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regiones'!$D$7:$D$25</c:f>
              <c:numCache>
                <c:formatCode>#,##0</c:formatCode>
                <c:ptCount val="19"/>
                <c:pt idx="0">
                  <c:v>1570</c:v>
                </c:pt>
                <c:pt idx="1">
                  <c:v>1550</c:v>
                </c:pt>
                <c:pt idx="2">
                  <c:v>1600</c:v>
                </c:pt>
                <c:pt idx="3">
                  <c:v>1637.5</c:v>
                </c:pt>
                <c:pt idx="4">
                  <c:v>1600</c:v>
                </c:pt>
                <c:pt idx="5">
                  <c:v>1600</c:v>
                </c:pt>
                <c:pt idx="6">
                  <c:v>1525</c:v>
                </c:pt>
                <c:pt idx="7">
                  <c:v>1600</c:v>
                </c:pt>
                <c:pt idx="8">
                  <c:v>1565</c:v>
                </c:pt>
                <c:pt idx="9">
                  <c:v>1500</c:v>
                </c:pt>
                <c:pt idx="10">
                  <c:v>1500</c:v>
                </c:pt>
                <c:pt idx="11">
                  <c:v>1670</c:v>
                </c:pt>
                <c:pt idx="12">
                  <c:v>1700</c:v>
                </c:pt>
                <c:pt idx="13">
                  <c:v>1750</c:v>
                </c:pt>
                <c:pt idx="14">
                  <c:v>1591.6665</c:v>
                </c:pt>
                <c:pt idx="15">
                  <c:v>1375</c:v>
                </c:pt>
                <c:pt idx="16">
                  <c:v>1290</c:v>
                </c:pt>
                <c:pt idx="17">
                  <c:v>1200</c:v>
                </c:pt>
                <c:pt idx="18">
                  <c:v>1313</c:v>
                </c:pt>
              </c:numCache>
            </c:numRef>
          </c:val>
          <c:smooth val="0"/>
          <c:extLst>
            <c:ext xmlns:c16="http://schemas.microsoft.com/office/drawing/2014/chart" uri="{C3380CC4-5D6E-409C-BE32-E72D297353CC}">
              <c16:uniqueId val="{00000012-77E2-4D12-878D-1428578076A2}"/>
            </c:ext>
          </c:extLst>
        </c:ser>
        <c:ser>
          <c:idx val="1"/>
          <c:order val="1"/>
          <c:tx>
            <c:strRef>
              <c:f>'precio minorista regiones'!$N$6</c:f>
              <c:strCache>
                <c:ptCount val="1"/>
                <c:pt idx="0">
                  <c:v>Coquimbo</c:v>
                </c:pt>
              </c:strCache>
            </c:strRef>
          </c:tx>
          <c:spPr>
            <a:ln w="22225" cap="rnd">
              <a:solidFill>
                <a:schemeClr val="accent2"/>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regiones'!$E$7:$E$25</c:f>
              <c:numCache>
                <c:formatCode>#,##0</c:formatCode>
                <c:ptCount val="19"/>
                <c:pt idx="0">
                  <c:v>1566.6669999999999</c:v>
                </c:pt>
                <c:pt idx="1">
                  <c:v>1625</c:v>
                </c:pt>
                <c:pt idx="2">
                  <c:v>1542.857</c:v>
                </c:pt>
                <c:pt idx="3">
                  <c:v>1485</c:v>
                </c:pt>
                <c:pt idx="4">
                  <c:v>1533.3330000000001</c:v>
                </c:pt>
                <c:pt idx="5">
                  <c:v>1437.5</c:v>
                </c:pt>
                <c:pt idx="6">
                  <c:v>1466.6665</c:v>
                </c:pt>
                <c:pt idx="7">
                  <c:v>1533.3330000000001</c:v>
                </c:pt>
                <c:pt idx="8">
                  <c:v>1362.587</c:v>
                </c:pt>
                <c:pt idx="9">
                  <c:v>1388.462</c:v>
                </c:pt>
                <c:pt idx="10">
                  <c:v>1400</c:v>
                </c:pt>
                <c:pt idx="11">
                  <c:v>1600</c:v>
                </c:pt>
                <c:pt idx="12">
                  <c:v>1530.769</c:v>
                </c:pt>
                <c:pt idx="13">
                  <c:v>1639.7435</c:v>
                </c:pt>
                <c:pt idx="14">
                  <c:v>1492.308</c:v>
                </c:pt>
                <c:pt idx="15">
                  <c:v>1117</c:v>
                </c:pt>
                <c:pt idx="16">
                  <c:v>1096</c:v>
                </c:pt>
                <c:pt idx="17">
                  <c:v>988</c:v>
                </c:pt>
                <c:pt idx="18">
                  <c:v>978</c:v>
                </c:pt>
              </c:numCache>
            </c:numRef>
          </c:val>
          <c:smooth val="0"/>
          <c:extLst>
            <c:ext xmlns:c16="http://schemas.microsoft.com/office/drawing/2014/chart" uri="{C3380CC4-5D6E-409C-BE32-E72D297353CC}">
              <c16:uniqueId val="{00000013-77E2-4D12-878D-1428578076A2}"/>
            </c:ext>
          </c:extLst>
        </c:ser>
        <c:ser>
          <c:idx val="2"/>
          <c:order val="2"/>
          <c:tx>
            <c:strRef>
              <c:f>'precio minorista regiones'!$O$6</c:f>
              <c:strCache>
                <c:ptCount val="1"/>
                <c:pt idx="0">
                  <c:v>Valparaíso</c:v>
                </c:pt>
              </c:strCache>
            </c:strRef>
          </c:tx>
          <c:spPr>
            <a:ln w="22225" cap="rnd">
              <a:solidFill>
                <a:schemeClr val="accent3"/>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regiones'!$F$7:$F$25</c:f>
              <c:numCache>
                <c:formatCode>#,##0</c:formatCode>
                <c:ptCount val="19"/>
                <c:pt idx="0">
                  <c:v>1750</c:v>
                </c:pt>
                <c:pt idx="1">
                  <c:v>1664.2860000000001</c:v>
                </c:pt>
                <c:pt idx="2">
                  <c:v>1600</c:v>
                </c:pt>
                <c:pt idx="3">
                  <c:v>1621.4290000000001</c:v>
                </c:pt>
                <c:pt idx="4">
                  <c:v>1600</c:v>
                </c:pt>
                <c:pt idx="5">
                  <c:v>1600</c:v>
                </c:pt>
                <c:pt idx="6">
                  <c:v>1514.2855</c:v>
                </c:pt>
                <c:pt idx="7">
                  <c:v>1464.8810000000001</c:v>
                </c:pt>
                <c:pt idx="8">
                  <c:v>1462.912</c:v>
                </c:pt>
                <c:pt idx="9">
                  <c:v>1509.2855</c:v>
                </c:pt>
                <c:pt idx="10">
                  <c:v>1483.3330000000001</c:v>
                </c:pt>
                <c:pt idx="11">
                  <c:v>1558.3335</c:v>
                </c:pt>
                <c:pt idx="12">
                  <c:v>1621.4290000000001</c:v>
                </c:pt>
                <c:pt idx="13">
                  <c:v>1600</c:v>
                </c:pt>
                <c:pt idx="14">
                  <c:v>1149.095</c:v>
                </c:pt>
                <c:pt idx="15">
                  <c:v>1091.5</c:v>
                </c:pt>
                <c:pt idx="16">
                  <c:v>998</c:v>
                </c:pt>
                <c:pt idx="17">
                  <c:v>1090</c:v>
                </c:pt>
                <c:pt idx="18">
                  <c:v>931.5</c:v>
                </c:pt>
              </c:numCache>
            </c:numRef>
          </c:val>
          <c:smooth val="0"/>
          <c:extLst>
            <c:ext xmlns:c16="http://schemas.microsoft.com/office/drawing/2014/chart" uri="{C3380CC4-5D6E-409C-BE32-E72D297353CC}">
              <c16:uniqueId val="{00000014-77E2-4D12-878D-1428578076A2}"/>
            </c:ext>
          </c:extLst>
        </c:ser>
        <c:ser>
          <c:idx val="3"/>
          <c:order val="3"/>
          <c:tx>
            <c:strRef>
              <c:f>'precio minorista regiones'!$P$6</c:f>
              <c:strCache>
                <c:ptCount val="1"/>
                <c:pt idx="0">
                  <c:v>RM</c:v>
                </c:pt>
              </c:strCache>
            </c:strRef>
          </c:tx>
          <c:spPr>
            <a:ln w="22225" cap="rnd">
              <a:solidFill>
                <a:schemeClr val="accent4"/>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regiones'!$G$7:$G$25</c:f>
              <c:numCache>
                <c:formatCode>#,##0</c:formatCode>
                <c:ptCount val="19"/>
                <c:pt idx="0">
                  <c:v>1725.0650000000001</c:v>
                </c:pt>
                <c:pt idx="1">
                  <c:v>1677.7155</c:v>
                </c:pt>
                <c:pt idx="2">
                  <c:v>1630.0155</c:v>
                </c:pt>
                <c:pt idx="3">
                  <c:v>1578.75</c:v>
                </c:pt>
                <c:pt idx="4">
                  <c:v>1641.6669999999999</c:v>
                </c:pt>
                <c:pt idx="5">
                  <c:v>1642.5835</c:v>
                </c:pt>
                <c:pt idx="6">
                  <c:v>1617.4285</c:v>
                </c:pt>
                <c:pt idx="7">
                  <c:v>1582.8829999999998</c:v>
                </c:pt>
                <c:pt idx="8">
                  <c:v>1571.3815</c:v>
                </c:pt>
                <c:pt idx="9">
                  <c:v>1549.5215000000001</c:v>
                </c:pt>
                <c:pt idx="10">
                  <c:v>1589.8495</c:v>
                </c:pt>
                <c:pt idx="11">
                  <c:v>1656.2550000000001</c:v>
                </c:pt>
                <c:pt idx="12">
                  <c:v>1725.7935000000002</c:v>
                </c:pt>
                <c:pt idx="13">
                  <c:v>1706.808</c:v>
                </c:pt>
                <c:pt idx="14">
                  <c:v>1511.384</c:v>
                </c:pt>
                <c:pt idx="15">
                  <c:v>1279.5</c:v>
                </c:pt>
                <c:pt idx="16">
                  <c:v>1143</c:v>
                </c:pt>
                <c:pt idx="17">
                  <c:v>1054.5</c:v>
                </c:pt>
                <c:pt idx="18">
                  <c:v>1065</c:v>
                </c:pt>
              </c:numCache>
            </c:numRef>
          </c:val>
          <c:smooth val="0"/>
          <c:extLst>
            <c:ext xmlns:c16="http://schemas.microsoft.com/office/drawing/2014/chart" uri="{C3380CC4-5D6E-409C-BE32-E72D297353CC}">
              <c16:uniqueId val="{00000015-77E2-4D12-878D-1428578076A2}"/>
            </c:ext>
          </c:extLst>
        </c:ser>
        <c:ser>
          <c:idx val="4"/>
          <c:order val="4"/>
          <c:tx>
            <c:strRef>
              <c:f>'precio minorista regiones'!$Q$6</c:f>
              <c:strCache>
                <c:ptCount val="1"/>
                <c:pt idx="0">
                  <c:v>Maule</c:v>
                </c:pt>
              </c:strCache>
            </c:strRef>
          </c:tx>
          <c:spPr>
            <a:ln w="22225" cap="rnd">
              <a:solidFill>
                <a:schemeClr val="accent5"/>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regiones'!$H$7:$H$25</c:f>
              <c:numCache>
                <c:formatCode>#,##0</c:formatCode>
                <c:ptCount val="19"/>
                <c:pt idx="0">
                  <c:v>1441.6665</c:v>
                </c:pt>
                <c:pt idx="1">
                  <c:v>1852.2725</c:v>
                </c:pt>
                <c:pt idx="2">
                  <c:v>1815</c:v>
                </c:pt>
                <c:pt idx="3">
                  <c:v>1793.6505</c:v>
                </c:pt>
                <c:pt idx="4">
                  <c:v>1587.5</c:v>
                </c:pt>
                <c:pt idx="5">
                  <c:v>1593.75</c:v>
                </c:pt>
                <c:pt idx="6">
                  <c:v>1542.222</c:v>
                </c:pt>
                <c:pt idx="7">
                  <c:v>1591.6669999999999</c:v>
                </c:pt>
                <c:pt idx="8">
                  <c:v>1590</c:v>
                </c:pt>
                <c:pt idx="9">
                  <c:v>1604.7619999999999</c:v>
                </c:pt>
                <c:pt idx="10">
                  <c:v>1663.3335</c:v>
                </c:pt>
                <c:pt idx="11">
                  <c:v>1869.231</c:v>
                </c:pt>
                <c:pt idx="12">
                  <c:v>1845.4545000000001</c:v>
                </c:pt>
                <c:pt idx="13">
                  <c:v>1951</c:v>
                </c:pt>
                <c:pt idx="14">
                  <c:v>1427.2725</c:v>
                </c:pt>
                <c:pt idx="15">
                  <c:v>1155</c:v>
                </c:pt>
                <c:pt idx="16">
                  <c:v>1200</c:v>
                </c:pt>
                <c:pt idx="17">
                  <c:v>904</c:v>
                </c:pt>
                <c:pt idx="18">
                  <c:v>972</c:v>
                </c:pt>
              </c:numCache>
            </c:numRef>
          </c:val>
          <c:smooth val="0"/>
          <c:extLst>
            <c:ext xmlns:c16="http://schemas.microsoft.com/office/drawing/2014/chart" uri="{C3380CC4-5D6E-409C-BE32-E72D297353CC}">
              <c16:uniqueId val="{00000016-77E2-4D12-878D-1428578076A2}"/>
            </c:ext>
          </c:extLst>
        </c:ser>
        <c:ser>
          <c:idx val="5"/>
          <c:order val="5"/>
          <c:tx>
            <c:strRef>
              <c:f>'precio minorista regiones'!$R$6</c:f>
              <c:strCache>
                <c:ptCount val="1"/>
                <c:pt idx="0">
                  <c:v>Ñuble</c:v>
                </c:pt>
              </c:strCache>
            </c:strRef>
          </c:tx>
          <c:spPr>
            <a:ln w="22225" cap="rnd">
              <a:solidFill>
                <a:schemeClr val="accent6"/>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regiones'!$I$7:$I$25</c:f>
              <c:numCache>
                <c:formatCode>#,##0</c:formatCode>
                <c:ptCount val="19"/>
                <c:pt idx="0">
                  <c:v>1500</c:v>
                </c:pt>
                <c:pt idx="1">
                  <c:v>1816.6669999999999</c:v>
                </c:pt>
                <c:pt idx="2">
                  <c:v>1600</c:v>
                </c:pt>
                <c:pt idx="3">
                  <c:v>1650</c:v>
                </c:pt>
                <c:pt idx="4">
                  <c:v>1600</c:v>
                </c:pt>
                <c:pt idx="5">
                  <c:v>1550</c:v>
                </c:pt>
                <c:pt idx="6">
                  <c:v>1436.6665</c:v>
                </c:pt>
                <c:pt idx="7">
                  <c:v>1575</c:v>
                </c:pt>
                <c:pt idx="8">
                  <c:v>1441.6665</c:v>
                </c:pt>
                <c:pt idx="9">
                  <c:v>1550</c:v>
                </c:pt>
                <c:pt idx="10">
                  <c:v>1525</c:v>
                </c:pt>
                <c:pt idx="11">
                  <c:v>1575</c:v>
                </c:pt>
                <c:pt idx="12">
                  <c:v>1762.5</c:v>
                </c:pt>
                <c:pt idx="13">
                  <c:v>1900</c:v>
                </c:pt>
                <c:pt idx="14">
                  <c:v>1150</c:v>
                </c:pt>
                <c:pt idx="15">
                  <c:v>1150</c:v>
                </c:pt>
                <c:pt idx="16">
                  <c:v>1000</c:v>
                </c:pt>
                <c:pt idx="17">
                  <c:v>1080</c:v>
                </c:pt>
                <c:pt idx="18">
                  <c:v>1075</c:v>
                </c:pt>
              </c:numCache>
            </c:numRef>
          </c:val>
          <c:smooth val="0"/>
          <c:extLst>
            <c:ext xmlns:c16="http://schemas.microsoft.com/office/drawing/2014/chart" uri="{C3380CC4-5D6E-409C-BE32-E72D297353CC}">
              <c16:uniqueId val="{00000017-77E2-4D12-878D-1428578076A2}"/>
            </c:ext>
          </c:extLst>
        </c:ser>
        <c:ser>
          <c:idx val="6"/>
          <c:order val="6"/>
          <c:tx>
            <c:strRef>
              <c:f>'precio minorista regiones'!$S$6</c:f>
              <c:strCache>
                <c:ptCount val="1"/>
                <c:pt idx="0">
                  <c:v>Biobío</c:v>
                </c:pt>
              </c:strCache>
            </c:strRef>
          </c:tx>
          <c:spPr>
            <a:ln w="22225" cap="rnd">
              <a:solidFill>
                <a:schemeClr val="accent1">
                  <a:lumMod val="60000"/>
                </a:schemeClr>
              </a:solidFill>
              <a:round/>
            </a:ln>
            <a:effectLst/>
          </c:spPr>
          <c:marker>
            <c:symbol val="circle"/>
            <c:size val="3"/>
            <c:spPr>
              <a:solidFill>
                <a:schemeClr val="tx2">
                  <a:lumMod val="75000"/>
                </a:schemeClr>
              </a:solidFill>
              <a:ln>
                <a:solidFill>
                  <a:schemeClr val="tx2"/>
                </a:solidFill>
              </a:ln>
            </c:spPr>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regiones'!$J$7:$J$25</c:f>
              <c:numCache>
                <c:formatCode>#,##0</c:formatCode>
                <c:ptCount val="19"/>
                <c:pt idx="0">
                  <c:v>1916.6665</c:v>
                </c:pt>
                <c:pt idx="1">
                  <c:v>1850</c:v>
                </c:pt>
                <c:pt idx="2">
                  <c:v>1813.3335</c:v>
                </c:pt>
                <c:pt idx="3">
                  <c:v>1587.5</c:v>
                </c:pt>
                <c:pt idx="4">
                  <c:v>1713.3335</c:v>
                </c:pt>
                <c:pt idx="5">
                  <c:v>1800</c:v>
                </c:pt>
                <c:pt idx="6">
                  <c:v>1632.5</c:v>
                </c:pt>
                <c:pt idx="7">
                  <c:v>1592.857</c:v>
                </c:pt>
                <c:pt idx="8">
                  <c:v>1600</c:v>
                </c:pt>
                <c:pt idx="9">
                  <c:v>1620</c:v>
                </c:pt>
                <c:pt idx="10">
                  <c:v>1606.6665</c:v>
                </c:pt>
                <c:pt idx="11">
                  <c:v>1650</c:v>
                </c:pt>
                <c:pt idx="12">
                  <c:v>1710</c:v>
                </c:pt>
                <c:pt idx="13">
                  <c:v>1730</c:v>
                </c:pt>
                <c:pt idx="14">
                  <c:v>1656.25</c:v>
                </c:pt>
                <c:pt idx="15">
                  <c:v>1687.5</c:v>
                </c:pt>
                <c:pt idx="16">
                  <c:v>1455.5</c:v>
                </c:pt>
                <c:pt idx="17">
                  <c:v>1431.5</c:v>
                </c:pt>
                <c:pt idx="18">
                  <c:v>1500</c:v>
                </c:pt>
              </c:numCache>
            </c:numRef>
          </c:val>
          <c:smooth val="0"/>
          <c:extLst>
            <c:ext xmlns:c16="http://schemas.microsoft.com/office/drawing/2014/chart" uri="{C3380CC4-5D6E-409C-BE32-E72D297353CC}">
              <c16:uniqueId val="{00000018-77E2-4D12-878D-1428578076A2}"/>
            </c:ext>
          </c:extLst>
        </c:ser>
        <c:ser>
          <c:idx val="7"/>
          <c:order val="7"/>
          <c:tx>
            <c:strRef>
              <c:f>'precio minorista regiones'!$T$6</c:f>
              <c:strCache>
                <c:ptCount val="1"/>
                <c:pt idx="0">
                  <c:v>La Araucanía</c:v>
                </c:pt>
              </c:strCache>
            </c:strRef>
          </c:tx>
          <c:spPr>
            <a:ln w="22225"/>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regiones'!$K$7:$K$25</c:f>
              <c:numCache>
                <c:formatCode>#,##0</c:formatCode>
                <c:ptCount val="19"/>
                <c:pt idx="0">
                  <c:v>1557.143</c:v>
                </c:pt>
                <c:pt idx="1">
                  <c:v>1610</c:v>
                </c:pt>
                <c:pt idx="2">
                  <c:v>1716.6669999999999</c:v>
                </c:pt>
                <c:pt idx="3">
                  <c:v>1714.2860000000001</c:v>
                </c:pt>
                <c:pt idx="4">
                  <c:v>1700</c:v>
                </c:pt>
                <c:pt idx="5">
                  <c:v>1680</c:v>
                </c:pt>
                <c:pt idx="6">
                  <c:v>1683.25</c:v>
                </c:pt>
                <c:pt idx="7">
                  <c:v>1750</c:v>
                </c:pt>
                <c:pt idx="8">
                  <c:v>1800</c:v>
                </c:pt>
                <c:pt idx="9">
                  <c:v>1654.4645</c:v>
                </c:pt>
                <c:pt idx="10">
                  <c:v>1645.8335</c:v>
                </c:pt>
                <c:pt idx="11">
                  <c:v>1918.75</c:v>
                </c:pt>
                <c:pt idx="12">
                  <c:v>1939.5835</c:v>
                </c:pt>
                <c:pt idx="13">
                  <c:v>1900</c:v>
                </c:pt>
                <c:pt idx="14">
                  <c:v>1815</c:v>
                </c:pt>
                <c:pt idx="15">
                  <c:v>1520</c:v>
                </c:pt>
                <c:pt idx="16">
                  <c:v>1331</c:v>
                </c:pt>
                <c:pt idx="17">
                  <c:v>1263</c:v>
                </c:pt>
                <c:pt idx="18">
                  <c:v>980</c:v>
                </c:pt>
              </c:numCache>
            </c:numRef>
          </c:val>
          <c:smooth val="0"/>
          <c:extLst>
            <c:ext xmlns:c16="http://schemas.microsoft.com/office/drawing/2014/chart" uri="{C3380CC4-5D6E-409C-BE32-E72D297353CC}">
              <c16:uniqueId val="{00000019-77E2-4D12-878D-1428578076A2}"/>
            </c:ext>
          </c:extLst>
        </c:ser>
        <c:ser>
          <c:idx val="8"/>
          <c:order val="8"/>
          <c:tx>
            <c:strRef>
              <c:f>'precio minorista regiones'!$U$6</c:f>
              <c:strCache>
                <c:ptCount val="1"/>
                <c:pt idx="0">
                  <c:v>Los Lagos</c:v>
                </c:pt>
              </c:strCache>
            </c:strRef>
          </c:tx>
          <c:spPr>
            <a:ln w="22225"/>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regiones'!$L$7:$L$25</c:f>
              <c:numCache>
                <c:formatCode>#,##0</c:formatCode>
                <c:ptCount val="19"/>
                <c:pt idx="0">
                  <c:v>1083.3335</c:v>
                </c:pt>
                <c:pt idx="1">
                  <c:v>1500</c:v>
                </c:pt>
                <c:pt idx="2">
                  <c:v>1575</c:v>
                </c:pt>
                <c:pt idx="3">
                  <c:v>1516.6665</c:v>
                </c:pt>
                <c:pt idx="4">
                  <c:v>1550</c:v>
                </c:pt>
                <c:pt idx="5">
                  <c:v>1583.3335</c:v>
                </c:pt>
                <c:pt idx="6">
                  <c:v>1516.6665</c:v>
                </c:pt>
                <c:pt idx="7">
                  <c:v>1600</c:v>
                </c:pt>
                <c:pt idx="8">
                  <c:v>1537.5</c:v>
                </c:pt>
                <c:pt idx="9">
                  <c:v>1650</c:v>
                </c:pt>
                <c:pt idx="11">
                  <c:v>1533.3330000000001</c:v>
                </c:pt>
                <c:pt idx="12">
                  <c:v>1550</c:v>
                </c:pt>
                <c:pt idx="13">
                  <c:v>1887.5</c:v>
                </c:pt>
                <c:pt idx="14">
                  <c:v>1800</c:v>
                </c:pt>
                <c:pt idx="15">
                  <c:v>1516.5</c:v>
                </c:pt>
                <c:pt idx="16">
                  <c:v>1454</c:v>
                </c:pt>
                <c:pt idx="17">
                  <c:v>1233.5</c:v>
                </c:pt>
                <c:pt idx="18">
                  <c:v>1200</c:v>
                </c:pt>
              </c:numCache>
            </c:numRef>
          </c:val>
          <c:smooth val="0"/>
          <c:extLst>
            <c:ext xmlns:c16="http://schemas.microsoft.com/office/drawing/2014/chart" uri="{C3380CC4-5D6E-409C-BE32-E72D297353CC}">
              <c16:uniqueId val="{0000001A-77E2-4D12-878D-1428578076A2}"/>
            </c:ext>
          </c:extLst>
        </c:ser>
        <c:dLbls>
          <c:showLegendKey val="0"/>
          <c:showVal val="0"/>
          <c:showCatName val="0"/>
          <c:showSerName val="0"/>
          <c:showPercent val="0"/>
          <c:showBubbleSize val="0"/>
        </c:dLbls>
        <c:marker val="1"/>
        <c:smooth val="0"/>
        <c:axId val="-2124593256"/>
        <c:axId val="-2124589720"/>
      </c:lineChart>
      <c:catAx>
        <c:axId val="-2124593256"/>
        <c:scaling>
          <c:orientation val="minMax"/>
        </c:scaling>
        <c:delete val="0"/>
        <c:axPos val="b"/>
        <c:title>
          <c:tx>
            <c:rich>
              <a:bodyPr/>
              <a:lstStyle/>
              <a:p>
                <a:pPr>
                  <a:defRPr sz="900"/>
                </a:pPr>
                <a:r>
                  <a:rPr lang="es-CL" sz="900"/>
                  <a:t>Semana</a:t>
                </a:r>
              </a:p>
            </c:rich>
          </c:tx>
          <c:overlay val="0"/>
        </c:title>
        <c:numFmt formatCode="#,##0"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es-CL"/>
          </a:p>
        </c:txPr>
        <c:crossAx val="-2124589720"/>
        <c:crosses val="autoZero"/>
        <c:auto val="1"/>
        <c:lblAlgn val="ctr"/>
        <c:lblOffset val="100"/>
        <c:noMultiLvlLbl val="1"/>
      </c:catAx>
      <c:valAx>
        <c:axId val="-2124589720"/>
        <c:scaling>
          <c:orientation val="minMax"/>
          <c:max val="2000"/>
          <c:min val="800"/>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Calibri"/>
                    <a:ea typeface="Calibri"/>
                    <a:cs typeface="Calibri"/>
                  </a:defRPr>
                </a:pPr>
                <a:r>
                  <a:rPr lang="en-US" sz="900"/>
                  <a:t>Precio / kilo con IVA</a:t>
                </a:r>
              </a:p>
            </c:rich>
          </c:tx>
          <c:overlay val="0"/>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es-CL"/>
          </a:p>
        </c:txPr>
        <c:crossAx val="-2124593256"/>
        <c:crosses val="autoZero"/>
        <c:crossBetween val="between"/>
        <c:majorUnit val="30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9858276041666667"/>
          <c:y val="0.98408594771241831"/>
          <c:w val="1.3002777777777778E-2"/>
          <c:h val="1.5694117647058824E-2"/>
        </c:manualLayout>
      </c:layout>
      <c:lineChart>
        <c:grouping val="standard"/>
        <c:varyColors val="0"/>
        <c:ser>
          <c:idx val="0"/>
          <c:order val="0"/>
          <c:tx>
            <c:strRef>
              <c:f>'precio minorista regiones'!$D$6</c:f>
              <c:strCache>
                <c:ptCount val="1"/>
                <c:pt idx="0">
                  <c:v>Arica y Parinacota</c:v>
                </c:pt>
              </c:strCache>
            </c:strRef>
          </c:tx>
          <c:spPr>
            <a:ln w="22225" cap="rnd">
              <a:solidFill>
                <a:schemeClr val="accent1"/>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regiones'!$M$7:$M$25</c:f>
              <c:numCache>
                <c:formatCode>#,##0</c:formatCode>
                <c:ptCount val="19"/>
                <c:pt idx="0">
                  <c:v>1946</c:v>
                </c:pt>
                <c:pt idx="1">
                  <c:v>2358.75</c:v>
                </c:pt>
                <c:pt idx="2">
                  <c:v>2315</c:v>
                </c:pt>
                <c:pt idx="3">
                  <c:v>2231.6665000000003</c:v>
                </c:pt>
                <c:pt idx="5">
                  <c:v>2369</c:v>
                </c:pt>
                <c:pt idx="6">
                  <c:v>2350</c:v>
                </c:pt>
                <c:pt idx="7">
                  <c:v>2356.6669999999999</c:v>
                </c:pt>
                <c:pt idx="8">
                  <c:v>2081.25</c:v>
                </c:pt>
                <c:pt idx="9">
                  <c:v>2410.8000000000002</c:v>
                </c:pt>
                <c:pt idx="10">
                  <c:v>2490</c:v>
                </c:pt>
                <c:pt idx="11">
                  <c:v>2651.8</c:v>
                </c:pt>
                <c:pt idx="12">
                  <c:v>2330</c:v>
                </c:pt>
                <c:pt idx="13">
                  <c:v>2490</c:v>
                </c:pt>
                <c:pt idx="14">
                  <c:v>2322</c:v>
                </c:pt>
                <c:pt idx="16">
                  <c:v>2415</c:v>
                </c:pt>
                <c:pt idx="17">
                  <c:v>2482.5</c:v>
                </c:pt>
                <c:pt idx="18">
                  <c:v>2390</c:v>
                </c:pt>
              </c:numCache>
            </c:numRef>
          </c:val>
          <c:smooth val="0"/>
          <c:extLst>
            <c:ext xmlns:c16="http://schemas.microsoft.com/office/drawing/2014/chart" uri="{C3380CC4-5D6E-409C-BE32-E72D297353CC}">
              <c16:uniqueId val="{00000000-3D54-4FB3-A956-94CBBB321034}"/>
            </c:ext>
          </c:extLst>
        </c:ser>
        <c:ser>
          <c:idx val="1"/>
          <c:order val="1"/>
          <c:tx>
            <c:strRef>
              <c:f>'precio minorista regiones'!$E$6</c:f>
              <c:strCache>
                <c:ptCount val="1"/>
                <c:pt idx="0">
                  <c:v>Coquimbo</c:v>
                </c:pt>
              </c:strCache>
            </c:strRef>
          </c:tx>
          <c:spPr>
            <a:ln w="22225" cap="rnd">
              <a:solidFill>
                <a:schemeClr val="accent2"/>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regiones'!$N$7:$N$25</c:f>
              <c:numCache>
                <c:formatCode>#,##0</c:formatCode>
                <c:ptCount val="19"/>
                <c:pt idx="0">
                  <c:v>1992.8240000000001</c:v>
                </c:pt>
                <c:pt idx="1">
                  <c:v>2258.75</c:v>
                </c:pt>
                <c:pt idx="2">
                  <c:v>2343.8159999999998</c:v>
                </c:pt>
                <c:pt idx="3">
                  <c:v>2347.895</c:v>
                </c:pt>
                <c:pt idx="4">
                  <c:v>2370</c:v>
                </c:pt>
                <c:pt idx="5">
                  <c:v>2362.7269999999999</c:v>
                </c:pt>
                <c:pt idx="6">
                  <c:v>2356.6669999999999</c:v>
                </c:pt>
                <c:pt idx="7">
                  <c:v>2354.2860000000001</c:v>
                </c:pt>
                <c:pt idx="8">
                  <c:v>2379.7370000000001</c:v>
                </c:pt>
                <c:pt idx="9">
                  <c:v>2423.5235000000002</c:v>
                </c:pt>
                <c:pt idx="10">
                  <c:v>2390.6669999999999</c:v>
                </c:pt>
                <c:pt idx="11">
                  <c:v>2470.9520000000002</c:v>
                </c:pt>
                <c:pt idx="12">
                  <c:v>2467.7779999999998</c:v>
                </c:pt>
                <c:pt idx="13">
                  <c:v>2532.105</c:v>
                </c:pt>
                <c:pt idx="14">
                  <c:v>2528.0949999999998</c:v>
                </c:pt>
                <c:pt idx="15">
                  <c:v>2476</c:v>
                </c:pt>
                <c:pt idx="16">
                  <c:v>2441</c:v>
                </c:pt>
                <c:pt idx="17">
                  <c:v>2451</c:v>
                </c:pt>
                <c:pt idx="18">
                  <c:v>2470</c:v>
                </c:pt>
              </c:numCache>
            </c:numRef>
          </c:val>
          <c:smooth val="0"/>
          <c:extLst>
            <c:ext xmlns:c16="http://schemas.microsoft.com/office/drawing/2014/chart" uri="{C3380CC4-5D6E-409C-BE32-E72D297353CC}">
              <c16:uniqueId val="{00000001-3D54-4FB3-A956-94CBBB321034}"/>
            </c:ext>
          </c:extLst>
        </c:ser>
        <c:ser>
          <c:idx val="2"/>
          <c:order val="2"/>
          <c:tx>
            <c:strRef>
              <c:f>'precio minorista regiones'!$F$6</c:f>
              <c:strCache>
                <c:ptCount val="1"/>
                <c:pt idx="0">
                  <c:v>Valparaíso</c:v>
                </c:pt>
              </c:strCache>
            </c:strRef>
          </c:tx>
          <c:spPr>
            <a:ln w="22225" cap="rnd">
              <a:solidFill>
                <a:schemeClr val="accent3"/>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regiones'!$O$7:$O$25</c:f>
              <c:numCache>
                <c:formatCode>#,##0</c:formatCode>
                <c:ptCount val="19"/>
                <c:pt idx="0">
                  <c:v>2103.3334999999997</c:v>
                </c:pt>
                <c:pt idx="1">
                  <c:v>2349.1665000000003</c:v>
                </c:pt>
                <c:pt idx="2">
                  <c:v>2352.5</c:v>
                </c:pt>
                <c:pt idx="3">
                  <c:v>2358.75</c:v>
                </c:pt>
                <c:pt idx="4">
                  <c:v>2356.6669999999999</c:v>
                </c:pt>
                <c:pt idx="5">
                  <c:v>2368.5715</c:v>
                </c:pt>
                <c:pt idx="6">
                  <c:v>2343.0770000000002</c:v>
                </c:pt>
                <c:pt idx="7">
                  <c:v>2365.3334999999997</c:v>
                </c:pt>
                <c:pt idx="8">
                  <c:v>2373.3334999999997</c:v>
                </c:pt>
                <c:pt idx="9">
                  <c:v>2430</c:v>
                </c:pt>
                <c:pt idx="10">
                  <c:v>2425.7145</c:v>
                </c:pt>
                <c:pt idx="11">
                  <c:v>2422.5</c:v>
                </c:pt>
                <c:pt idx="12">
                  <c:v>2476.3634999999999</c:v>
                </c:pt>
                <c:pt idx="13">
                  <c:v>2429.2855</c:v>
                </c:pt>
                <c:pt idx="14">
                  <c:v>2476.6665000000003</c:v>
                </c:pt>
                <c:pt idx="15">
                  <c:v>2457</c:v>
                </c:pt>
                <c:pt idx="16">
                  <c:v>2458</c:v>
                </c:pt>
                <c:pt idx="17">
                  <c:v>2452.5</c:v>
                </c:pt>
                <c:pt idx="18">
                  <c:v>2433</c:v>
                </c:pt>
              </c:numCache>
            </c:numRef>
          </c:val>
          <c:smooth val="0"/>
          <c:extLst>
            <c:ext xmlns:c16="http://schemas.microsoft.com/office/drawing/2014/chart" uri="{C3380CC4-5D6E-409C-BE32-E72D297353CC}">
              <c16:uniqueId val="{00000002-3D54-4FB3-A956-94CBBB321034}"/>
            </c:ext>
          </c:extLst>
        </c:ser>
        <c:ser>
          <c:idx val="3"/>
          <c:order val="3"/>
          <c:tx>
            <c:strRef>
              <c:f>'precio minorista regiones'!$G$6</c:f>
              <c:strCache>
                <c:ptCount val="1"/>
                <c:pt idx="0">
                  <c:v>RM</c:v>
                </c:pt>
              </c:strCache>
            </c:strRef>
          </c:tx>
          <c:spPr>
            <a:ln w="22225" cap="rnd">
              <a:solidFill>
                <a:schemeClr val="accent4"/>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regiones'!$P$7:$P$25</c:f>
              <c:numCache>
                <c:formatCode>#,##0</c:formatCode>
                <c:ptCount val="19"/>
                <c:pt idx="0">
                  <c:v>2015.6665</c:v>
                </c:pt>
                <c:pt idx="1">
                  <c:v>2358.6275000000001</c:v>
                </c:pt>
                <c:pt idx="2">
                  <c:v>2362.8379999999997</c:v>
                </c:pt>
                <c:pt idx="3">
                  <c:v>2367.7780000000002</c:v>
                </c:pt>
                <c:pt idx="4">
                  <c:v>1995.7145</c:v>
                </c:pt>
                <c:pt idx="5">
                  <c:v>2353.0680000000002</c:v>
                </c:pt>
                <c:pt idx="6">
                  <c:v>2360.4165000000003</c:v>
                </c:pt>
                <c:pt idx="7">
                  <c:v>2324.1665000000003</c:v>
                </c:pt>
                <c:pt idx="8">
                  <c:v>2372.5609999999997</c:v>
                </c:pt>
                <c:pt idx="9">
                  <c:v>2325.5</c:v>
                </c:pt>
                <c:pt idx="10">
                  <c:v>2422.8945000000003</c:v>
                </c:pt>
                <c:pt idx="11">
                  <c:v>2431.8054999999999</c:v>
                </c:pt>
                <c:pt idx="12">
                  <c:v>2404.0524999999998</c:v>
                </c:pt>
                <c:pt idx="13">
                  <c:v>2405.143</c:v>
                </c:pt>
                <c:pt idx="14">
                  <c:v>2380.0895</c:v>
                </c:pt>
                <c:pt idx="15">
                  <c:v>2356.5</c:v>
                </c:pt>
                <c:pt idx="16">
                  <c:v>2347.5</c:v>
                </c:pt>
                <c:pt idx="17">
                  <c:v>2296</c:v>
                </c:pt>
                <c:pt idx="18">
                  <c:v>2438</c:v>
                </c:pt>
              </c:numCache>
            </c:numRef>
          </c:val>
          <c:smooth val="0"/>
          <c:extLst>
            <c:ext xmlns:c16="http://schemas.microsoft.com/office/drawing/2014/chart" uri="{C3380CC4-5D6E-409C-BE32-E72D297353CC}">
              <c16:uniqueId val="{00000003-3D54-4FB3-A956-94CBBB321034}"/>
            </c:ext>
          </c:extLst>
        </c:ser>
        <c:ser>
          <c:idx val="4"/>
          <c:order val="4"/>
          <c:tx>
            <c:strRef>
              <c:f>'precio minorista regiones'!$H$6</c:f>
              <c:strCache>
                <c:ptCount val="1"/>
                <c:pt idx="0">
                  <c:v>Maule</c:v>
                </c:pt>
              </c:strCache>
            </c:strRef>
          </c:tx>
          <c:spPr>
            <a:ln w="22225" cap="rnd">
              <a:solidFill>
                <a:schemeClr val="accent5"/>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regiones'!$Q$7:$Q$25</c:f>
              <c:numCache>
                <c:formatCode>#,##0</c:formatCode>
                <c:ptCount val="19"/>
                <c:pt idx="0">
                  <c:v>1987.143</c:v>
                </c:pt>
                <c:pt idx="1">
                  <c:v>2295</c:v>
                </c:pt>
                <c:pt idx="2">
                  <c:v>2362.7269999999999</c:v>
                </c:pt>
                <c:pt idx="3">
                  <c:v>2378.8890000000001</c:v>
                </c:pt>
                <c:pt idx="4">
                  <c:v>2390</c:v>
                </c:pt>
                <c:pt idx="5">
                  <c:v>2470</c:v>
                </c:pt>
                <c:pt idx="6">
                  <c:v>2400</c:v>
                </c:pt>
                <c:pt idx="7">
                  <c:v>2327.5</c:v>
                </c:pt>
                <c:pt idx="8">
                  <c:v>2350</c:v>
                </c:pt>
                <c:pt idx="9">
                  <c:v>2380.9090000000001</c:v>
                </c:pt>
                <c:pt idx="10">
                  <c:v>2456.6669999999999</c:v>
                </c:pt>
                <c:pt idx="11">
                  <c:v>2453.636</c:v>
                </c:pt>
                <c:pt idx="12">
                  <c:v>2425.7139999999999</c:v>
                </c:pt>
                <c:pt idx="13">
                  <c:v>2417.2730000000001</c:v>
                </c:pt>
                <c:pt idx="14">
                  <c:v>2453.636</c:v>
                </c:pt>
                <c:pt idx="15">
                  <c:v>2350</c:v>
                </c:pt>
                <c:pt idx="16">
                  <c:v>2333</c:v>
                </c:pt>
                <c:pt idx="17">
                  <c:v>2373</c:v>
                </c:pt>
                <c:pt idx="18">
                  <c:v>2465</c:v>
                </c:pt>
              </c:numCache>
            </c:numRef>
          </c:val>
          <c:smooth val="0"/>
          <c:extLst>
            <c:ext xmlns:c16="http://schemas.microsoft.com/office/drawing/2014/chart" uri="{C3380CC4-5D6E-409C-BE32-E72D297353CC}">
              <c16:uniqueId val="{00000004-3D54-4FB3-A956-94CBBB321034}"/>
            </c:ext>
          </c:extLst>
        </c:ser>
        <c:ser>
          <c:idx val="5"/>
          <c:order val="5"/>
          <c:tx>
            <c:strRef>
              <c:f>'precio minorista regiones'!$I$6</c:f>
              <c:strCache>
                <c:ptCount val="1"/>
                <c:pt idx="0">
                  <c:v>Ñuble</c:v>
                </c:pt>
              </c:strCache>
            </c:strRef>
          </c:tx>
          <c:spPr>
            <a:ln w="22225" cap="rnd">
              <a:solidFill>
                <a:schemeClr val="accent6"/>
              </a:solidFill>
              <a:round/>
            </a:ln>
            <a:effectLst/>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regiones'!$R$7:$R$25</c:f>
              <c:numCache>
                <c:formatCode>#,##0</c:formatCode>
                <c:ptCount val="19"/>
                <c:pt idx="0">
                  <c:v>1877.1109999999999</c:v>
                </c:pt>
                <c:pt idx="1">
                  <c:v>2194.3035</c:v>
                </c:pt>
                <c:pt idx="2">
                  <c:v>2233.3764999999999</c:v>
                </c:pt>
                <c:pt idx="3">
                  <c:v>2334.5834999999997</c:v>
                </c:pt>
                <c:pt idx="4">
                  <c:v>2356.6669999999999</c:v>
                </c:pt>
                <c:pt idx="5">
                  <c:v>2312.2915000000003</c:v>
                </c:pt>
                <c:pt idx="6">
                  <c:v>2212.875</c:v>
                </c:pt>
                <c:pt idx="7">
                  <c:v>2390</c:v>
                </c:pt>
                <c:pt idx="8">
                  <c:v>2274.125</c:v>
                </c:pt>
                <c:pt idx="9">
                  <c:v>2299.7780000000002</c:v>
                </c:pt>
                <c:pt idx="10">
                  <c:v>2322.5</c:v>
                </c:pt>
                <c:pt idx="11">
                  <c:v>2312.8995</c:v>
                </c:pt>
                <c:pt idx="12">
                  <c:v>2314.7354999999998</c:v>
                </c:pt>
                <c:pt idx="13">
                  <c:v>2297.2650000000003</c:v>
                </c:pt>
                <c:pt idx="14">
                  <c:v>2246.7379999999998</c:v>
                </c:pt>
                <c:pt idx="15">
                  <c:v>2297</c:v>
                </c:pt>
                <c:pt idx="16">
                  <c:v>2144</c:v>
                </c:pt>
                <c:pt idx="17">
                  <c:v>2303.5</c:v>
                </c:pt>
                <c:pt idx="18">
                  <c:v>2475.5</c:v>
                </c:pt>
              </c:numCache>
            </c:numRef>
          </c:val>
          <c:smooth val="0"/>
          <c:extLst>
            <c:ext xmlns:c16="http://schemas.microsoft.com/office/drawing/2014/chart" uri="{C3380CC4-5D6E-409C-BE32-E72D297353CC}">
              <c16:uniqueId val="{00000005-3D54-4FB3-A956-94CBBB321034}"/>
            </c:ext>
          </c:extLst>
        </c:ser>
        <c:ser>
          <c:idx val="6"/>
          <c:order val="6"/>
          <c:tx>
            <c:strRef>
              <c:f>'precio minorista regiones'!$J$6</c:f>
              <c:strCache>
                <c:ptCount val="1"/>
                <c:pt idx="0">
                  <c:v>Biobío</c:v>
                </c:pt>
              </c:strCache>
            </c:strRef>
          </c:tx>
          <c:spPr>
            <a:ln w="22225" cap="rnd">
              <a:solidFill>
                <a:schemeClr val="accent1">
                  <a:lumMod val="60000"/>
                </a:schemeClr>
              </a:solidFill>
              <a:round/>
            </a:ln>
            <a:effectLst/>
          </c:spPr>
          <c:marker>
            <c:symbol val="circle"/>
            <c:size val="3"/>
            <c:spPr>
              <a:solidFill>
                <a:schemeClr val="accent1">
                  <a:lumMod val="50000"/>
                </a:schemeClr>
              </a:solidFill>
              <a:ln>
                <a:noFill/>
              </a:ln>
            </c:spPr>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regiones'!$S$7:$S$25</c:f>
              <c:numCache>
                <c:formatCode>#,##0</c:formatCode>
                <c:ptCount val="19"/>
                <c:pt idx="0">
                  <c:v>2034.039</c:v>
                </c:pt>
                <c:pt idx="1">
                  <c:v>2268.5715</c:v>
                </c:pt>
                <c:pt idx="2">
                  <c:v>2328.0950000000003</c:v>
                </c:pt>
                <c:pt idx="3">
                  <c:v>2314.3590000000004</c:v>
                </c:pt>
                <c:pt idx="4">
                  <c:v>2373.3334999999997</c:v>
                </c:pt>
                <c:pt idx="5">
                  <c:v>2578.8890000000001</c:v>
                </c:pt>
                <c:pt idx="6">
                  <c:v>2531.0715</c:v>
                </c:pt>
                <c:pt idx="7">
                  <c:v>2494.1665000000003</c:v>
                </c:pt>
                <c:pt idx="8">
                  <c:v>2462.7275</c:v>
                </c:pt>
                <c:pt idx="9">
                  <c:v>2585.6729999999998</c:v>
                </c:pt>
                <c:pt idx="10">
                  <c:v>2607.857</c:v>
                </c:pt>
                <c:pt idx="11">
                  <c:v>2604.5834999999997</c:v>
                </c:pt>
                <c:pt idx="12">
                  <c:v>2647.6925000000001</c:v>
                </c:pt>
                <c:pt idx="13">
                  <c:v>2610</c:v>
                </c:pt>
                <c:pt idx="14">
                  <c:v>2535.8334999999997</c:v>
                </c:pt>
                <c:pt idx="15">
                  <c:v>2650</c:v>
                </c:pt>
                <c:pt idx="16">
                  <c:v>2517.5</c:v>
                </c:pt>
                <c:pt idx="17">
                  <c:v>2525.5</c:v>
                </c:pt>
                <c:pt idx="18">
                  <c:v>2590</c:v>
                </c:pt>
              </c:numCache>
            </c:numRef>
          </c:val>
          <c:smooth val="0"/>
          <c:extLst>
            <c:ext xmlns:c16="http://schemas.microsoft.com/office/drawing/2014/chart" uri="{C3380CC4-5D6E-409C-BE32-E72D297353CC}">
              <c16:uniqueId val="{00000006-3D54-4FB3-A956-94CBBB321034}"/>
            </c:ext>
          </c:extLst>
        </c:ser>
        <c:ser>
          <c:idx val="7"/>
          <c:order val="7"/>
          <c:tx>
            <c:strRef>
              <c:f>'precio minorista regiones'!$K$6</c:f>
              <c:strCache>
                <c:ptCount val="1"/>
                <c:pt idx="0">
                  <c:v>La Araucanía</c:v>
                </c:pt>
              </c:strCache>
            </c:strRef>
          </c:tx>
          <c:spPr>
            <a:ln w="22225"/>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regiones'!$T$7:$T$25</c:f>
              <c:numCache>
                <c:formatCode>#,##0</c:formatCode>
                <c:ptCount val="19"/>
                <c:pt idx="0">
                  <c:v>2011.9315000000001</c:v>
                </c:pt>
                <c:pt idx="1">
                  <c:v>2227.4089999999997</c:v>
                </c:pt>
                <c:pt idx="2">
                  <c:v>2312.6665000000003</c:v>
                </c:pt>
                <c:pt idx="3">
                  <c:v>2281.8000000000002</c:v>
                </c:pt>
                <c:pt idx="4">
                  <c:v>2206.0415000000003</c:v>
                </c:pt>
                <c:pt idx="5">
                  <c:v>2300</c:v>
                </c:pt>
                <c:pt idx="6">
                  <c:v>2110.585</c:v>
                </c:pt>
                <c:pt idx="7">
                  <c:v>2297.6665000000003</c:v>
                </c:pt>
                <c:pt idx="8">
                  <c:v>2235.1310000000003</c:v>
                </c:pt>
                <c:pt idx="9">
                  <c:v>2339.0235000000002</c:v>
                </c:pt>
                <c:pt idx="10">
                  <c:v>2589.5834999999997</c:v>
                </c:pt>
                <c:pt idx="11">
                  <c:v>2455.0419999999999</c:v>
                </c:pt>
                <c:pt idx="12">
                  <c:v>2601.3810000000003</c:v>
                </c:pt>
                <c:pt idx="13">
                  <c:v>2438.8829999999998</c:v>
                </c:pt>
                <c:pt idx="14">
                  <c:v>2328.5355</c:v>
                </c:pt>
                <c:pt idx="15">
                  <c:v>2423</c:v>
                </c:pt>
                <c:pt idx="16">
                  <c:v>2534</c:v>
                </c:pt>
                <c:pt idx="17">
                  <c:v>2435</c:v>
                </c:pt>
                <c:pt idx="18">
                  <c:v>2305</c:v>
                </c:pt>
              </c:numCache>
            </c:numRef>
          </c:val>
          <c:smooth val="0"/>
          <c:extLst>
            <c:ext xmlns:c16="http://schemas.microsoft.com/office/drawing/2014/chart" uri="{C3380CC4-5D6E-409C-BE32-E72D297353CC}">
              <c16:uniqueId val="{00000007-3D54-4FB3-A956-94CBBB321034}"/>
            </c:ext>
          </c:extLst>
        </c:ser>
        <c:ser>
          <c:idx val="8"/>
          <c:order val="8"/>
          <c:tx>
            <c:strRef>
              <c:f>'precio minorista regiones'!$L$6</c:f>
              <c:strCache>
                <c:ptCount val="1"/>
                <c:pt idx="0">
                  <c:v>Los Lagos</c:v>
                </c:pt>
              </c:strCache>
            </c:strRef>
          </c:tx>
          <c:spPr>
            <a:ln w="22225"/>
          </c:spPr>
          <c:marker>
            <c:symbol val="circle"/>
            <c:size val="3"/>
          </c:marker>
          <c:cat>
            <c:numRef>
              <c:f>'precio minorista regiones'!$B$7:$B$25</c:f>
              <c:numCache>
                <c:formatCode>General</c:formatCode>
                <c:ptCount val="19"/>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numCache>
            </c:numRef>
          </c:cat>
          <c:val>
            <c:numRef>
              <c:f>'precio minorista regiones'!$U$7:$U$25</c:f>
              <c:numCache>
                <c:formatCode>#,##0</c:formatCode>
                <c:ptCount val="19"/>
                <c:pt idx="0">
                  <c:v>1964.4445000000001</c:v>
                </c:pt>
                <c:pt idx="1">
                  <c:v>2305.0164999999997</c:v>
                </c:pt>
                <c:pt idx="2">
                  <c:v>2337.3215</c:v>
                </c:pt>
                <c:pt idx="3">
                  <c:v>2372.857</c:v>
                </c:pt>
                <c:pt idx="4">
                  <c:v>2356.6665000000003</c:v>
                </c:pt>
                <c:pt idx="5">
                  <c:v>2356.6665000000003</c:v>
                </c:pt>
                <c:pt idx="6">
                  <c:v>2336.9285</c:v>
                </c:pt>
                <c:pt idx="7">
                  <c:v>2344.0715</c:v>
                </c:pt>
                <c:pt idx="8">
                  <c:v>2362.85</c:v>
                </c:pt>
                <c:pt idx="9">
                  <c:v>2348.7219999999998</c:v>
                </c:pt>
                <c:pt idx="10">
                  <c:v>2456.6669999999999</c:v>
                </c:pt>
                <c:pt idx="11">
                  <c:v>2446.35</c:v>
                </c:pt>
                <c:pt idx="12">
                  <c:v>2440</c:v>
                </c:pt>
                <c:pt idx="13">
                  <c:v>2499.0909999999999</c:v>
                </c:pt>
                <c:pt idx="14">
                  <c:v>2526.3634999999999</c:v>
                </c:pt>
                <c:pt idx="15">
                  <c:v>2481</c:v>
                </c:pt>
                <c:pt idx="16">
                  <c:v>2490</c:v>
                </c:pt>
                <c:pt idx="17">
                  <c:v>2470.5</c:v>
                </c:pt>
                <c:pt idx="18">
                  <c:v>2382.5</c:v>
                </c:pt>
              </c:numCache>
            </c:numRef>
          </c:val>
          <c:smooth val="0"/>
          <c:extLst>
            <c:ext xmlns:c16="http://schemas.microsoft.com/office/drawing/2014/chart" uri="{C3380CC4-5D6E-409C-BE32-E72D297353CC}">
              <c16:uniqueId val="{00000008-3D54-4FB3-A956-94CBBB321034}"/>
            </c:ext>
          </c:extLst>
        </c:ser>
        <c:dLbls>
          <c:showLegendKey val="0"/>
          <c:showVal val="0"/>
          <c:showCatName val="0"/>
          <c:showSerName val="0"/>
          <c:showPercent val="0"/>
          <c:showBubbleSize val="0"/>
        </c:dLbls>
        <c:marker val="1"/>
        <c:smooth val="0"/>
        <c:axId val="-2124685064"/>
        <c:axId val="-2124681528"/>
      </c:lineChart>
      <c:catAx>
        <c:axId val="-2124685064"/>
        <c:scaling>
          <c:orientation val="minMax"/>
        </c:scaling>
        <c:delete val="1"/>
        <c:axPos val="b"/>
        <c:numFmt formatCode="#,##0" sourceLinked="0"/>
        <c:majorTickMark val="out"/>
        <c:minorTickMark val="none"/>
        <c:tickLblPos val="nextTo"/>
        <c:crossAx val="-2124681528"/>
        <c:crosses val="autoZero"/>
        <c:auto val="0"/>
        <c:lblAlgn val="ctr"/>
        <c:lblOffset val="100"/>
        <c:tickLblSkip val="1"/>
        <c:noMultiLvlLbl val="1"/>
      </c:catAx>
      <c:valAx>
        <c:axId val="-2124681528"/>
        <c:scaling>
          <c:orientation val="minMax"/>
          <c:max val="1600"/>
          <c:min val="1000"/>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24685064"/>
        <c:crosses val="autoZero"/>
        <c:crossBetween val="between"/>
      </c:valAx>
      <c:spPr>
        <a:noFill/>
        <a:ln w="25400">
          <a:noFill/>
        </a:ln>
      </c:spPr>
    </c:plotArea>
    <c:legend>
      <c:legendPos val="r"/>
      <c:layout>
        <c:manualLayout>
          <c:xMode val="edge"/>
          <c:yMode val="edge"/>
          <c:x val="8.044444444444443E-2"/>
          <c:y val="0.35543531547179991"/>
          <c:w val="0.86154698283003583"/>
          <c:h val="0.22970037128882079"/>
        </c:manualLayout>
      </c:layout>
      <c:overlay val="0"/>
      <c:spPr>
        <a:noFill/>
        <a:ln w="25400">
          <a:noFill/>
        </a:ln>
      </c:spPr>
      <c:txPr>
        <a:bodyPr/>
        <a:lstStyle/>
        <a:p>
          <a:pPr>
            <a:defRPr sz="9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n-US" sz="1000" b="1"/>
              <a:t>Gráfico 6.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033624247501119"/>
          <c:h val="0.57327518518518517"/>
        </c:manualLayout>
      </c:layout>
      <c:lineChart>
        <c:grouping val="standard"/>
        <c:varyColors val="0"/>
        <c:ser>
          <c:idx val="0"/>
          <c:order val="0"/>
          <c:tx>
            <c:strRef>
              <c:f>'sup, prod y rend'!$D$5:$D$6</c:f>
              <c:strCache>
                <c:ptCount val="2"/>
                <c:pt idx="0">
                  <c:v>Superficie (ha)</c:v>
                </c:pt>
              </c:strCache>
            </c:strRef>
          </c:tx>
          <c:spPr>
            <a:ln w="19050" cap="rnd">
              <a:solidFill>
                <a:schemeClr val="accent1"/>
              </a:solidFill>
              <a:round/>
            </a:ln>
            <a:effectLst/>
          </c:spPr>
          <c:marker>
            <c:symbol val="circle"/>
            <c:size val="3"/>
            <c:spPr>
              <a:solidFill>
                <a:schemeClr val="accent1"/>
              </a:solidFill>
              <a:ln w="19050">
                <a:solidFill>
                  <a:schemeClr val="accent1"/>
                </a:solidFill>
              </a:ln>
              <a:effectLst/>
            </c:spPr>
          </c:marker>
          <c:cat>
            <c:strRef>
              <c:f>'sup, prod y rend'!$C$7:$C$27</c:f>
              <c:strCache>
                <c:ptCount val="21"/>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strCache>
            </c:strRef>
          </c:cat>
          <c:val>
            <c:numRef>
              <c:f>'sup, prod y rend'!$D$7:$D$27</c:f>
              <c:numCache>
                <c:formatCode>#,##0</c:formatCode>
                <c:ptCount val="21"/>
                <c:pt idx="0">
                  <c:v>59560</c:v>
                </c:pt>
                <c:pt idx="1">
                  <c:v>55620</c:v>
                </c:pt>
                <c:pt idx="2">
                  <c:v>63200</c:v>
                </c:pt>
                <c:pt idx="3">
                  <c:v>54145</c:v>
                </c:pt>
                <c:pt idx="4">
                  <c:v>55976</c:v>
                </c:pt>
                <c:pt idx="5">
                  <c:v>45078</c:v>
                </c:pt>
                <c:pt idx="6">
                  <c:v>50771</c:v>
                </c:pt>
                <c:pt idx="7">
                  <c:v>53653</c:v>
                </c:pt>
                <c:pt idx="8">
                  <c:v>41534</c:v>
                </c:pt>
                <c:pt idx="9">
                  <c:v>49576</c:v>
                </c:pt>
                <c:pt idx="10">
                  <c:v>48965</c:v>
                </c:pt>
                <c:pt idx="11">
                  <c:v>50526.337967409301</c:v>
                </c:pt>
                <c:pt idx="12">
                  <c:v>53485</c:v>
                </c:pt>
                <c:pt idx="13">
                  <c:v>54082</c:v>
                </c:pt>
                <c:pt idx="14">
                  <c:v>41268</c:v>
                </c:pt>
                <c:pt idx="15">
                  <c:v>41811</c:v>
                </c:pt>
                <c:pt idx="16">
                  <c:v>44145</c:v>
                </c:pt>
                <c:pt idx="17">
                  <c:v>36329</c:v>
                </c:pt>
                <c:pt idx="18">
                  <c:v>36573</c:v>
                </c:pt>
                <c:pt idx="19">
                  <c:v>28986</c:v>
                </c:pt>
                <c:pt idx="20">
                  <c:v>31243</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19050" cap="rnd">
              <a:solidFill>
                <a:schemeClr val="accent2"/>
              </a:solidFill>
              <a:round/>
            </a:ln>
            <a:effectLst/>
          </c:spPr>
          <c:marker>
            <c:symbol val="diamond"/>
            <c:size val="3"/>
            <c:spPr>
              <a:solidFill>
                <a:schemeClr val="accent2"/>
              </a:solidFill>
              <a:ln w="19050">
                <a:solidFill>
                  <a:schemeClr val="accent2"/>
                </a:solidFill>
              </a:ln>
              <a:effectLst/>
            </c:spPr>
          </c:marker>
          <c:cat>
            <c:strRef>
              <c:f>'sup, prod y rend'!$C$7:$C$27</c:f>
              <c:strCache>
                <c:ptCount val="21"/>
                <c:pt idx="0">
                  <c:v>2003/04</c:v>
                </c:pt>
                <c:pt idx="1">
                  <c:v>2004/05</c:v>
                </c:pt>
                <c:pt idx="2">
                  <c:v>2005/06</c:v>
                </c:pt>
                <c:pt idx="3">
                  <c:v>2006/07</c:v>
                </c:pt>
                <c:pt idx="4">
                  <c:v>2007/08</c:v>
                </c:pt>
                <c:pt idx="5">
                  <c:v>2008/09</c:v>
                </c:pt>
                <c:pt idx="6">
                  <c:v>2009/10</c:v>
                </c:pt>
                <c:pt idx="7">
                  <c:v>2010/11</c:v>
                </c:pt>
                <c:pt idx="8">
                  <c:v>2011/12</c:v>
                </c:pt>
                <c:pt idx="9">
                  <c:v>2012/13</c:v>
                </c:pt>
                <c:pt idx="10">
                  <c:v>2013/14</c:v>
                </c:pt>
                <c:pt idx="11">
                  <c:v>2014/15</c:v>
                </c:pt>
                <c:pt idx="12">
                  <c:v>2015/16</c:v>
                </c:pt>
                <c:pt idx="13">
                  <c:v>2016/17</c:v>
                </c:pt>
                <c:pt idx="14">
                  <c:v>2017/18</c:v>
                </c:pt>
                <c:pt idx="15">
                  <c:v>2018/19</c:v>
                </c:pt>
                <c:pt idx="16">
                  <c:v>2019/20</c:v>
                </c:pt>
                <c:pt idx="17">
                  <c:v>2020/21</c:v>
                </c:pt>
                <c:pt idx="18">
                  <c:v>2021/22</c:v>
                </c:pt>
                <c:pt idx="19">
                  <c:v>2022/23</c:v>
                </c:pt>
                <c:pt idx="20">
                  <c:v>2023/24*</c:v>
                </c:pt>
              </c:strCache>
            </c:strRef>
          </c:cat>
          <c:val>
            <c:numRef>
              <c:f>'sup, prod y rend'!$E$7:$E$27</c:f>
              <c:numCache>
                <c:formatCode>#,##0</c:formatCode>
                <c:ptCount val="21"/>
                <c:pt idx="0">
                  <c:v>1144170</c:v>
                </c:pt>
                <c:pt idx="1">
                  <c:v>1115735.7</c:v>
                </c:pt>
                <c:pt idx="2">
                  <c:v>1391378.2</c:v>
                </c:pt>
                <c:pt idx="3">
                  <c:v>834859.9</c:v>
                </c:pt>
                <c:pt idx="4">
                  <c:v>965939.5</c:v>
                </c:pt>
                <c:pt idx="5">
                  <c:v>924548.1</c:v>
                </c:pt>
                <c:pt idx="6">
                  <c:v>1081349.2</c:v>
                </c:pt>
                <c:pt idx="7">
                  <c:v>1676444</c:v>
                </c:pt>
                <c:pt idx="8">
                  <c:v>1093452</c:v>
                </c:pt>
                <c:pt idx="9">
                  <c:v>1159022.1000000001</c:v>
                </c:pt>
                <c:pt idx="10">
                  <c:v>1061324.9400000002</c:v>
                </c:pt>
                <c:pt idx="11">
                  <c:v>960502</c:v>
                </c:pt>
                <c:pt idx="12">
                  <c:v>1166024.8999999999</c:v>
                </c:pt>
                <c:pt idx="13">
                  <c:v>1426478.7500000002</c:v>
                </c:pt>
                <c:pt idx="14">
                  <c:v>1183356.6000000001</c:v>
                </c:pt>
                <c:pt idx="15">
                  <c:v>1162568</c:v>
                </c:pt>
                <c:pt idx="16">
                  <c:v>1288153.6000000001</c:v>
                </c:pt>
                <c:pt idx="17">
                  <c:v>994507.8</c:v>
                </c:pt>
                <c:pt idx="18">
                  <c:v>1024511.4</c:v>
                </c:pt>
                <c:pt idx="19">
                  <c:v>843118.7</c:v>
                </c:pt>
                <c:pt idx="20">
                  <c:v>879751.21683411801</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dd/mm/yy;@" sourceLinked="0"/>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a:pPr>
            <a:endParaRPr lang="es-CL"/>
          </a:p>
        </c:txPr>
        <c:crossAx val="-2124535608"/>
        <c:crosses val="autoZero"/>
        <c:auto val="1"/>
        <c:lblAlgn val="ctr"/>
        <c:lblOffset val="100"/>
        <c:noMultiLvlLbl val="0"/>
      </c:catAx>
      <c:valAx>
        <c:axId val="-2124535608"/>
        <c:scaling>
          <c:orientation val="minMax"/>
          <c:max val="64000"/>
          <c:min val="2800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a:pPr>
            <a:endParaRPr lang="es-CL"/>
          </a:p>
        </c:txPr>
        <c:crossAx val="-2124538920"/>
        <c:crosses val="autoZero"/>
        <c:crossBetween val="between"/>
        <c:majorUnit val="4000"/>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ax val="1700000.0000000002"/>
          <c:min val="700000"/>
        </c:scaling>
        <c:delete val="0"/>
        <c:axPos val="r"/>
        <c:title>
          <c:tx>
            <c:rich>
              <a:bodyPr/>
              <a:lstStyle/>
              <a:p>
                <a:pPr>
                  <a:defRPr/>
                </a:pPr>
                <a:r>
                  <a:rPr lang="en-US"/>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a:pPr>
            <a:endParaRPr lang="es-CL"/>
          </a:p>
        </c:txPr>
        <c:crossAx val="-2124529192"/>
        <c:crosses val="max"/>
        <c:crossBetween val="between"/>
      </c:valAx>
      <c:spPr>
        <a:noFill/>
        <a:ln w="25400">
          <a:noFill/>
        </a:ln>
      </c:spPr>
    </c:plotArea>
    <c:legend>
      <c:legendPos val="r"/>
      <c:layout>
        <c:manualLayout>
          <c:xMode val="edge"/>
          <c:yMode val="edge"/>
          <c:x val="0.18633837294016148"/>
          <c:y val="0.86749296296296297"/>
          <c:w val="0.61833411139813099"/>
          <c:h val="6.8566983250805E-2"/>
        </c:manualLayout>
      </c:layout>
      <c:overlay val="0"/>
      <c:spPr>
        <a:noFill/>
        <a:ln w="25400">
          <a:noFill/>
        </a:ln>
      </c:sp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ysClr val="windowText" lastClr="000000"/>
          </a:solidFill>
          <a:latin typeface="+mn-lt"/>
          <a:ea typeface="Calibri"/>
          <a:cs typeface="Calibri"/>
        </a:defRPr>
      </a:pPr>
      <a:endParaRPr lang="es-CL"/>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rgbClr val="000000"/>
                </a:solidFill>
                <a:latin typeface="+mn-lt"/>
                <a:ea typeface="Arial"/>
                <a:cs typeface="Arial"/>
              </a:defRPr>
            </a:pPr>
            <a:r>
              <a:rPr lang="en-US">
                <a:latin typeface="+mn-lt"/>
              </a:rPr>
              <a:t>Gráfico 7. Superficie regional de papa entre las regiones de Coquimbo y Los Lagos (hectáreas)</a:t>
            </a:r>
          </a:p>
        </c:rich>
      </c:tx>
      <c:overlay val="0"/>
      <c:spPr>
        <a:noFill/>
        <a:ln w="25400">
          <a:noFill/>
        </a:ln>
        <a:effectLst/>
      </c:spPr>
      <c:txPr>
        <a:bodyPr rot="0" spcFirstLastPara="1" vertOverflow="ellipsis" vert="horz" wrap="square" anchor="ctr" anchorCtr="1"/>
        <a:lstStyle/>
        <a:p>
          <a:pPr>
            <a:defRPr sz="1000" b="1" i="0" u="none" strike="noStrike" kern="1200" baseline="0">
              <a:solidFill>
                <a:srgbClr val="000000"/>
              </a:solidFill>
              <a:latin typeface="+mn-lt"/>
              <a:ea typeface="Arial"/>
              <a:cs typeface="Arial"/>
            </a:defRPr>
          </a:pPr>
          <a:endParaRPr lang="es-CL"/>
        </a:p>
      </c:txPr>
    </c:title>
    <c:autoTitleDeleted val="0"/>
    <c:plotArea>
      <c:layout>
        <c:manualLayout>
          <c:layoutTarget val="inner"/>
          <c:xMode val="edge"/>
          <c:yMode val="edge"/>
          <c:x val="7.6621047881213045E-2"/>
          <c:y val="0.11053775404088732"/>
          <c:w val="0.90340611863100251"/>
          <c:h val="0.72217062929245601"/>
        </c:manualLayout>
      </c:layout>
      <c:barChart>
        <c:barDir val="col"/>
        <c:grouping val="clustered"/>
        <c:varyColors val="0"/>
        <c:ser>
          <c:idx val="0"/>
          <c:order val="0"/>
          <c:tx>
            <c:strRef>
              <c:f>'sup región'!$B$22</c:f>
              <c:strCache>
                <c:ptCount val="1"/>
                <c:pt idx="0">
                  <c:v>2020/21</c:v>
                </c:pt>
              </c:strCache>
            </c:strRef>
          </c:tx>
          <c:spPr>
            <a:solidFill>
              <a:schemeClr val="accent1"/>
            </a:solidFill>
            <a:ln>
              <a:noFill/>
            </a:ln>
            <a:effectLst/>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1825</c:v>
                </c:pt>
                <c:pt idx="1">
                  <c:v>608</c:v>
                </c:pt>
                <c:pt idx="2">
                  <c:v>1254</c:v>
                </c:pt>
                <c:pt idx="3">
                  <c:v>1041</c:v>
                </c:pt>
                <c:pt idx="4">
                  <c:v>3315</c:v>
                </c:pt>
                <c:pt idx="5">
                  <c:v>2369</c:v>
                </c:pt>
                <c:pt idx="6">
                  <c:v>4379</c:v>
                </c:pt>
                <c:pt idx="7">
                  <c:v>9061</c:v>
                </c:pt>
                <c:pt idx="8">
                  <c:v>3047</c:v>
                </c:pt>
                <c:pt idx="9">
                  <c:v>8743</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2021/22</c:v>
                </c:pt>
              </c:strCache>
            </c:strRef>
          </c:tx>
          <c:spPr>
            <a:solidFill>
              <a:schemeClr val="accent2"/>
            </a:solidFill>
            <a:ln>
              <a:noFill/>
            </a:ln>
            <a:effectLst/>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1112</c:v>
                </c:pt>
                <c:pt idx="1">
                  <c:v>579</c:v>
                </c:pt>
                <c:pt idx="2">
                  <c:v>2208</c:v>
                </c:pt>
                <c:pt idx="3">
                  <c:v>1053</c:v>
                </c:pt>
                <c:pt idx="4">
                  <c:v>2769</c:v>
                </c:pt>
                <c:pt idx="5">
                  <c:v>1977</c:v>
                </c:pt>
                <c:pt idx="6">
                  <c:v>3117</c:v>
                </c:pt>
                <c:pt idx="7">
                  <c:v>9648</c:v>
                </c:pt>
                <c:pt idx="8">
                  <c:v>2800</c:v>
                </c:pt>
                <c:pt idx="9">
                  <c:v>10623</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2022/23</c:v>
                </c:pt>
              </c:strCache>
            </c:strRef>
          </c:tx>
          <c:spPr>
            <a:solidFill>
              <a:schemeClr val="accent3"/>
            </a:solidFill>
            <a:ln>
              <a:noFill/>
            </a:ln>
            <a:effectLst/>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1957</c:v>
                </c:pt>
                <c:pt idx="1">
                  <c:v>331</c:v>
                </c:pt>
                <c:pt idx="2">
                  <c:v>1486</c:v>
                </c:pt>
                <c:pt idx="3">
                  <c:v>954</c:v>
                </c:pt>
                <c:pt idx="4">
                  <c:v>1708</c:v>
                </c:pt>
                <c:pt idx="5">
                  <c:v>1234</c:v>
                </c:pt>
                <c:pt idx="6">
                  <c:v>2609</c:v>
                </c:pt>
                <c:pt idx="7">
                  <c:v>8833</c:v>
                </c:pt>
                <c:pt idx="8">
                  <c:v>2009</c:v>
                </c:pt>
                <c:pt idx="9">
                  <c:v>7178</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mn-lt"/>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prstDash val="solid"/>
              <a:round/>
            </a:ln>
            <a:effectLst/>
          </c:spPr>
        </c:majorGridlines>
        <c:title>
          <c:tx>
            <c:rich>
              <a:bodyPr rot="-5400000" spcFirstLastPara="1" vertOverflow="ellipsis" vert="horz" wrap="square" anchor="ctr" anchorCtr="1"/>
              <a:lstStyle/>
              <a:p>
                <a:pPr>
                  <a:defRPr sz="1000" b="0" i="0" u="none" strike="noStrike" kern="1200" baseline="0">
                    <a:solidFill>
                      <a:srgbClr val="000000"/>
                    </a:solidFill>
                    <a:latin typeface="+mn-lt"/>
                    <a:ea typeface="Arial"/>
                    <a:cs typeface="Arial"/>
                  </a:defRPr>
                </a:pPr>
                <a:r>
                  <a:rPr lang="en-US">
                    <a:latin typeface="+mn-lt"/>
                  </a:rPr>
                  <a:t>Superficie</a:t>
                </a:r>
                <a:r>
                  <a:rPr lang="en-US" baseline="0">
                    <a:latin typeface="+mn-lt"/>
                  </a:rPr>
                  <a:t> (hás)</a:t>
                </a:r>
                <a:endParaRPr lang="en-US">
                  <a:latin typeface="+mn-l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rgbClr val="000000"/>
                  </a:solidFill>
                  <a:latin typeface="+mn-lt"/>
                  <a:ea typeface="Arial"/>
                  <a:cs typeface="Arial"/>
                </a:defRPr>
              </a:pPr>
              <a:endParaRPr lang="es-CL"/>
            </a:p>
          </c:txPr>
        </c:title>
        <c:numFmt formatCode="#,##0" sourceLinked="1"/>
        <c:majorTickMark val="none"/>
        <c:minorTickMark val="none"/>
        <c:tickLblPos val="nextTo"/>
        <c:spPr>
          <a:noFill/>
          <a:ln w="9525" cap="flat" cmpd="sng" algn="ctr">
            <a:noFill/>
            <a:prstDash val="solid"/>
            <a:round/>
          </a:ln>
          <a:effectLst/>
        </c:spPr>
        <c:txPr>
          <a:bodyPr rot="0" spcFirstLastPara="1" vertOverflow="ellipsis" wrap="square" anchor="ctr" anchorCtr="1"/>
          <a:lstStyle/>
          <a:p>
            <a:pPr>
              <a:defRPr sz="1000" b="0" i="0" u="none" strike="noStrike" kern="1200" baseline="0">
                <a:solidFill>
                  <a:srgbClr val="000000"/>
                </a:solidFill>
                <a:latin typeface="+mn-lt"/>
                <a:ea typeface="Arial"/>
                <a:cs typeface="Arial"/>
              </a:defRPr>
            </a:pPr>
            <a:endParaRPr lang="es-CL"/>
          </a:p>
        </c:txPr>
        <c:crossAx val="-2124804264"/>
        <c:crosses val="autoZero"/>
        <c:crossBetween val="between"/>
      </c:valAx>
      <c:spPr>
        <a:noFill/>
        <a:ln w="25400">
          <a:noFill/>
        </a:ln>
        <a:effectLst/>
      </c:spPr>
    </c:plotArea>
    <c:legend>
      <c:legendPos val="r"/>
      <c:layout>
        <c:manualLayout>
          <c:xMode val="edge"/>
          <c:yMode val="edge"/>
          <c:x val="0.38246042934589503"/>
          <c:y val="0.91960083114610702"/>
          <c:w val="0.23944411970337801"/>
          <c:h val="5.8983213035870501E-2"/>
        </c:manualLayout>
      </c:layout>
      <c:overlay val="0"/>
      <c:spPr>
        <a:noFill/>
        <a:ln w="25400">
          <a:noFill/>
        </a:ln>
        <a:effectLst/>
      </c:spPr>
      <c:txPr>
        <a:bodyPr rot="0" spcFirstLastPara="1" vertOverflow="ellipsis" vert="horz" wrap="square" anchor="ctr" anchorCtr="1"/>
        <a:lstStyle/>
        <a:p>
          <a:pPr>
            <a:defRPr sz="920" b="0" i="0" u="none" strike="noStrike" kern="1200" baseline="0">
              <a:solidFill>
                <a:srgbClr val="000000"/>
              </a:solidFill>
              <a:latin typeface="+mn-lt"/>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37</xdr:row>
      <xdr:rowOff>45243</xdr:rowOff>
    </xdr:from>
    <xdr:to>
      <xdr:col>2</xdr:col>
      <xdr:colOff>438150</xdr:colOff>
      <xdr:row>37</xdr:row>
      <xdr:rowOff>140493</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7260431"/>
          <a:ext cx="1871663"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161921</xdr:colOff>
      <xdr:row>0</xdr:row>
      <xdr:rowOff>154038</xdr:rowOff>
    </xdr:from>
    <xdr:to>
      <xdr:col>2</xdr:col>
      <xdr:colOff>17809</xdr:colOff>
      <xdr:row>7</xdr:row>
      <xdr:rowOff>16812</xdr:rowOff>
    </xdr:to>
    <xdr:pic>
      <xdr:nvPicPr>
        <xdr:cNvPr id="6" name="Imagen 1">
          <a:extLst>
            <a:ext uri="{FF2B5EF4-FFF2-40B4-BE49-F238E27FC236}">
              <a16:creationId xmlns:a16="http://schemas.microsoft.com/office/drawing/2014/main" id="{8D13077D-AA91-45AB-8F81-74C845F79B80}"/>
            </a:ext>
          </a:extLst>
        </xdr:cNvPr>
        <xdr:cNvPicPr>
          <a:picLocks noChangeAspect="1" noChangeArrowheads="1"/>
        </xdr:cNvPicPr>
      </xdr:nvPicPr>
      <xdr:blipFill>
        <a:blip xmlns:r="http://schemas.openxmlformats.org/officeDocument/2006/relationships" r:embed="rId2"/>
        <a:stretch>
          <a:fillRect/>
        </a:stretch>
      </xdr:blipFill>
      <xdr:spPr bwMode="auto">
        <a:xfrm>
          <a:off x="161921" y="154038"/>
          <a:ext cx="1407103" cy="1196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60100</xdr:colOff>
      <xdr:row>26</xdr:row>
      <xdr:rowOff>85726</xdr:rowOff>
    </xdr:from>
    <xdr:to>
      <xdr:col>21</xdr:col>
      <xdr:colOff>33663</xdr:colOff>
      <xdr:row>42</xdr:row>
      <xdr:rowOff>107158</xdr:rowOff>
    </xdr:to>
    <xdr:graphicFrame macro="">
      <xdr:nvGraphicFramePr>
        <xdr:cNvPr id="2" name="Gráfico 1">
          <a:extLst>
            <a:ext uri="{FF2B5EF4-FFF2-40B4-BE49-F238E27FC236}">
              <a16:creationId xmlns:a16="http://schemas.microsoft.com/office/drawing/2014/main" id="{4B31778A-D18E-4639-A8D1-A0738C72B7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58856</xdr:colOff>
      <xdr:row>26</xdr:row>
      <xdr:rowOff>85726</xdr:rowOff>
    </xdr:from>
    <xdr:to>
      <xdr:col>10</xdr:col>
      <xdr:colOff>651543</xdr:colOff>
      <xdr:row>42</xdr:row>
      <xdr:rowOff>119064</xdr:rowOff>
    </xdr:to>
    <xdr:graphicFrame macro="">
      <xdr:nvGraphicFramePr>
        <xdr:cNvPr id="3" name="Gráfico 4">
          <a:extLst>
            <a:ext uri="{FF2B5EF4-FFF2-40B4-BE49-F238E27FC236}">
              <a16:creationId xmlns:a16="http://schemas.microsoft.com/office/drawing/2014/main" id="{CB3CF7A4-1620-44F0-969B-637901A13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547688</xdr:colOff>
      <xdr:row>43</xdr:row>
      <xdr:rowOff>47624</xdr:rowOff>
    </xdr:from>
    <xdr:to>
      <xdr:col>17</xdr:col>
      <xdr:colOff>345281</xdr:colOff>
      <xdr:row>44</xdr:row>
      <xdr:rowOff>107248</xdr:rowOff>
    </xdr:to>
    <xdr:graphicFrame macro="">
      <xdr:nvGraphicFramePr>
        <xdr:cNvPr id="4" name="Gráfico 3">
          <a:extLst>
            <a:ext uri="{FF2B5EF4-FFF2-40B4-BE49-F238E27FC236}">
              <a16:creationId xmlns:a16="http://schemas.microsoft.com/office/drawing/2014/main" id="{2D0EAFD2-E398-42AB-8F3D-54CF9A4203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26477</xdr:colOff>
      <xdr:row>29</xdr:row>
      <xdr:rowOff>46495</xdr:rowOff>
    </xdr:from>
    <xdr:to>
      <xdr:col>6</xdr:col>
      <xdr:colOff>846574</xdr:colOff>
      <xdr:row>46</xdr:row>
      <xdr:rowOff>47745</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71155</xdr:colOff>
      <xdr:row>44</xdr:row>
      <xdr:rowOff>136353</xdr:rowOff>
    </xdr:from>
    <xdr:to>
      <xdr:col>4</xdr:col>
      <xdr:colOff>575469</xdr:colOff>
      <xdr:row>46</xdr:row>
      <xdr:rowOff>72856</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71155" y="7369400"/>
          <a:ext cx="3212986" cy="254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90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43090</xdr:colOff>
      <xdr:row>28</xdr:row>
      <xdr:rowOff>93324</xdr:rowOff>
    </xdr:from>
    <xdr:to>
      <xdr:col>12</xdr:col>
      <xdr:colOff>614590</xdr:colOff>
      <xdr:row>46</xdr:row>
      <xdr:rowOff>129137</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30045</xdr:colOff>
      <xdr:row>45</xdr:row>
      <xdr:rowOff>5102</xdr:rowOff>
    </xdr:from>
    <xdr:to>
      <xdr:col>5</xdr:col>
      <xdr:colOff>374758</xdr:colOff>
      <xdr:row>46</xdr:row>
      <xdr:rowOff>100354</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3389" y="6934540"/>
          <a:ext cx="3559400" cy="261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78581</xdr:colOff>
      <xdr:row>28</xdr:row>
      <xdr:rowOff>67467</xdr:rowOff>
    </xdr:from>
    <xdr:to>
      <xdr:col>12</xdr:col>
      <xdr:colOff>550334</xdr:colOff>
      <xdr:row>47</xdr:row>
      <xdr:rowOff>111217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46114</xdr:colOff>
      <xdr:row>45</xdr:row>
      <xdr:rowOff>154967</xdr:rowOff>
    </xdr:from>
    <xdr:to>
      <xdr:col>5</xdr:col>
      <xdr:colOff>365881</xdr:colOff>
      <xdr:row>47</xdr:row>
      <xdr:rowOff>91468</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30781" y="6769550"/>
          <a:ext cx="3336017" cy="254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28</xdr:row>
      <xdr:rowOff>66673</xdr:rowOff>
    </xdr:from>
    <xdr:to>
      <xdr:col>12</xdr:col>
      <xdr:colOff>559594</xdr:colOff>
      <xdr:row>46</xdr:row>
      <xdr:rowOff>126298</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57830</xdr:colOff>
      <xdr:row>45</xdr:row>
      <xdr:rowOff>13601</xdr:rowOff>
    </xdr:from>
    <xdr:to>
      <xdr:col>5</xdr:col>
      <xdr:colOff>275544</xdr:colOff>
      <xdr:row>46</xdr:row>
      <xdr:rowOff>108854</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41174" y="7335945"/>
          <a:ext cx="3313339" cy="26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es-CL" sz="1050" i="1"/>
            <a:t>Fuente: elaborado por Odepa con información del INE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470017</xdr:colOff>
      <xdr:row>0</xdr:row>
      <xdr:rowOff>25401</xdr:rowOff>
    </xdr:from>
    <xdr:to>
      <xdr:col>21</xdr:col>
      <xdr:colOff>449378</xdr:colOff>
      <xdr:row>40</xdr:row>
      <xdr:rowOff>14288</xdr:rowOff>
    </xdr:to>
    <xdr:graphicFrame macro="">
      <xdr:nvGraphicFramePr>
        <xdr:cNvPr id="2" name="Gráfico 1">
          <a:extLst>
            <a:ext uri="{FF2B5EF4-FFF2-40B4-BE49-F238E27FC236}">
              <a16:creationId xmlns:a16="http://schemas.microsoft.com/office/drawing/2014/main" id="{B09040E3-345B-1A42-115C-4B5A10BBC8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44790</xdr:colOff>
      <xdr:row>0</xdr:row>
      <xdr:rowOff>73306</xdr:rowOff>
    </xdr:from>
    <xdr:to>
      <xdr:col>12</xdr:col>
      <xdr:colOff>413885</xdr:colOff>
      <xdr:row>40</xdr:row>
      <xdr:rowOff>57829</xdr:rowOff>
    </xdr:to>
    <xdr:graphicFrame macro="">
      <xdr:nvGraphicFramePr>
        <xdr:cNvPr id="3" name="Gráfico 2">
          <a:extLst>
            <a:ext uri="{FF2B5EF4-FFF2-40B4-BE49-F238E27FC236}">
              <a16:creationId xmlns:a16="http://schemas.microsoft.com/office/drawing/2014/main" id="{DDE6B220-E844-F074-11C0-E9CC4E5BC6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545305</xdr:colOff>
      <xdr:row>38</xdr:row>
      <xdr:rowOff>178592</xdr:rowOff>
    </xdr:from>
    <xdr:to>
      <xdr:col>14</xdr:col>
      <xdr:colOff>607218</xdr:colOff>
      <xdr:row>39</xdr:row>
      <xdr:rowOff>178593</xdr:rowOff>
    </xdr:to>
    <xdr:sp macro="" textlink="">
      <xdr:nvSpPr>
        <xdr:cNvPr id="4" name="CuadroTexto 3">
          <a:extLst>
            <a:ext uri="{FF2B5EF4-FFF2-40B4-BE49-F238E27FC236}">
              <a16:creationId xmlns:a16="http://schemas.microsoft.com/office/drawing/2014/main" id="{0DE99622-3D69-019F-E4BD-07B585A74915}"/>
            </a:ext>
          </a:extLst>
        </xdr:cNvPr>
        <xdr:cNvSpPr txBox="1"/>
      </xdr:nvSpPr>
      <xdr:spPr>
        <a:xfrm>
          <a:off x="7391399" y="7417592"/>
          <a:ext cx="1585913"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50" i="1"/>
            <a:t>Fuente: SAG, junio 2023</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cdr:x>
      <cdr:y>0.97182</cdr:y>
    </cdr:from>
    <cdr:to>
      <cdr:x>0.23927</cdr:x>
      <cdr:y>0.99619</cdr:y>
    </cdr:to>
    <cdr:sp macro="" textlink="">
      <cdr:nvSpPr>
        <cdr:cNvPr id="3" name="CuadroTexto 3">
          <a:extLst xmlns:a="http://schemas.openxmlformats.org/drawingml/2006/main">
            <a:ext uri="{FF2B5EF4-FFF2-40B4-BE49-F238E27FC236}">
              <a16:creationId xmlns:a16="http://schemas.microsoft.com/office/drawing/2014/main" id="{0DE99622-3D69-019F-E4BD-07B585A74915}"/>
            </a:ext>
          </a:extLst>
        </cdr:cNvPr>
        <cdr:cNvSpPr txBox="1"/>
      </cdr:nvSpPr>
      <cdr:spPr>
        <a:xfrm xmlns:a="http://schemas.openxmlformats.org/drawingml/2006/main">
          <a:off x="0" y="7390212"/>
          <a:ext cx="1726406" cy="18533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1050" i="1"/>
            <a:t>Fuente: SAG, junio 2023</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38100</xdr:colOff>
      <xdr:row>37</xdr:row>
      <xdr:rowOff>73819</xdr:rowOff>
    </xdr:from>
    <xdr:to>
      <xdr:col>2</xdr:col>
      <xdr:colOff>476250</xdr:colOff>
      <xdr:row>37</xdr:row>
      <xdr:rowOff>169069</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134225"/>
          <a:ext cx="1819275"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33</xdr:row>
      <xdr:rowOff>35718</xdr:rowOff>
    </xdr:from>
    <xdr:to>
      <xdr:col>3</xdr:col>
      <xdr:colOff>311150</xdr:colOff>
      <xdr:row>33</xdr:row>
      <xdr:rowOff>146843</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286624"/>
          <a:ext cx="1839119" cy="1111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65015</xdr:colOff>
      <xdr:row>22</xdr:row>
      <xdr:rowOff>80581</xdr:rowOff>
    </xdr:from>
    <xdr:to>
      <xdr:col>8</xdr:col>
      <xdr:colOff>131432</xdr:colOff>
      <xdr:row>41</xdr:row>
      <xdr:rowOff>124331</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74084</xdr:colOff>
      <xdr:row>40</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74084" y="7283603"/>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16933</xdr:colOff>
      <xdr:row>45</xdr:row>
      <xdr:rowOff>795867</xdr:rowOff>
    </xdr:from>
    <xdr:to>
      <xdr:col>13</xdr:col>
      <xdr:colOff>67734</xdr:colOff>
      <xdr:row>63</xdr:row>
      <xdr:rowOff>52389</xdr:rowOff>
    </xdr:to>
    <xdr:graphicFrame macro="">
      <xdr:nvGraphicFramePr>
        <xdr:cNvPr id="2" name="Gráfico 1">
          <a:extLst>
            <a:ext uri="{FF2B5EF4-FFF2-40B4-BE49-F238E27FC236}">
              <a16:creationId xmlns:a16="http://schemas.microsoft.com/office/drawing/2014/main" id="{E4B2CF96-02F0-4974-A113-CB44C412A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0.0032</cdr:x>
      <cdr:y>0.91654</cdr:y>
    </cdr:from>
    <cdr:to>
      <cdr:x>0.10617</cdr:x>
      <cdr:y>0.992</cdr:y>
    </cdr:to>
    <cdr:sp macro="" textlink="">
      <cdr:nvSpPr>
        <cdr:cNvPr id="2" name="1 CuadroTexto">
          <a:extLst xmlns:a="http://schemas.openxmlformats.org/drawingml/2006/main">
            <a:ext uri="{FF2B5EF4-FFF2-40B4-BE49-F238E27FC236}">
              <a16:creationId xmlns:a16="http://schemas.microsoft.com/office/drawing/2014/main" id="{00000000-0008-0000-0700-000003000000}"/>
            </a:ext>
          </a:extLst>
        </cdr:cNvPr>
        <cdr:cNvSpPr txBox="1"/>
      </cdr:nvSpPr>
      <cdr:spPr>
        <a:xfrm xmlns:a="http://schemas.openxmlformats.org/drawingml/2006/main">
          <a:off x="31750" y="2841625"/>
          <a:ext cx="1021307" cy="23396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ES" sz="900" i="1">
              <a:latin typeface="+mn-lt"/>
              <a:cs typeface="Arial" panose="020B0604020202020204" pitchFamily="34" charset="0"/>
            </a:rPr>
            <a:t>Fuente: Odepa</a:t>
          </a:r>
          <a:endParaRPr lang="es-ES" sz="1100" i="1">
            <a:latin typeface="+mn-lt"/>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12695</xdr:colOff>
      <xdr:row>46</xdr:row>
      <xdr:rowOff>50233</xdr:rowOff>
    </xdr:from>
    <xdr:to>
      <xdr:col>12</xdr:col>
      <xdr:colOff>812909</xdr:colOff>
      <xdr:row>64</xdr:row>
      <xdr:rowOff>109858</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7734</xdr:colOff>
      <xdr:row>63</xdr:row>
      <xdr:rowOff>35719</xdr:rowOff>
    </xdr:from>
    <xdr:ext cx="1021307" cy="233968"/>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39918" y="11753413"/>
          <a:ext cx="1021307" cy="233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mn-lt"/>
              <a:cs typeface="Arial" panose="020B0604020202020204" pitchFamily="34" charset="0"/>
            </a:rPr>
            <a:t>Fuente: Odepa</a:t>
          </a:r>
          <a:endParaRPr lang="es-ES" sz="1100" i="1">
            <a:latin typeface="+mn-lt"/>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19050</xdr:colOff>
      <xdr:row>22</xdr:row>
      <xdr:rowOff>49081</xdr:rowOff>
    </xdr:from>
    <xdr:to>
      <xdr:col>16</xdr:col>
      <xdr:colOff>556157</xdr:colOff>
      <xdr:row>43</xdr:row>
      <xdr:rowOff>10319</xdr:rowOff>
    </xdr:to>
    <xdr:graphicFrame macro="">
      <xdr:nvGraphicFramePr>
        <xdr:cNvPr id="2" name="Gráfico 1">
          <a:extLst>
            <a:ext uri="{FF2B5EF4-FFF2-40B4-BE49-F238E27FC236}">
              <a16:creationId xmlns:a16="http://schemas.microsoft.com/office/drawing/2014/main" id="{22B7A03B-636B-8D5D-FD6F-CF6B0EA548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0.93602</cdr:y>
    </cdr:from>
    <cdr:to>
      <cdr:x>0.12657</cdr:x>
      <cdr:y>1</cdr:y>
    </cdr:to>
    <cdr:sp macro="" textlink="">
      <cdr:nvSpPr>
        <cdr:cNvPr id="2" name="1 CuadroTexto">
          <a:extLst xmlns:a="http://schemas.openxmlformats.org/drawingml/2006/main">
            <a:ext uri="{FF2B5EF4-FFF2-40B4-BE49-F238E27FC236}">
              <a16:creationId xmlns:a16="http://schemas.microsoft.com/office/drawing/2014/main" id="{38DFDEEB-8EA1-C75D-7D80-ECE8AF99ACBC}"/>
            </a:ext>
          </a:extLst>
        </cdr:cNvPr>
        <cdr:cNvSpPr txBox="1"/>
      </cdr:nvSpPr>
      <cdr:spPr>
        <a:xfrm xmlns:a="http://schemas.openxmlformats.org/drawingml/2006/main">
          <a:off x="0" y="3083672"/>
          <a:ext cx="1249244" cy="2107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mn-lt"/>
              <a:cs typeface="Arial" panose="020B0604020202020204" pitchFamily="34" charset="0"/>
            </a:rPr>
            <a:t>Fuente: Odepa</a:t>
          </a:r>
          <a:endParaRPr lang="es-ES" sz="1100" i="1">
            <a:latin typeface="+mn-lt"/>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odepa-my.sharepoint.com/personal/btapia_odepa_gob_cl/Documents/Politicas%202023/Otros/01%20Boletin%20mayoristas.xlsx" TargetMode="External"/><Relationship Id="rId1" Type="http://schemas.openxmlformats.org/officeDocument/2006/relationships/externalLinkPath" Target="01%20Boletin%20mayoris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se diario"/>
      <sheetName val="mensual (pr. mayor.)"/>
      <sheetName val="diario x var. (pr. mayor.2)"/>
      <sheetName val="graf diario (pr. mayor.2)"/>
      <sheetName val="diario x mercado (pr. mayor.3)"/>
    </sheetNames>
    <sheetDataSet>
      <sheetData sheetId="0" refreshError="1"/>
      <sheetData sheetId="1">
        <row r="5">
          <cell r="G5" t="str">
            <v>Suma de Precio kg</v>
          </cell>
        </row>
      </sheetData>
      <sheetData sheetId="2" refreshError="1"/>
      <sheetData sheetId="3">
        <row r="6">
          <cell r="D6">
            <v>44896</v>
          </cell>
          <cell r="E6">
            <v>12648.717461245978</v>
          </cell>
        </row>
        <row r="7">
          <cell r="D7">
            <v>44897</v>
          </cell>
          <cell r="E7">
            <v>12374.957795431976</v>
          </cell>
        </row>
        <row r="8">
          <cell r="D8">
            <v>44900</v>
          </cell>
          <cell r="E8">
            <v>12274.17100792752</v>
          </cell>
        </row>
        <row r="9">
          <cell r="D9">
            <v>44901</v>
          </cell>
          <cell r="E9">
            <v>12314.792186201164</v>
          </cell>
        </row>
        <row r="10">
          <cell r="D10">
            <v>44902</v>
          </cell>
          <cell r="E10">
            <v>11859.73010064044</v>
          </cell>
        </row>
        <row r="11">
          <cell r="D11">
            <v>44904</v>
          </cell>
          <cell r="E11">
            <v>12423.504355400697</v>
          </cell>
        </row>
        <row r="12">
          <cell r="D12">
            <v>44907</v>
          </cell>
          <cell r="E12">
            <v>12254.610486891386</v>
          </cell>
        </row>
        <row r="13">
          <cell r="D13">
            <v>44908</v>
          </cell>
          <cell r="E13">
            <v>12635.852287166455</v>
          </cell>
        </row>
        <row r="14">
          <cell r="D14">
            <v>44909</v>
          </cell>
          <cell r="E14">
            <v>11923.76801087449</v>
          </cell>
        </row>
        <row r="15">
          <cell r="D15">
            <v>44910</v>
          </cell>
          <cell r="E15">
            <v>11778.456908344733</v>
          </cell>
        </row>
        <row r="16">
          <cell r="D16">
            <v>44911</v>
          </cell>
          <cell r="E16">
            <v>12016.381766381766</v>
          </cell>
        </row>
        <row r="17">
          <cell r="D17">
            <v>44914</v>
          </cell>
          <cell r="E17">
            <v>12234.375580904098</v>
          </cell>
        </row>
        <row r="18">
          <cell r="D18">
            <v>44915</v>
          </cell>
          <cell r="E18">
            <v>12832.664967006598</v>
          </cell>
        </row>
        <row r="19">
          <cell r="D19">
            <v>44916</v>
          </cell>
          <cell r="E19">
            <v>12075.254896699758</v>
          </cell>
        </row>
        <row r="20">
          <cell r="D20">
            <v>44917</v>
          </cell>
          <cell r="E20">
            <v>12409.275029679462</v>
          </cell>
        </row>
        <row r="21">
          <cell r="D21">
            <v>44918</v>
          </cell>
          <cell r="E21">
            <v>12027.18814394505</v>
          </cell>
        </row>
        <row r="22">
          <cell r="D22">
            <v>44921</v>
          </cell>
          <cell r="E22">
            <v>11904.479056331247</v>
          </cell>
        </row>
        <row r="23">
          <cell r="D23">
            <v>44922</v>
          </cell>
          <cell r="E23">
            <v>11883.828509852217</v>
          </cell>
        </row>
        <row r="24">
          <cell r="D24">
            <v>44923</v>
          </cell>
          <cell r="E24">
            <v>12233.2688900469</v>
          </cell>
        </row>
        <row r="25">
          <cell r="D25">
            <v>44924</v>
          </cell>
          <cell r="E25">
            <v>12119.576789992016</v>
          </cell>
        </row>
        <row r="26">
          <cell r="D26">
            <v>44925</v>
          </cell>
          <cell r="E26">
            <v>11486.480646373544</v>
          </cell>
        </row>
        <row r="27">
          <cell r="D27">
            <v>44929</v>
          </cell>
          <cell r="E27">
            <v>12286.794759825327</v>
          </cell>
        </row>
        <row r="28">
          <cell r="D28">
            <v>44930</v>
          </cell>
          <cell r="E28">
            <v>12135.357643758765</v>
          </cell>
        </row>
        <row r="29">
          <cell r="D29">
            <v>44931</v>
          </cell>
          <cell r="E29">
            <v>11689.67495047722</v>
          </cell>
        </row>
        <row r="30">
          <cell r="D30">
            <v>44932</v>
          </cell>
          <cell r="E30">
            <v>12062.354838709678</v>
          </cell>
        </row>
        <row r="31">
          <cell r="D31">
            <v>44935</v>
          </cell>
          <cell r="E31">
            <v>11685.050997782706</v>
          </cell>
        </row>
        <row r="32">
          <cell r="D32">
            <v>44936</v>
          </cell>
          <cell r="E32">
            <v>12164.769860358258</v>
          </cell>
        </row>
        <row r="33">
          <cell r="D33">
            <v>44937</v>
          </cell>
          <cell r="E33">
            <v>11311.879533678757</v>
          </cell>
        </row>
        <row r="34">
          <cell r="D34">
            <v>44938</v>
          </cell>
          <cell r="E34">
            <v>11803.447065431059</v>
          </cell>
        </row>
        <row r="35">
          <cell r="D35">
            <v>44939</v>
          </cell>
          <cell r="E35">
            <v>11936.351052048727</v>
          </cell>
        </row>
        <row r="36">
          <cell r="D36">
            <v>44942</v>
          </cell>
          <cell r="E36">
            <v>11506.016856300042</v>
          </cell>
        </row>
        <row r="37">
          <cell r="D37">
            <v>44943</v>
          </cell>
          <cell r="E37">
            <v>11897.635379969804</v>
          </cell>
        </row>
        <row r="38">
          <cell r="D38">
            <v>44944</v>
          </cell>
          <cell r="E38">
            <v>12034.719516660563</v>
          </cell>
        </row>
        <row r="39">
          <cell r="D39">
            <v>44945</v>
          </cell>
          <cell r="E39">
            <v>11443.598880597016</v>
          </cell>
        </row>
        <row r="40">
          <cell r="D40">
            <v>44946</v>
          </cell>
          <cell r="E40">
            <v>11669.979140592408</v>
          </cell>
        </row>
        <row r="41">
          <cell r="D41">
            <v>44949</v>
          </cell>
          <cell r="E41">
            <v>11457.826331582895</v>
          </cell>
        </row>
        <row r="42">
          <cell r="D42">
            <v>44950</v>
          </cell>
          <cell r="E42">
            <v>11735.008376545673</v>
          </cell>
        </row>
        <row r="43">
          <cell r="D43">
            <v>44951</v>
          </cell>
          <cell r="E43">
            <v>11224.196735645584</v>
          </cell>
        </row>
        <row r="44">
          <cell r="D44">
            <v>44952</v>
          </cell>
          <cell r="E44">
            <v>11479.950337837838</v>
          </cell>
        </row>
        <row r="45">
          <cell r="D45">
            <v>44953</v>
          </cell>
          <cell r="E45">
            <v>11653.233379823338</v>
          </cell>
        </row>
        <row r="46">
          <cell r="D46">
            <v>44956</v>
          </cell>
          <cell r="E46">
            <v>11752.778212017587</v>
          </cell>
        </row>
        <row r="47">
          <cell r="D47">
            <v>44957</v>
          </cell>
          <cell r="E47">
            <v>11584.462820512821</v>
          </cell>
        </row>
        <row r="48">
          <cell r="D48">
            <v>44958</v>
          </cell>
          <cell r="E48">
            <v>11456.257436452137</v>
          </cell>
        </row>
        <row r="49">
          <cell r="D49">
            <v>44959</v>
          </cell>
          <cell r="E49">
            <v>11458.141226353555</v>
          </cell>
        </row>
        <row r="50">
          <cell r="D50">
            <v>44960</v>
          </cell>
          <cell r="E50">
            <v>11195.690846286701</v>
          </cell>
        </row>
        <row r="51">
          <cell r="D51">
            <v>44963</v>
          </cell>
          <cell r="E51">
            <v>11938.586282378694</v>
          </cell>
        </row>
        <row r="52">
          <cell r="D52">
            <v>44964</v>
          </cell>
          <cell r="E52">
            <v>12060.292894280763</v>
          </cell>
        </row>
        <row r="53">
          <cell r="D53">
            <v>44965</v>
          </cell>
          <cell r="E53">
            <v>11175.624298111281</v>
          </cell>
        </row>
        <row r="54">
          <cell r="D54">
            <v>44966</v>
          </cell>
          <cell r="E54">
            <v>11875.651987110634</v>
          </cell>
        </row>
        <row r="55">
          <cell r="D55">
            <v>44967</v>
          </cell>
          <cell r="E55">
            <v>11666.615532734275</v>
          </cell>
        </row>
        <row r="56">
          <cell r="D56">
            <v>44970</v>
          </cell>
          <cell r="E56">
            <v>11873.373438223045</v>
          </cell>
        </row>
        <row r="57">
          <cell r="D57">
            <v>44971</v>
          </cell>
          <cell r="E57">
            <v>11982.566906925729</v>
          </cell>
        </row>
        <row r="58">
          <cell r="D58">
            <v>44972</v>
          </cell>
          <cell r="E58">
            <v>11648.544169611307</v>
          </cell>
        </row>
        <row r="59">
          <cell r="D59">
            <v>44973</v>
          </cell>
          <cell r="E59">
            <v>11763.109107230292</v>
          </cell>
        </row>
        <row r="60">
          <cell r="D60">
            <v>44974</v>
          </cell>
          <cell r="E60">
            <v>11753.742056074767</v>
          </cell>
        </row>
        <row r="61">
          <cell r="D61">
            <v>44977</v>
          </cell>
          <cell r="E61">
            <v>11995.125029768993</v>
          </cell>
        </row>
        <row r="62">
          <cell r="D62">
            <v>44978</v>
          </cell>
          <cell r="E62">
            <v>11932.755520504732</v>
          </cell>
        </row>
        <row r="63">
          <cell r="D63">
            <v>44979</v>
          </cell>
          <cell r="E63">
            <v>11581.134571645185</v>
          </cell>
        </row>
        <row r="64">
          <cell r="D64">
            <v>44980</v>
          </cell>
          <cell r="E64">
            <v>11498.302961275627</v>
          </cell>
        </row>
        <row r="65">
          <cell r="D65">
            <v>44981</v>
          </cell>
          <cell r="E65">
            <v>11569.654927072217</v>
          </cell>
        </row>
        <row r="66">
          <cell r="D66">
            <v>44984</v>
          </cell>
          <cell r="E66">
            <v>11681.244857594937</v>
          </cell>
        </row>
        <row r="67">
          <cell r="D67">
            <v>44985</v>
          </cell>
          <cell r="E67">
            <v>11564.552413793104</v>
          </cell>
        </row>
        <row r="68">
          <cell r="D68">
            <v>44986</v>
          </cell>
          <cell r="E68">
            <v>11672.216644052465</v>
          </cell>
        </row>
        <row r="69">
          <cell r="D69">
            <v>44987</v>
          </cell>
          <cell r="E69">
            <v>11587.580271565495</v>
          </cell>
        </row>
        <row r="70">
          <cell r="D70">
            <v>44988</v>
          </cell>
          <cell r="E70">
            <v>11665.10175725378</v>
          </cell>
        </row>
        <row r="71">
          <cell r="D71">
            <v>44991</v>
          </cell>
          <cell r="E71">
            <v>11460.446732673267</v>
          </cell>
        </row>
        <row r="72">
          <cell r="D72">
            <v>44992</v>
          </cell>
          <cell r="E72">
            <v>11296.393149085246</v>
          </cell>
        </row>
        <row r="73">
          <cell r="D73">
            <v>44993</v>
          </cell>
          <cell r="E73">
            <v>11553.880297072958</v>
          </cell>
        </row>
        <row r="74">
          <cell r="D74">
            <v>44994</v>
          </cell>
          <cell r="E74">
            <v>11813.271882494006</v>
          </cell>
        </row>
        <row r="75">
          <cell r="D75">
            <v>44995</v>
          </cell>
          <cell r="E75">
            <v>11389.909633027522</v>
          </cell>
        </row>
        <row r="76">
          <cell r="D76">
            <v>44998</v>
          </cell>
          <cell r="E76">
            <v>11416.08036835496</v>
          </cell>
        </row>
        <row r="77">
          <cell r="D77">
            <v>44999</v>
          </cell>
          <cell r="E77">
            <v>11594.46082644628</v>
          </cell>
        </row>
        <row r="78">
          <cell r="D78">
            <v>45000</v>
          </cell>
          <cell r="E78">
            <v>11065.243186582809</v>
          </cell>
        </row>
        <row r="79">
          <cell r="D79">
            <v>45001</v>
          </cell>
          <cell r="E79">
            <v>11309.508660892738</v>
          </cell>
        </row>
        <row r="80">
          <cell r="D80">
            <v>45002</v>
          </cell>
          <cell r="E80">
            <v>11600.903726708075</v>
          </cell>
        </row>
        <row r="81">
          <cell r="D81">
            <v>45005</v>
          </cell>
          <cell r="E81">
            <v>11352.602976476237</v>
          </cell>
        </row>
        <row r="82">
          <cell r="D82">
            <v>45006</v>
          </cell>
          <cell r="E82">
            <v>11773.537772585671</v>
          </cell>
        </row>
        <row r="83">
          <cell r="D83">
            <v>45007</v>
          </cell>
          <cell r="E83">
            <v>11641.970017636684</v>
          </cell>
        </row>
        <row r="84">
          <cell r="D84">
            <v>45008</v>
          </cell>
          <cell r="E84">
            <v>11292.789552686882</v>
          </cell>
        </row>
        <row r="85">
          <cell r="D85">
            <v>45009</v>
          </cell>
          <cell r="E85">
            <v>11591.366329731614</v>
          </cell>
        </row>
        <row r="86">
          <cell r="D86">
            <v>45012</v>
          </cell>
          <cell r="E86">
            <v>11357.562605042016</v>
          </cell>
        </row>
        <row r="87">
          <cell r="D87">
            <v>45013</v>
          </cell>
          <cell r="E87">
            <v>11585.734038921133</v>
          </cell>
        </row>
        <row r="88">
          <cell r="D88">
            <v>45014</v>
          </cell>
          <cell r="E88">
            <v>10974.169120422801</v>
          </cell>
        </row>
        <row r="89">
          <cell r="D89">
            <v>45015</v>
          </cell>
          <cell r="E89">
            <v>11288.43113772455</v>
          </cell>
        </row>
        <row r="90">
          <cell r="D90">
            <v>45016</v>
          </cell>
          <cell r="E90">
            <v>11220.584800000001</v>
          </cell>
        </row>
        <row r="91">
          <cell r="D91">
            <v>45019</v>
          </cell>
          <cell r="E91">
            <v>11108.71479856402</v>
          </cell>
        </row>
        <row r="92">
          <cell r="D92">
            <v>45020</v>
          </cell>
          <cell r="E92">
            <v>11327.477261938669</v>
          </cell>
        </row>
        <row r="93">
          <cell r="D93">
            <v>45021</v>
          </cell>
          <cell r="E93">
            <v>11155.325878594249</v>
          </cell>
        </row>
        <row r="94">
          <cell r="D94">
            <v>45022</v>
          </cell>
          <cell r="E94">
            <v>11308.827975980219</v>
          </cell>
        </row>
        <row r="95">
          <cell r="D95">
            <v>45026</v>
          </cell>
          <cell r="E95">
            <v>11286.221914648213</v>
          </cell>
        </row>
        <row r="96">
          <cell r="D96">
            <v>45027</v>
          </cell>
          <cell r="E96">
            <v>11471.674799708668</v>
          </cell>
        </row>
        <row r="97">
          <cell r="D97">
            <v>45028</v>
          </cell>
          <cell r="E97">
            <v>11274.442900564482</v>
          </cell>
        </row>
        <row r="98">
          <cell r="D98">
            <v>45029</v>
          </cell>
          <cell r="E98">
            <v>11225.463039867109</v>
          </cell>
        </row>
        <row r="99">
          <cell r="D99">
            <v>45030</v>
          </cell>
          <cell r="E99">
            <v>11641.496646795827</v>
          </cell>
        </row>
        <row r="100">
          <cell r="D100">
            <v>45033</v>
          </cell>
          <cell r="E100">
            <v>11417.824672581326</v>
          </cell>
        </row>
        <row r="101">
          <cell r="D101">
            <v>45034</v>
          </cell>
          <cell r="E101">
            <v>11389.998388656139</v>
          </cell>
        </row>
        <row r="102">
          <cell r="D102">
            <v>45035</v>
          </cell>
          <cell r="E102">
            <v>11189.762420957542</v>
          </cell>
        </row>
        <row r="103">
          <cell r="D103">
            <v>45036</v>
          </cell>
          <cell r="E103">
            <v>11351.275847457628</v>
          </cell>
        </row>
        <row r="104">
          <cell r="D104">
            <v>45037</v>
          </cell>
          <cell r="E104">
            <v>11421.549966688874</v>
          </cell>
        </row>
        <row r="105">
          <cell r="D105">
            <v>45040</v>
          </cell>
          <cell r="E105">
            <v>11601.09162934895</v>
          </cell>
        </row>
        <row r="106">
          <cell r="D106">
            <v>45041</v>
          </cell>
          <cell r="E106">
            <v>11296.202522255193</v>
          </cell>
        </row>
        <row r="107">
          <cell r="D107">
            <v>45042</v>
          </cell>
          <cell r="E107">
            <v>10935.982058545798</v>
          </cell>
        </row>
        <row r="108">
          <cell r="D108">
            <v>45043</v>
          </cell>
          <cell r="E108">
            <v>11552.07156525067</v>
          </cell>
        </row>
        <row r="109">
          <cell r="D109">
            <v>45044</v>
          </cell>
          <cell r="E109">
            <v>11371.225052337753</v>
          </cell>
        </row>
        <row r="110">
          <cell r="D110">
            <v>45048</v>
          </cell>
          <cell r="E110">
            <v>11567.972239827608</v>
          </cell>
        </row>
        <row r="111">
          <cell r="D111">
            <v>45049</v>
          </cell>
          <cell r="E111">
            <v>11661.884348181447</v>
          </cell>
        </row>
        <row r="112">
          <cell r="D112">
            <v>45050</v>
          </cell>
          <cell r="E112">
            <v>11596.313778580025</v>
          </cell>
        </row>
        <row r="113">
          <cell r="D113">
            <v>45051</v>
          </cell>
          <cell r="E113">
            <v>11571.655518394649</v>
          </cell>
        </row>
        <row r="114">
          <cell r="D114">
            <v>45054</v>
          </cell>
          <cell r="E114">
            <v>11846.118130679359</v>
          </cell>
        </row>
        <row r="115">
          <cell r="D115">
            <v>45055</v>
          </cell>
          <cell r="E115">
            <v>11331.598942950412</v>
          </cell>
        </row>
        <row r="116">
          <cell r="D116">
            <v>45056</v>
          </cell>
          <cell r="E116">
            <v>11224.699599465954</v>
          </cell>
        </row>
        <row r="117">
          <cell r="D117">
            <v>45057</v>
          </cell>
          <cell r="E117">
            <v>11487.148807116862</v>
          </cell>
        </row>
        <row r="118">
          <cell r="D118">
            <v>45058</v>
          </cell>
          <cell r="E118">
            <v>11263.160444444444</v>
          </cell>
        </row>
        <row r="119">
          <cell r="D119">
            <v>45061</v>
          </cell>
          <cell r="E119">
            <v>11745.584464964693</v>
          </cell>
        </row>
        <row r="120">
          <cell r="D120">
            <v>45062</v>
          </cell>
          <cell r="E120">
            <v>11538.249537892791</v>
          </cell>
        </row>
        <row r="121">
          <cell r="D121">
            <v>45063</v>
          </cell>
          <cell r="E121">
            <v>11606.681787406906</v>
          </cell>
        </row>
        <row r="122">
          <cell r="D122">
            <v>45064</v>
          </cell>
          <cell r="E122">
            <v>11670.091405184176</v>
          </cell>
        </row>
        <row r="123">
          <cell r="D123">
            <v>45065</v>
          </cell>
          <cell r="E123">
            <v>11636.770228747013</v>
          </cell>
        </row>
        <row r="124">
          <cell r="D124">
            <v>45068</v>
          </cell>
          <cell r="E124">
            <v>11741.866319444445</v>
          </cell>
        </row>
        <row r="125">
          <cell r="D125">
            <v>45069</v>
          </cell>
          <cell r="E125">
            <v>11196.406413384455</v>
          </cell>
        </row>
        <row r="126">
          <cell r="D126">
            <v>45070</v>
          </cell>
          <cell r="E126">
            <v>12074.207642725598</v>
          </cell>
        </row>
        <row r="127">
          <cell r="D127">
            <v>45071</v>
          </cell>
          <cell r="E127">
            <v>11862.102838127539</v>
          </cell>
        </row>
        <row r="128">
          <cell r="D128">
            <v>45072</v>
          </cell>
          <cell r="E128">
            <v>11729.359750240154</v>
          </cell>
        </row>
        <row r="129">
          <cell r="D129">
            <v>45075</v>
          </cell>
          <cell r="E129">
            <v>11957.155290884104</v>
          </cell>
        </row>
        <row r="130">
          <cell r="D130">
            <v>45076</v>
          </cell>
          <cell r="E130">
            <v>12069.109193245778</v>
          </cell>
        </row>
        <row r="131">
          <cell r="D131">
            <v>45077</v>
          </cell>
          <cell r="E131">
            <v>11397.26928551096</v>
          </cell>
        </row>
        <row r="132">
          <cell r="D132">
            <v>45078</v>
          </cell>
          <cell r="E132">
            <v>11457.032269503547</v>
          </cell>
        </row>
        <row r="133">
          <cell r="D133">
            <v>45079</v>
          </cell>
          <cell r="E133">
            <v>11478.138793694312</v>
          </cell>
        </row>
        <row r="134">
          <cell r="D134">
            <v>45082</v>
          </cell>
          <cell r="E134">
            <v>11861.294117647059</v>
          </cell>
        </row>
        <row r="135">
          <cell r="D135">
            <v>45083</v>
          </cell>
          <cell r="E135">
            <v>11815.7586996337</v>
          </cell>
        </row>
        <row r="136">
          <cell r="D136">
            <v>45084</v>
          </cell>
          <cell r="E136">
            <v>11640.171236420072</v>
          </cell>
        </row>
        <row r="137">
          <cell r="D137">
            <v>45085</v>
          </cell>
          <cell r="E137">
            <v>12104.355858310626</v>
          </cell>
        </row>
        <row r="138">
          <cell r="D138">
            <v>45086</v>
          </cell>
          <cell r="E138">
            <v>12468.670644939179</v>
          </cell>
        </row>
        <row r="139">
          <cell r="D139">
            <v>45089</v>
          </cell>
          <cell r="E139">
            <v>12745.427742616033</v>
          </cell>
        </row>
        <row r="140">
          <cell r="D140">
            <v>45090</v>
          </cell>
          <cell r="E140">
            <v>12638.879222108495</v>
          </cell>
        </row>
        <row r="141">
          <cell r="D141">
            <v>45091</v>
          </cell>
          <cell r="E141">
            <v>12852.46643334394</v>
          </cell>
        </row>
        <row r="142">
          <cell r="D142">
            <v>45092</v>
          </cell>
          <cell r="E142">
            <v>12987.019662921348</v>
          </cell>
        </row>
        <row r="143">
          <cell r="D143">
            <v>45093</v>
          </cell>
          <cell r="E143">
            <v>13052.329939668174</v>
          </cell>
        </row>
        <row r="144">
          <cell r="D144">
            <v>45096</v>
          </cell>
          <cell r="E144">
            <v>13679.966300940439</v>
          </cell>
        </row>
        <row r="145">
          <cell r="D145">
            <v>45097</v>
          </cell>
          <cell r="E145">
            <v>13577.787470261697</v>
          </cell>
        </row>
        <row r="146">
          <cell r="D146">
            <v>45099</v>
          </cell>
          <cell r="E146">
            <v>13957.58587196468</v>
          </cell>
        </row>
        <row r="147">
          <cell r="D147">
            <v>45100</v>
          </cell>
          <cell r="E147">
            <v>13830.058538732394</v>
          </cell>
        </row>
        <row r="148">
          <cell r="D148">
            <v>45104</v>
          </cell>
          <cell r="E148">
            <v>16143.042005185825</v>
          </cell>
        </row>
        <row r="149">
          <cell r="D149">
            <v>45105</v>
          </cell>
          <cell r="E149">
            <v>17145.964517124343</v>
          </cell>
        </row>
        <row r="150">
          <cell r="D150">
            <v>45106</v>
          </cell>
          <cell r="E150">
            <v>17167.275926619244</v>
          </cell>
        </row>
        <row r="151">
          <cell r="D151">
            <v>45107</v>
          </cell>
          <cell r="E151">
            <v>17569.047140986469</v>
          </cell>
        </row>
        <row r="152">
          <cell r="D152">
            <v>45110</v>
          </cell>
          <cell r="E152">
            <v>18013.570493454179</v>
          </cell>
        </row>
        <row r="153">
          <cell r="D153">
            <v>45111</v>
          </cell>
          <cell r="E153">
            <v>18825.942084942086</v>
          </cell>
        </row>
        <row r="154">
          <cell r="D154">
            <v>45112</v>
          </cell>
          <cell r="E154">
            <v>18954.171811082186</v>
          </cell>
        </row>
        <row r="155">
          <cell r="D155">
            <v>45113</v>
          </cell>
          <cell r="E155">
            <v>18504.397917441427</v>
          </cell>
        </row>
        <row r="156">
          <cell r="D156">
            <v>45114</v>
          </cell>
          <cell r="E156">
            <v>18081.8519578044</v>
          </cell>
        </row>
        <row r="157">
          <cell r="D157">
            <v>45117</v>
          </cell>
          <cell r="E157">
            <v>18137.442622950821</v>
          </cell>
        </row>
        <row r="158">
          <cell r="D158">
            <v>45118</v>
          </cell>
          <cell r="E158">
            <v>17987.482902900014</v>
          </cell>
        </row>
        <row r="159">
          <cell r="D159">
            <v>45119</v>
          </cell>
          <cell r="E159">
            <v>17736.544007076514</v>
          </cell>
        </row>
        <row r="160">
          <cell r="D160">
            <v>45120</v>
          </cell>
          <cell r="E160">
            <v>17601.016707416464</v>
          </cell>
        </row>
        <row r="161">
          <cell r="D161">
            <v>45121</v>
          </cell>
          <cell r="E161">
            <v>17593.151058485826</v>
          </cell>
        </row>
        <row r="162">
          <cell r="D162">
            <v>45124</v>
          </cell>
          <cell r="E162">
            <v>18522.459578207381</v>
          </cell>
        </row>
        <row r="163">
          <cell r="D163">
            <v>45125</v>
          </cell>
          <cell r="E163">
            <v>18817.339852398523</v>
          </cell>
        </row>
        <row r="164">
          <cell r="D164">
            <v>45126</v>
          </cell>
          <cell r="E164">
            <v>18802.838541666668</v>
          </cell>
        </row>
        <row r="165">
          <cell r="D165">
            <v>45127</v>
          </cell>
          <cell r="E165">
            <v>18448.591031046377</v>
          </cell>
        </row>
        <row r="166">
          <cell r="D166">
            <v>45128</v>
          </cell>
          <cell r="E166">
            <v>18375.342648037258</v>
          </cell>
        </row>
        <row r="167">
          <cell r="D167">
            <v>45131</v>
          </cell>
          <cell r="E167">
            <v>18991.370063383714</v>
          </cell>
        </row>
        <row r="168">
          <cell r="D168">
            <v>45132</v>
          </cell>
          <cell r="E168">
            <v>18603.145943896892</v>
          </cell>
        </row>
        <row r="169">
          <cell r="D169">
            <v>45133</v>
          </cell>
          <cell r="E169">
            <v>18042.512437810947</v>
          </cell>
        </row>
        <row r="170">
          <cell r="D170">
            <v>45134</v>
          </cell>
          <cell r="E170">
            <v>18453.926420528933</v>
          </cell>
        </row>
        <row r="171">
          <cell r="D171">
            <v>45135</v>
          </cell>
          <cell r="E171">
            <v>18288.110719874803</v>
          </cell>
        </row>
        <row r="172">
          <cell r="D172">
            <v>45138</v>
          </cell>
          <cell r="E172">
            <v>18252.821046707933</v>
          </cell>
        </row>
        <row r="173">
          <cell r="D173">
            <v>45139</v>
          </cell>
          <cell r="E173">
            <v>18750.149713782474</v>
          </cell>
        </row>
        <row r="174">
          <cell r="D174">
            <v>45140</v>
          </cell>
          <cell r="E174">
            <v>19288.814479638007</v>
          </cell>
        </row>
        <row r="175">
          <cell r="D175">
            <v>45141</v>
          </cell>
          <cell r="E175">
            <v>19753.807228915663</v>
          </cell>
        </row>
        <row r="176">
          <cell r="D176">
            <v>45142</v>
          </cell>
          <cell r="E176">
            <v>19193.987847222223</v>
          </cell>
        </row>
        <row r="177">
          <cell r="D177">
            <v>45145</v>
          </cell>
          <cell r="E177">
            <v>20383.826486013986</v>
          </cell>
        </row>
        <row r="178">
          <cell r="D178">
            <v>45146</v>
          </cell>
          <cell r="E178">
            <v>20933.077598828699</v>
          </cell>
        </row>
        <row r="179">
          <cell r="D179">
            <v>45147</v>
          </cell>
          <cell r="E179">
            <v>21396.548091866691</v>
          </cell>
        </row>
        <row r="180">
          <cell r="D180">
            <v>45148</v>
          </cell>
          <cell r="E180">
            <v>20892.999639379734</v>
          </cell>
        </row>
        <row r="181">
          <cell r="D181">
            <v>45149</v>
          </cell>
          <cell r="E181">
            <v>20945.899695018637</v>
          </cell>
        </row>
        <row r="182">
          <cell r="D182">
            <v>45152</v>
          </cell>
          <cell r="E182">
            <v>21628.219249278151</v>
          </cell>
        </row>
        <row r="183">
          <cell r="D183">
            <v>45154</v>
          </cell>
          <cell r="E183">
            <v>23548.954128440368</v>
          </cell>
        </row>
        <row r="184">
          <cell r="D184">
            <v>45155</v>
          </cell>
          <cell r="E184">
            <v>23882.632694938442</v>
          </cell>
        </row>
        <row r="185">
          <cell r="D185">
            <v>45156</v>
          </cell>
          <cell r="E185">
            <v>26138.927309103034</v>
          </cell>
        </row>
        <row r="186">
          <cell r="D186">
            <v>45159</v>
          </cell>
          <cell r="E186">
            <v>32510.237288135595</v>
          </cell>
        </row>
        <row r="187">
          <cell r="D187">
            <v>45160</v>
          </cell>
          <cell r="E187">
            <v>33331.179971658006</v>
          </cell>
        </row>
        <row r="188">
          <cell r="D188">
            <v>45161</v>
          </cell>
          <cell r="E188">
            <v>33328.855790240348</v>
          </cell>
        </row>
        <row r="189">
          <cell r="D189">
            <v>45162</v>
          </cell>
          <cell r="E189">
            <v>33575.293110314618</v>
          </cell>
        </row>
        <row r="190">
          <cell r="D190">
            <v>45163</v>
          </cell>
          <cell r="E190">
            <v>33590.140589569164</v>
          </cell>
        </row>
        <row r="191">
          <cell r="D191">
            <v>45166</v>
          </cell>
          <cell r="E191">
            <v>33538.163828537872</v>
          </cell>
        </row>
        <row r="192">
          <cell r="D192">
            <v>45167</v>
          </cell>
          <cell r="E192">
            <v>32140.122858336817</v>
          </cell>
        </row>
        <row r="193">
          <cell r="D193">
            <v>45168</v>
          </cell>
          <cell r="E193">
            <v>31649.725499092558</v>
          </cell>
        </row>
        <row r="194">
          <cell r="D194">
            <v>45169</v>
          </cell>
          <cell r="E194">
            <v>31588.899709302324</v>
          </cell>
        </row>
        <row r="195">
          <cell r="D195">
            <v>45170</v>
          </cell>
          <cell r="E195">
            <v>30750.174321503131</v>
          </cell>
        </row>
        <row r="196">
          <cell r="D196">
            <v>45173</v>
          </cell>
          <cell r="E196">
            <v>30856.223944414753</v>
          </cell>
        </row>
        <row r="197">
          <cell r="D197">
            <v>45174</v>
          </cell>
          <cell r="E197">
            <v>30542.329439252335</v>
          </cell>
        </row>
        <row r="198">
          <cell r="D198">
            <v>45175</v>
          </cell>
          <cell r="E198">
            <v>30648.97711442786</v>
          </cell>
        </row>
        <row r="199">
          <cell r="D199">
            <v>45176</v>
          </cell>
          <cell r="E199">
            <v>30471.597532948737</v>
          </cell>
        </row>
        <row r="200">
          <cell r="D200">
            <v>45177</v>
          </cell>
          <cell r="E200">
            <v>30516.589743589742</v>
          </cell>
        </row>
        <row r="201">
          <cell r="D201">
            <v>45180</v>
          </cell>
          <cell r="E201">
            <v>28262.319262782403</v>
          </cell>
        </row>
        <row r="202">
          <cell r="D202">
            <v>45181</v>
          </cell>
          <cell r="E202">
            <v>28166.290073857643</v>
          </cell>
        </row>
        <row r="203">
          <cell r="D203">
            <v>45182</v>
          </cell>
          <cell r="E203">
            <v>29393.192804750262</v>
          </cell>
        </row>
        <row r="204">
          <cell r="D204">
            <v>45183</v>
          </cell>
          <cell r="E204">
            <v>28243.847278911566</v>
          </cell>
        </row>
        <row r="205">
          <cell r="D205">
            <v>45184</v>
          </cell>
          <cell r="E205">
            <v>28506.092098092642</v>
          </cell>
        </row>
        <row r="206">
          <cell r="D206">
            <v>45189</v>
          </cell>
          <cell r="E206">
            <v>28873.020247469067</v>
          </cell>
        </row>
        <row r="207">
          <cell r="D207">
            <v>45190</v>
          </cell>
          <cell r="E207">
            <v>28624.560912613</v>
          </cell>
        </row>
        <row r="208">
          <cell r="D208">
            <v>45191</v>
          </cell>
          <cell r="E208">
            <v>28334.896551724138</v>
          </cell>
        </row>
        <row r="209">
          <cell r="D209">
            <v>45194</v>
          </cell>
          <cell r="E209">
            <v>28422.834510595359</v>
          </cell>
        </row>
        <row r="210">
          <cell r="D210">
            <v>45195</v>
          </cell>
          <cell r="E210">
            <v>27692.623925233645</v>
          </cell>
        </row>
        <row r="211">
          <cell r="D211">
            <v>45196</v>
          </cell>
          <cell r="E211">
            <v>28167.865566037737</v>
          </cell>
        </row>
        <row r="212">
          <cell r="D212">
            <v>45201</v>
          </cell>
          <cell r="E212">
            <v>27959.503753753754</v>
          </cell>
        </row>
        <row r="213">
          <cell r="D213">
            <v>45202</v>
          </cell>
          <cell r="E213">
            <v>28359.257507987222</v>
          </cell>
        </row>
        <row r="214">
          <cell r="D214">
            <v>45203</v>
          </cell>
          <cell r="E214">
            <v>28487.733798991074</v>
          </cell>
        </row>
        <row r="215">
          <cell r="D215">
            <v>45204</v>
          </cell>
          <cell r="E215">
            <v>28486.574636306137</v>
          </cell>
        </row>
        <row r="216">
          <cell r="D216">
            <v>45205</v>
          </cell>
          <cell r="E216">
            <v>28487.211317418212</v>
          </cell>
        </row>
        <row r="217">
          <cell r="D217">
            <v>45209</v>
          </cell>
          <cell r="E217">
            <v>27726.737240829345</v>
          </cell>
        </row>
        <row r="218">
          <cell r="D218">
            <v>45210</v>
          </cell>
          <cell r="E218">
            <v>27750.495896328295</v>
          </cell>
        </row>
        <row r="219">
          <cell r="D219">
            <v>45211</v>
          </cell>
          <cell r="E219">
            <v>28920.43247863248</v>
          </cell>
        </row>
        <row r="220">
          <cell r="D220">
            <v>45212</v>
          </cell>
          <cell r="E220">
            <v>27744.412328767125</v>
          </cell>
        </row>
        <row r="221">
          <cell r="D221">
            <v>45215</v>
          </cell>
          <cell r="E221">
            <v>27367.741583257506</v>
          </cell>
        </row>
        <row r="222">
          <cell r="D222">
            <v>45216</v>
          </cell>
          <cell r="E222">
            <v>27988.737793851717</v>
          </cell>
        </row>
        <row r="223">
          <cell r="D223">
            <v>45217</v>
          </cell>
          <cell r="E223">
            <v>27843.046231792272</v>
          </cell>
        </row>
        <row r="224">
          <cell r="D224">
            <v>45218</v>
          </cell>
          <cell r="E224">
            <v>28057.322046651618</v>
          </cell>
        </row>
        <row r="225">
          <cell r="D225">
            <v>45219</v>
          </cell>
          <cell r="E225">
            <v>27946.536298932384</v>
          </cell>
        </row>
        <row r="226">
          <cell r="D226">
            <v>45222</v>
          </cell>
          <cell r="E226">
            <v>28238.059371933268</v>
          </cell>
        </row>
        <row r="227">
          <cell r="D227">
            <v>45223</v>
          </cell>
          <cell r="E227">
            <v>28691.648583964899</v>
          </cell>
        </row>
        <row r="228">
          <cell r="D228">
            <v>45224</v>
          </cell>
          <cell r="E228">
            <v>28844.746551724136</v>
          </cell>
        </row>
        <row r="229">
          <cell r="D229">
            <v>45225</v>
          </cell>
          <cell r="E229">
            <v>28250.380603842634</v>
          </cell>
        </row>
        <row r="230">
          <cell r="D230">
            <v>45229</v>
          </cell>
          <cell r="E230">
            <v>29399.512415349887</v>
          </cell>
        </row>
        <row r="231">
          <cell r="D231">
            <v>45230</v>
          </cell>
          <cell r="E231">
            <v>31007.415533128566</v>
          </cell>
        </row>
        <row r="232">
          <cell r="D232">
            <v>45232</v>
          </cell>
          <cell r="E232">
            <v>32593.761952692501</v>
          </cell>
        </row>
        <row r="233">
          <cell r="D233">
            <v>45233</v>
          </cell>
          <cell r="E233">
            <v>33186.184065934067</v>
          </cell>
        </row>
        <row r="234">
          <cell r="D234">
            <v>45236</v>
          </cell>
          <cell r="E234">
            <v>34268.883031301484</v>
          </cell>
        </row>
        <row r="235">
          <cell r="D235">
            <v>45237</v>
          </cell>
          <cell r="E235">
            <v>33522.837366892549</v>
          </cell>
        </row>
        <row r="236">
          <cell r="D236">
            <v>45238</v>
          </cell>
          <cell r="E236">
            <v>33166.108091787442</v>
          </cell>
        </row>
        <row r="237">
          <cell r="D237">
            <v>45239</v>
          </cell>
          <cell r="E237">
            <v>33338.674396135262</v>
          </cell>
        </row>
        <row r="238">
          <cell r="D238">
            <v>45240</v>
          </cell>
          <cell r="E238">
            <v>33727.166341780379</v>
          </cell>
        </row>
        <row r="239">
          <cell r="D239">
            <v>45243</v>
          </cell>
          <cell r="E239">
            <v>34175.73270893372</v>
          </cell>
        </row>
        <row r="240">
          <cell r="D240">
            <v>45244</v>
          </cell>
          <cell r="E240">
            <v>34895.228092783502</v>
          </cell>
        </row>
        <row r="241">
          <cell r="D241">
            <v>45245</v>
          </cell>
          <cell r="E241">
            <v>35512.992678462477</v>
          </cell>
        </row>
        <row r="242">
          <cell r="D242">
            <v>45246</v>
          </cell>
          <cell r="E242">
            <v>35797.460421802243</v>
          </cell>
        </row>
        <row r="243">
          <cell r="D243">
            <v>45247</v>
          </cell>
          <cell r="E243">
            <v>35734.688925938928</v>
          </cell>
        </row>
        <row r="244">
          <cell r="D244">
            <v>45250</v>
          </cell>
          <cell r="E244">
            <v>34676.173976608188</v>
          </cell>
        </row>
        <row r="245">
          <cell r="D245">
            <v>45251</v>
          </cell>
          <cell r="E245">
            <v>33474.242280285034</v>
          </cell>
        </row>
        <row r="246">
          <cell r="D246">
            <v>45252</v>
          </cell>
          <cell r="E246">
            <v>33262.548024786985</v>
          </cell>
        </row>
        <row r="247">
          <cell r="D247">
            <v>45253</v>
          </cell>
          <cell r="E247">
            <v>31713.480477573412</v>
          </cell>
        </row>
        <row r="248">
          <cell r="D248">
            <v>45254</v>
          </cell>
          <cell r="E248">
            <v>30032.857914416287</v>
          </cell>
        </row>
        <row r="249">
          <cell r="D249">
            <v>45257</v>
          </cell>
          <cell r="E249">
            <v>26134.120713950211</v>
          </cell>
        </row>
        <row r="250">
          <cell r="D250">
            <v>45258</v>
          </cell>
          <cell r="E250">
            <v>22870.132273342355</v>
          </cell>
        </row>
        <row r="251">
          <cell r="D251">
            <v>45259</v>
          </cell>
          <cell r="E251">
            <v>22140.25680786687</v>
          </cell>
        </row>
        <row r="252">
          <cell r="D252">
            <v>45260</v>
          </cell>
          <cell r="E252">
            <v>20933.815798795607</v>
          </cell>
        </row>
        <row r="253">
          <cell r="D253">
            <v>45261</v>
          </cell>
          <cell r="E253">
            <v>20670.105488850772</v>
          </cell>
        </row>
        <row r="254">
          <cell r="D254">
            <v>45264</v>
          </cell>
          <cell r="E254">
            <v>20566.565795958599</v>
          </cell>
        </row>
        <row r="255">
          <cell r="D255">
            <v>45265</v>
          </cell>
          <cell r="E255">
            <v>19591.965555148407</v>
          </cell>
        </row>
        <row r="256">
          <cell r="D256">
            <v>45266</v>
          </cell>
          <cell r="E256">
            <v>19820.261261261261</v>
          </cell>
        </row>
        <row r="257">
          <cell r="D257">
            <v>45267</v>
          </cell>
          <cell r="E257">
            <v>19504.435611742017</v>
          </cell>
        </row>
        <row r="258">
          <cell r="D258">
            <v>45271</v>
          </cell>
          <cell r="E258">
            <v>19603.349796334012</v>
          </cell>
        </row>
        <row r="259">
          <cell r="D259">
            <v>45272</v>
          </cell>
          <cell r="E259">
            <v>19097.68301655426</v>
          </cell>
        </row>
        <row r="260">
          <cell r="D260">
            <v>45273</v>
          </cell>
          <cell r="E260">
            <v>18755.394431554523</v>
          </cell>
        </row>
        <row r="261">
          <cell r="D261">
            <v>45274</v>
          </cell>
          <cell r="E261">
            <v>17266.470348481762</v>
          </cell>
        </row>
        <row r="262">
          <cell r="D262">
            <v>45275</v>
          </cell>
          <cell r="E262">
            <v>16934.235258603341</v>
          </cell>
        </row>
        <row r="263">
          <cell r="D263">
            <v>45278</v>
          </cell>
          <cell r="E263">
            <v>16202.883530015393</v>
          </cell>
        </row>
        <row r="264">
          <cell r="D264">
            <v>45279</v>
          </cell>
          <cell r="E264">
            <v>16878.199671052633</v>
          </cell>
        </row>
        <row r="265">
          <cell r="D265">
            <v>45280</v>
          </cell>
          <cell r="E265">
            <v>15873.840269277845</v>
          </cell>
        </row>
        <row r="266">
          <cell r="D266">
            <v>45281</v>
          </cell>
          <cell r="E266">
            <v>15731.886465905158</v>
          </cell>
        </row>
        <row r="267">
          <cell r="D267">
            <v>45282</v>
          </cell>
          <cell r="E267">
            <v>15241.228465262921</v>
          </cell>
        </row>
        <row r="268">
          <cell r="D268">
            <v>45286</v>
          </cell>
          <cell r="E268">
            <v>15596.043879907622</v>
          </cell>
        </row>
        <row r="269">
          <cell r="D269">
            <v>45287</v>
          </cell>
          <cell r="E269">
            <v>14780.289818120007</v>
          </cell>
        </row>
        <row r="270">
          <cell r="D270">
            <v>45288</v>
          </cell>
          <cell r="E270">
            <v>15516.866287765481</v>
          </cell>
        </row>
        <row r="271">
          <cell r="D271">
            <v>45289</v>
          </cell>
          <cell r="E271">
            <v>15280.927448609431</v>
          </cell>
        </row>
      </sheetData>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sag.cl/ambitos-de-accion/estadistica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I38"/>
  <sheetViews>
    <sheetView zoomScale="80" zoomScaleNormal="80" zoomScaleSheetLayoutView="80" zoomScalePageLayoutView="40" workbookViewId="0">
      <selection activeCell="D4" sqref="D4"/>
    </sheetView>
  </sheetViews>
  <sheetFormatPr baseColWidth="10" defaultColWidth="10.88671875" defaultRowHeight="14.4"/>
  <cols>
    <col min="1" max="9" width="10.88671875" style="2" customWidth="1"/>
    <col min="10" max="16" width="10.88671875" style="2"/>
    <col min="17" max="17" width="10.88671875" style="2" customWidth="1"/>
    <col min="18" max="26" width="10.88671875" style="2"/>
    <col min="27" max="27" width="10.88671875" style="2" customWidth="1"/>
    <col min="28" max="16384" width="10.88671875" style="2"/>
  </cols>
  <sheetData>
    <row r="1" spans="1:2">
      <c r="A1" s="47"/>
    </row>
    <row r="2" spans="1:2">
      <c r="B2"/>
    </row>
    <row r="19" spans="1:9" ht="25.8">
      <c r="A19" s="280" t="s">
        <v>0</v>
      </c>
      <c r="B19" s="280"/>
      <c r="C19" s="280"/>
      <c r="D19" s="280"/>
      <c r="E19" s="280"/>
      <c r="F19" s="280"/>
      <c r="G19" s="280"/>
      <c r="H19" s="280"/>
      <c r="I19" s="280"/>
    </row>
    <row r="34" spans="4:6" ht="15.6">
      <c r="D34" s="277"/>
      <c r="E34" s="278"/>
      <c r="F34" s="278"/>
    </row>
    <row r="38" spans="4:6" ht="15.6">
      <c r="D38" s="279" t="s">
        <v>318</v>
      </c>
      <c r="E38" s="279"/>
    </row>
  </sheetData>
  <mergeCells count="3">
    <mergeCell ref="D34:F34"/>
    <mergeCell ref="D38:E38"/>
    <mergeCell ref="A19:I19"/>
  </mergeCells>
  <printOptions horizontalCentered="1" verticalCentered="1"/>
  <pageMargins left="0.7" right="0.7" top="0.75" bottom="0.75" header="0.3" footer="0.3"/>
  <pageSetup paperSize="9"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EC7A0-3A62-4377-9E14-899C4904E37C}">
  <sheetPr>
    <tabColor rgb="FF92D050"/>
    <pageSetUpPr fitToPage="1"/>
  </sheetPr>
  <dimension ref="A1:AI58"/>
  <sheetViews>
    <sheetView topLeftCell="A15" zoomScale="80" zoomScaleNormal="80" zoomScaleSheetLayoutView="70" workbookViewId="0">
      <selection activeCell="X25" sqref="X25"/>
    </sheetView>
  </sheetViews>
  <sheetFormatPr baseColWidth="10" defaultColWidth="10.88671875" defaultRowHeight="13.8"/>
  <cols>
    <col min="1" max="1" width="1.6640625" style="4" customWidth="1"/>
    <col min="2" max="2" width="8.6640625" style="4" customWidth="1"/>
    <col min="3" max="3" width="11.88671875" style="4" customWidth="1"/>
    <col min="4" max="4" width="9.88671875" style="4" customWidth="1"/>
    <col min="5" max="5" width="9.6640625" style="4" customWidth="1"/>
    <col min="6" max="6" width="10.6640625" style="4" customWidth="1"/>
    <col min="7" max="7" width="7.5546875" style="4" customWidth="1"/>
    <col min="8" max="9" width="8" style="4" customWidth="1"/>
    <col min="10" max="10" width="7.109375" style="4" customWidth="1"/>
    <col min="11" max="11" width="11.44140625" style="4" customWidth="1"/>
    <col min="12" max="12" width="9.109375" style="4" customWidth="1"/>
    <col min="13" max="13" width="9.6640625" style="4" customWidth="1"/>
    <col min="14" max="14" width="9.44140625" style="4" customWidth="1"/>
    <col min="15" max="15" width="10" style="4" customWidth="1"/>
    <col min="16" max="16" width="6.109375" style="4" customWidth="1"/>
    <col min="17" max="17" width="8" style="4" customWidth="1"/>
    <col min="18" max="19" width="7.88671875" style="4" customWidth="1"/>
    <col min="20" max="20" width="11" style="4" customWidth="1"/>
    <col min="21" max="21" width="9.109375" style="4" customWidth="1"/>
    <col min="22" max="22" width="2.109375" style="4" customWidth="1"/>
    <col min="23" max="23" width="10.88671875" style="4"/>
    <col min="24" max="24" width="3.88671875" style="171" customWidth="1"/>
    <col min="25" max="25" width="10.88671875" style="173" hidden="1" customWidth="1"/>
    <col min="26" max="26" width="6" style="173" hidden="1" customWidth="1"/>
    <col min="27" max="28" width="9.88671875" style="173" hidden="1" customWidth="1"/>
    <col min="29" max="29" width="6" style="173" hidden="1" customWidth="1"/>
    <col min="30" max="30" width="6.5546875" style="173" hidden="1" customWidth="1"/>
    <col min="31" max="31" width="6.33203125" style="173" hidden="1" customWidth="1"/>
    <col min="32" max="32" width="7" style="173" hidden="1" customWidth="1"/>
    <col min="33" max="33" width="11.5546875" style="173" hidden="1" customWidth="1"/>
    <col min="34" max="34" width="8.6640625" style="173" hidden="1" customWidth="1"/>
    <col min="35" max="35" width="4.6640625" style="170" customWidth="1"/>
    <col min="36" max="16384" width="10.88671875" style="4"/>
  </cols>
  <sheetData>
    <row r="1" spans="1:34" ht="8.25" customHeight="1">
      <c r="A1" s="4" t="s">
        <v>137</v>
      </c>
    </row>
    <row r="2" spans="1:34">
      <c r="B2" s="296" t="s">
        <v>138</v>
      </c>
      <c r="C2" s="296"/>
      <c r="D2" s="296"/>
      <c r="E2" s="296"/>
      <c r="F2" s="296"/>
      <c r="G2" s="296"/>
      <c r="H2" s="296"/>
      <c r="I2" s="296"/>
      <c r="J2" s="296"/>
      <c r="K2" s="296"/>
      <c r="L2" s="296"/>
      <c r="M2" s="296"/>
      <c r="N2" s="296"/>
      <c r="O2" s="296"/>
      <c r="P2" s="296"/>
      <c r="Q2" s="296"/>
      <c r="R2" s="296"/>
      <c r="S2" s="296"/>
      <c r="T2" s="296"/>
      <c r="U2" s="296"/>
      <c r="V2" s="6"/>
      <c r="W2" s="1" t="s">
        <v>9</v>
      </c>
    </row>
    <row r="3" spans="1:34">
      <c r="B3" s="296" t="s">
        <v>30</v>
      </c>
      <c r="C3" s="296"/>
      <c r="D3" s="296"/>
      <c r="E3" s="296"/>
      <c r="F3" s="296"/>
      <c r="G3" s="296"/>
      <c r="H3" s="296"/>
      <c r="I3" s="296"/>
      <c r="J3" s="296"/>
      <c r="K3" s="296"/>
      <c r="L3" s="296"/>
      <c r="M3" s="296"/>
      <c r="N3" s="296"/>
      <c r="O3" s="296"/>
      <c r="P3" s="296"/>
      <c r="Q3" s="296"/>
      <c r="R3" s="296"/>
      <c r="S3" s="296"/>
      <c r="T3" s="296"/>
      <c r="U3" s="296"/>
      <c r="V3" s="6"/>
    </row>
    <row r="4" spans="1:34">
      <c r="B4" s="296" t="s">
        <v>127</v>
      </c>
      <c r="C4" s="296"/>
      <c r="D4" s="296"/>
      <c r="E4" s="296"/>
      <c r="F4" s="296"/>
      <c r="G4" s="296"/>
      <c r="H4" s="296"/>
      <c r="I4" s="296"/>
      <c r="J4" s="296"/>
      <c r="K4" s="296"/>
      <c r="L4" s="296"/>
      <c r="M4" s="296"/>
      <c r="N4" s="296"/>
      <c r="O4" s="296"/>
      <c r="P4" s="296"/>
      <c r="Q4" s="296"/>
      <c r="R4" s="296"/>
      <c r="S4" s="296"/>
      <c r="T4" s="296"/>
      <c r="U4" s="296"/>
      <c r="V4" s="6"/>
    </row>
    <row r="5" spans="1:34">
      <c r="D5" s="310" t="s">
        <v>139</v>
      </c>
      <c r="E5" s="310"/>
      <c r="F5" s="310"/>
      <c r="G5" s="310"/>
      <c r="H5" s="310"/>
      <c r="I5" s="310"/>
      <c r="J5" s="310"/>
      <c r="K5" s="310"/>
      <c r="L5" s="310"/>
      <c r="M5" s="310" t="s">
        <v>140</v>
      </c>
      <c r="N5" s="310"/>
      <c r="O5" s="310"/>
      <c r="P5" s="310"/>
      <c r="Q5" s="310"/>
      <c r="R5" s="310"/>
      <c r="S5" s="310"/>
      <c r="T5" s="310"/>
      <c r="U5" s="310"/>
      <c r="V5" s="82"/>
      <c r="W5" s="83"/>
    </row>
    <row r="6" spans="1:34" ht="30" customHeight="1">
      <c r="B6" s="240" t="s">
        <v>141</v>
      </c>
      <c r="C6" s="240" t="s">
        <v>142</v>
      </c>
      <c r="D6" s="84" t="s">
        <v>143</v>
      </c>
      <c r="E6" s="85" t="s">
        <v>144</v>
      </c>
      <c r="F6" s="85" t="s">
        <v>145</v>
      </c>
      <c r="G6" s="85" t="s">
        <v>146</v>
      </c>
      <c r="H6" s="85" t="s">
        <v>147</v>
      </c>
      <c r="I6" s="85" t="s">
        <v>148</v>
      </c>
      <c r="J6" s="85" t="s">
        <v>149</v>
      </c>
      <c r="K6" s="85" t="s">
        <v>150</v>
      </c>
      <c r="L6" s="86" t="s">
        <v>151</v>
      </c>
      <c r="M6" s="84" t="s">
        <v>143</v>
      </c>
      <c r="N6" s="85" t="s">
        <v>144</v>
      </c>
      <c r="O6" s="85" t="s">
        <v>145</v>
      </c>
      <c r="P6" s="85" t="s">
        <v>146</v>
      </c>
      <c r="Q6" s="85" t="s">
        <v>147</v>
      </c>
      <c r="R6" s="85" t="s">
        <v>148</v>
      </c>
      <c r="S6" s="85" t="s">
        <v>149</v>
      </c>
      <c r="T6" s="85" t="s">
        <v>150</v>
      </c>
      <c r="U6" s="86" t="s">
        <v>151</v>
      </c>
      <c r="V6" s="7"/>
      <c r="W6" s="83"/>
      <c r="Y6" s="192"/>
      <c r="Z6" s="193" t="s">
        <v>152</v>
      </c>
      <c r="AA6" s="193" t="s">
        <v>144</v>
      </c>
      <c r="AB6" s="193" t="s">
        <v>145</v>
      </c>
      <c r="AC6" s="193" t="s">
        <v>146</v>
      </c>
      <c r="AD6" s="193" t="s">
        <v>147</v>
      </c>
      <c r="AE6" s="193" t="s">
        <v>148</v>
      </c>
      <c r="AF6" s="193" t="s">
        <v>153</v>
      </c>
      <c r="AG6" s="193" t="s">
        <v>150</v>
      </c>
      <c r="AH6" s="193" t="s">
        <v>151</v>
      </c>
    </row>
    <row r="7" spans="1:34">
      <c r="B7" s="87">
        <v>34</v>
      </c>
      <c r="C7" s="88">
        <v>45159.166666666664</v>
      </c>
      <c r="D7" s="89">
        <v>1570</v>
      </c>
      <c r="E7" s="15">
        <v>1566.6669999999999</v>
      </c>
      <c r="F7" s="15">
        <v>1750</v>
      </c>
      <c r="G7" s="15">
        <v>1725.0650000000001</v>
      </c>
      <c r="H7" s="15">
        <v>1441.6665</v>
      </c>
      <c r="I7" s="15">
        <v>1500</v>
      </c>
      <c r="J7" s="15">
        <v>1916.6665</v>
      </c>
      <c r="K7" s="15">
        <v>1557.143</v>
      </c>
      <c r="L7" s="90">
        <v>1083.3335</v>
      </c>
      <c r="M7" s="89">
        <v>1946</v>
      </c>
      <c r="N7" s="15">
        <v>1992.8240000000001</v>
      </c>
      <c r="O7" s="15">
        <v>2103.3334999999997</v>
      </c>
      <c r="P7" s="15">
        <v>2015.6665</v>
      </c>
      <c r="Q7" s="15">
        <v>1987.143</v>
      </c>
      <c r="R7" s="15">
        <v>1877.1109999999999</v>
      </c>
      <c r="S7" s="15">
        <v>2034.039</v>
      </c>
      <c r="T7" s="15">
        <v>2011.9315000000001</v>
      </c>
      <c r="U7" s="90">
        <v>1964.4445000000001</v>
      </c>
      <c r="V7" s="10"/>
      <c r="W7" s="83"/>
      <c r="Y7" s="192"/>
      <c r="Z7" s="194">
        <f t="shared" ref="Z7:Z25" si="0">+IF(D7="","",((M7-D7)/D7))</f>
        <v>0.23949044585987261</v>
      </c>
      <c r="AA7" s="194">
        <f t="shared" ref="AA7:AA25" si="1">+IF(E7="","",((N7-E7)/E7))</f>
        <v>0.27201504850743657</v>
      </c>
      <c r="AB7" s="194">
        <f t="shared" ref="AB7:AB25" si="2">+IF(F7="","",((O7-F7)/F7))</f>
        <v>0.201904857142857</v>
      </c>
      <c r="AC7" s="194">
        <f t="shared" ref="AC7:AC25" si="3">+IF(G7="","",((P7-G7)/G7))</f>
        <v>0.16845828997747911</v>
      </c>
      <c r="AD7" s="194">
        <f t="shared" ref="AD7:AD25" si="4">+IF(H7="","",((Q7-H7)/H7))</f>
        <v>0.37836524605378563</v>
      </c>
      <c r="AE7" s="194">
        <f t="shared" ref="AE7:AE25" si="5">+IF(I7="","",((R7-I7)/I7))</f>
        <v>0.25140733333333326</v>
      </c>
      <c r="AF7" s="194">
        <f t="shared" ref="AF7:AF25" si="6">+IF(J7="","",((S7-J7)/J7))</f>
        <v>6.1237831411985313E-2</v>
      </c>
      <c r="AG7" s="194">
        <f t="shared" ref="AG7:AG25" si="7">+IF(K7="","",((T7-K7)/K7))</f>
        <v>0.29206598237926773</v>
      </c>
      <c r="AH7" s="194">
        <f t="shared" ref="AH7:AH25" si="8">+IF(L7="","",((U7-L7)/L7))</f>
        <v>0.81333310564106076</v>
      </c>
    </row>
    <row r="8" spans="1:34">
      <c r="B8" s="91">
        <v>35</v>
      </c>
      <c r="C8" s="92">
        <v>45166.166666666664</v>
      </c>
      <c r="D8" s="93">
        <v>1550</v>
      </c>
      <c r="E8" s="9">
        <v>1625</v>
      </c>
      <c r="F8" s="9">
        <v>1664.2860000000001</v>
      </c>
      <c r="G8" s="9">
        <v>1677.7155</v>
      </c>
      <c r="H8" s="9">
        <v>1852.2725</v>
      </c>
      <c r="I8" s="9">
        <v>1816.6669999999999</v>
      </c>
      <c r="J8" s="9">
        <v>1850</v>
      </c>
      <c r="K8" s="9">
        <v>1610</v>
      </c>
      <c r="L8" s="94">
        <v>1500</v>
      </c>
      <c r="M8" s="93">
        <v>2358.75</v>
      </c>
      <c r="N8" s="9">
        <v>2258.75</v>
      </c>
      <c r="O8" s="9">
        <v>2349.1665000000003</v>
      </c>
      <c r="P8" s="9">
        <v>2358.6275000000001</v>
      </c>
      <c r="Q8" s="9">
        <v>2295</v>
      </c>
      <c r="R8" s="9">
        <v>2194.3035</v>
      </c>
      <c r="S8" s="9">
        <v>2268.5715</v>
      </c>
      <c r="T8" s="9">
        <v>2227.4089999999997</v>
      </c>
      <c r="U8" s="94">
        <v>2305.0164999999997</v>
      </c>
      <c r="V8" s="10"/>
      <c r="W8" s="83"/>
      <c r="Y8" s="192"/>
      <c r="Z8" s="194">
        <f t="shared" si="0"/>
        <v>0.52177419354838706</v>
      </c>
      <c r="AA8" s="194">
        <f t="shared" si="1"/>
        <v>0.39</v>
      </c>
      <c r="AB8" s="194">
        <f t="shared" si="2"/>
        <v>0.41151610961096841</v>
      </c>
      <c r="AC8" s="194">
        <f t="shared" si="3"/>
        <v>0.40585665448045277</v>
      </c>
      <c r="AD8" s="194">
        <f t="shared" si="4"/>
        <v>0.23901855693479224</v>
      </c>
      <c r="AE8" s="194">
        <f t="shared" si="5"/>
        <v>0.20787326461041022</v>
      </c>
      <c r="AF8" s="194">
        <f t="shared" si="6"/>
        <v>0.22625486486486487</v>
      </c>
      <c r="AG8" s="194">
        <f t="shared" si="7"/>
        <v>0.38348385093167681</v>
      </c>
      <c r="AH8" s="194">
        <f t="shared" si="8"/>
        <v>0.5366776666666665</v>
      </c>
    </row>
    <row r="9" spans="1:34">
      <c r="B9" s="91">
        <v>36</v>
      </c>
      <c r="C9" s="92">
        <v>45173.125</v>
      </c>
      <c r="D9" s="93">
        <v>1600</v>
      </c>
      <c r="E9" s="9">
        <v>1542.857</v>
      </c>
      <c r="F9" s="9">
        <v>1600</v>
      </c>
      <c r="G9" s="9">
        <v>1630.0155</v>
      </c>
      <c r="H9" s="9">
        <v>1815</v>
      </c>
      <c r="I9" s="9">
        <v>1600</v>
      </c>
      <c r="J9" s="9">
        <v>1813.3335</v>
      </c>
      <c r="K9" s="9">
        <v>1716.6669999999999</v>
      </c>
      <c r="L9" s="94">
        <v>1575</v>
      </c>
      <c r="M9" s="93">
        <v>2315</v>
      </c>
      <c r="N9" s="9">
        <v>2343.8159999999998</v>
      </c>
      <c r="O9" s="9">
        <v>2352.5</v>
      </c>
      <c r="P9" s="9">
        <v>2362.8379999999997</v>
      </c>
      <c r="Q9" s="9">
        <v>2362.7269999999999</v>
      </c>
      <c r="R9" s="9">
        <v>2233.3764999999999</v>
      </c>
      <c r="S9" s="9">
        <v>2328.0950000000003</v>
      </c>
      <c r="T9" s="9">
        <v>2312.6665000000003</v>
      </c>
      <c r="U9" s="94">
        <v>2337.3215</v>
      </c>
      <c r="V9" s="10"/>
      <c r="W9" s="83"/>
      <c r="Y9" s="192"/>
      <c r="Z9" s="194">
        <f t="shared" si="0"/>
        <v>0.44687500000000002</v>
      </c>
      <c r="AA9" s="194">
        <f t="shared" si="1"/>
        <v>0.51914014066112402</v>
      </c>
      <c r="AB9" s="194">
        <f t="shared" si="2"/>
        <v>0.47031250000000002</v>
      </c>
      <c r="AC9" s="194">
        <f t="shared" si="3"/>
        <v>0.44958008068021427</v>
      </c>
      <c r="AD9" s="194">
        <f t="shared" si="4"/>
        <v>0.30177796143250679</v>
      </c>
      <c r="AE9" s="194">
        <f t="shared" si="5"/>
        <v>0.39586031249999992</v>
      </c>
      <c r="AF9" s="194">
        <f t="shared" si="6"/>
        <v>0.28387580111435667</v>
      </c>
      <c r="AG9" s="194">
        <f t="shared" si="7"/>
        <v>0.34718410734289201</v>
      </c>
      <c r="AH9" s="194">
        <f t="shared" si="8"/>
        <v>0.48401365079365083</v>
      </c>
    </row>
    <row r="10" spans="1:34">
      <c r="B10" s="91">
        <v>37</v>
      </c>
      <c r="C10" s="92">
        <v>45180.125</v>
      </c>
      <c r="D10" s="93">
        <v>1637.5</v>
      </c>
      <c r="E10" s="9">
        <v>1485</v>
      </c>
      <c r="F10" s="9">
        <v>1621.4290000000001</v>
      </c>
      <c r="G10" s="9">
        <v>1578.75</v>
      </c>
      <c r="H10" s="9">
        <v>1793.6505</v>
      </c>
      <c r="I10" s="9">
        <v>1650</v>
      </c>
      <c r="J10" s="9">
        <v>1587.5</v>
      </c>
      <c r="K10" s="9">
        <v>1714.2860000000001</v>
      </c>
      <c r="L10" s="94">
        <v>1516.6665</v>
      </c>
      <c r="M10" s="93">
        <v>2231.6665000000003</v>
      </c>
      <c r="N10" s="9">
        <v>2347.895</v>
      </c>
      <c r="O10" s="9">
        <v>2358.75</v>
      </c>
      <c r="P10" s="9">
        <v>2367.7780000000002</v>
      </c>
      <c r="Q10" s="9">
        <v>2378.8890000000001</v>
      </c>
      <c r="R10" s="9">
        <v>2334.5834999999997</v>
      </c>
      <c r="S10" s="9">
        <v>2314.3590000000004</v>
      </c>
      <c r="T10" s="9">
        <v>2281.8000000000002</v>
      </c>
      <c r="U10" s="94">
        <v>2372.857</v>
      </c>
      <c r="V10" s="10"/>
      <c r="W10" s="83"/>
      <c r="Y10" s="192"/>
      <c r="Z10" s="194">
        <f t="shared" si="0"/>
        <v>0.36284977099236659</v>
      </c>
      <c r="AA10" s="194">
        <f t="shared" si="1"/>
        <v>0.58107407407407408</v>
      </c>
      <c r="AB10" s="194">
        <f t="shared" si="2"/>
        <v>0.45473529830785059</v>
      </c>
      <c r="AC10" s="194">
        <f t="shared" si="3"/>
        <v>0.49978020585906585</v>
      </c>
      <c r="AD10" s="194">
        <f t="shared" si="4"/>
        <v>0.32628346492251425</v>
      </c>
      <c r="AE10" s="194">
        <f t="shared" si="5"/>
        <v>0.41489909090909077</v>
      </c>
      <c r="AF10" s="194">
        <f t="shared" si="6"/>
        <v>0.45786393700787426</v>
      </c>
      <c r="AG10" s="194">
        <f t="shared" si="7"/>
        <v>0.33104977815837039</v>
      </c>
      <c r="AH10" s="194">
        <f t="shared" si="8"/>
        <v>0.56452127082651327</v>
      </c>
    </row>
    <row r="11" spans="1:34">
      <c r="B11" s="91">
        <v>38</v>
      </c>
      <c r="C11" s="92">
        <v>45187.125</v>
      </c>
      <c r="D11" s="93">
        <v>1600</v>
      </c>
      <c r="E11" s="9">
        <v>1533.3330000000001</v>
      </c>
      <c r="F11" s="9">
        <v>1600</v>
      </c>
      <c r="G11" s="9">
        <v>1641.6669999999999</v>
      </c>
      <c r="H11" s="9">
        <v>1587.5</v>
      </c>
      <c r="I11" s="9">
        <v>1600</v>
      </c>
      <c r="J11" s="9">
        <v>1713.3335</v>
      </c>
      <c r="K11" s="9">
        <v>1700</v>
      </c>
      <c r="L11" s="94">
        <v>1550</v>
      </c>
      <c r="M11" s="93"/>
      <c r="N11" s="9">
        <v>2370</v>
      </c>
      <c r="O11" s="9">
        <v>2356.6669999999999</v>
      </c>
      <c r="P11" s="9">
        <v>1995.7145</v>
      </c>
      <c r="Q11" s="9">
        <v>2390</v>
      </c>
      <c r="R11" s="9">
        <v>2356.6669999999999</v>
      </c>
      <c r="S11" s="9">
        <v>2373.3334999999997</v>
      </c>
      <c r="T11" s="9">
        <v>2206.0415000000003</v>
      </c>
      <c r="U11" s="94">
        <v>2356.6665000000003</v>
      </c>
      <c r="V11" s="10"/>
      <c r="W11" s="83"/>
      <c r="Y11" s="192"/>
      <c r="Z11" s="194">
        <f t="shared" si="0"/>
        <v>-1</v>
      </c>
      <c r="AA11" s="194">
        <f t="shared" si="1"/>
        <v>0.54565250992445857</v>
      </c>
      <c r="AB11" s="194">
        <f t="shared" si="2"/>
        <v>0.47291687499999996</v>
      </c>
      <c r="AC11" s="194">
        <f t="shared" si="3"/>
        <v>0.21566340798712538</v>
      </c>
      <c r="AD11" s="194">
        <f t="shared" si="4"/>
        <v>0.50551181102362208</v>
      </c>
      <c r="AE11" s="194">
        <f t="shared" si="5"/>
        <v>0.47291687499999996</v>
      </c>
      <c r="AF11" s="194">
        <f t="shared" si="6"/>
        <v>0.38521397030992494</v>
      </c>
      <c r="AG11" s="194">
        <f t="shared" si="7"/>
        <v>0.29767147058823545</v>
      </c>
      <c r="AH11" s="194">
        <f t="shared" si="8"/>
        <v>0.52043000000000017</v>
      </c>
    </row>
    <row r="12" spans="1:34">
      <c r="B12" s="91">
        <v>39</v>
      </c>
      <c r="C12" s="92">
        <v>45194.125</v>
      </c>
      <c r="D12" s="93">
        <v>1600</v>
      </c>
      <c r="E12" s="9">
        <v>1437.5</v>
      </c>
      <c r="F12" s="9">
        <v>1600</v>
      </c>
      <c r="G12" s="9">
        <v>1642.5835</v>
      </c>
      <c r="H12" s="9">
        <v>1593.75</v>
      </c>
      <c r="I12" s="9">
        <v>1550</v>
      </c>
      <c r="J12" s="9">
        <v>1800</v>
      </c>
      <c r="K12" s="9">
        <v>1680</v>
      </c>
      <c r="L12" s="94">
        <v>1583.3335</v>
      </c>
      <c r="M12" s="93">
        <v>2369</v>
      </c>
      <c r="N12" s="9">
        <v>2362.7269999999999</v>
      </c>
      <c r="O12" s="9">
        <v>2368.5715</v>
      </c>
      <c r="P12" s="9">
        <v>2353.0680000000002</v>
      </c>
      <c r="Q12" s="9">
        <v>2470</v>
      </c>
      <c r="R12" s="9">
        <v>2312.2915000000003</v>
      </c>
      <c r="S12" s="9">
        <v>2578.8890000000001</v>
      </c>
      <c r="T12" s="9">
        <v>2300</v>
      </c>
      <c r="U12" s="94">
        <v>2356.6665000000003</v>
      </c>
      <c r="V12" s="10"/>
      <c r="W12" s="83"/>
      <c r="Y12" s="192"/>
      <c r="Z12" s="194">
        <f t="shared" si="0"/>
        <v>0.48062500000000002</v>
      </c>
      <c r="AA12" s="194">
        <f t="shared" si="1"/>
        <v>0.6436361739130434</v>
      </c>
      <c r="AB12" s="194">
        <f t="shared" si="2"/>
        <v>0.4803571875</v>
      </c>
      <c r="AC12" s="194">
        <f t="shared" si="3"/>
        <v>0.43254087235139049</v>
      </c>
      <c r="AD12" s="194">
        <f t="shared" si="4"/>
        <v>0.54980392156862745</v>
      </c>
      <c r="AE12" s="194">
        <f t="shared" si="5"/>
        <v>0.49180096774193566</v>
      </c>
      <c r="AF12" s="194">
        <f t="shared" si="6"/>
        <v>0.43271611111111119</v>
      </c>
      <c r="AG12" s="194">
        <f t="shared" si="7"/>
        <v>0.36904761904761907</v>
      </c>
      <c r="AH12" s="194">
        <f t="shared" si="8"/>
        <v>0.48842079069254857</v>
      </c>
    </row>
    <row r="13" spans="1:34">
      <c r="B13" s="91">
        <v>40</v>
      </c>
      <c r="C13" s="92">
        <v>45201.125</v>
      </c>
      <c r="D13" s="93">
        <v>1525</v>
      </c>
      <c r="E13" s="9">
        <v>1466.6665</v>
      </c>
      <c r="F13" s="9">
        <v>1514.2855</v>
      </c>
      <c r="G13" s="9">
        <v>1617.4285</v>
      </c>
      <c r="H13" s="9">
        <v>1542.222</v>
      </c>
      <c r="I13" s="9">
        <v>1436.6665</v>
      </c>
      <c r="J13" s="9">
        <v>1632.5</v>
      </c>
      <c r="K13" s="9">
        <v>1683.25</v>
      </c>
      <c r="L13" s="94">
        <v>1516.6665</v>
      </c>
      <c r="M13" s="93">
        <v>2350</v>
      </c>
      <c r="N13" s="9">
        <v>2356.6669999999999</v>
      </c>
      <c r="O13" s="9">
        <v>2343.0770000000002</v>
      </c>
      <c r="P13" s="9">
        <v>2360.4165000000003</v>
      </c>
      <c r="Q13" s="9">
        <v>2400</v>
      </c>
      <c r="R13" s="9">
        <v>2212.875</v>
      </c>
      <c r="S13" s="9">
        <v>2531.0715</v>
      </c>
      <c r="T13" s="9">
        <v>2110.585</v>
      </c>
      <c r="U13" s="94">
        <v>2336.9285</v>
      </c>
      <c r="V13" s="10"/>
      <c r="W13" s="83"/>
      <c r="Y13" s="192"/>
      <c r="Z13" s="194">
        <f t="shared" si="0"/>
        <v>0.54098360655737709</v>
      </c>
      <c r="AA13" s="194">
        <f t="shared" si="1"/>
        <v>0.60681859168393082</v>
      </c>
      <c r="AB13" s="194">
        <f t="shared" si="2"/>
        <v>0.54731521895970103</v>
      </c>
      <c r="AC13" s="194">
        <f t="shared" si="3"/>
        <v>0.45936373694416804</v>
      </c>
      <c r="AD13" s="194">
        <f t="shared" si="4"/>
        <v>0.5561961896536296</v>
      </c>
      <c r="AE13" s="194">
        <f t="shared" si="5"/>
        <v>0.54028440142510448</v>
      </c>
      <c r="AF13" s="194">
        <f t="shared" si="6"/>
        <v>0.55042664624808579</v>
      </c>
      <c r="AG13" s="194">
        <f t="shared" si="7"/>
        <v>0.25387494430417351</v>
      </c>
      <c r="AH13" s="194">
        <f t="shared" si="8"/>
        <v>0.54083214734419194</v>
      </c>
    </row>
    <row r="14" spans="1:34">
      <c r="B14" s="91">
        <v>41</v>
      </c>
      <c r="C14" s="92">
        <v>45208.125</v>
      </c>
      <c r="D14" s="93">
        <v>1600</v>
      </c>
      <c r="E14" s="9">
        <v>1533.3330000000001</v>
      </c>
      <c r="F14" s="9">
        <v>1464.8810000000001</v>
      </c>
      <c r="G14" s="9">
        <v>1582.8829999999998</v>
      </c>
      <c r="H14" s="9">
        <v>1591.6669999999999</v>
      </c>
      <c r="I14" s="9">
        <v>1575</v>
      </c>
      <c r="J14" s="9">
        <v>1592.857</v>
      </c>
      <c r="K14" s="9">
        <v>1750</v>
      </c>
      <c r="L14" s="94">
        <v>1600</v>
      </c>
      <c r="M14" s="93">
        <v>2356.6669999999999</v>
      </c>
      <c r="N14" s="9">
        <v>2354.2860000000001</v>
      </c>
      <c r="O14" s="9">
        <v>2365.3334999999997</v>
      </c>
      <c r="P14" s="9">
        <v>2324.1665000000003</v>
      </c>
      <c r="Q14" s="9">
        <v>2327.5</v>
      </c>
      <c r="R14" s="9">
        <v>2390</v>
      </c>
      <c r="S14" s="9">
        <v>2494.1665000000003</v>
      </c>
      <c r="T14" s="9">
        <v>2297.6665000000003</v>
      </c>
      <c r="U14" s="94">
        <v>2344.0715</v>
      </c>
      <c r="V14" s="10"/>
      <c r="W14" s="83"/>
      <c r="Y14" s="192"/>
      <c r="Z14" s="194">
        <f t="shared" si="0"/>
        <v>0.47291687499999996</v>
      </c>
      <c r="AA14" s="194">
        <f t="shared" si="1"/>
        <v>0.53540424682701016</v>
      </c>
      <c r="AB14" s="194">
        <f t="shared" si="2"/>
        <v>0.61469327542646779</v>
      </c>
      <c r="AC14" s="194">
        <f t="shared" si="3"/>
        <v>0.46831225049482528</v>
      </c>
      <c r="AD14" s="194">
        <f t="shared" si="4"/>
        <v>0.46230335867992495</v>
      </c>
      <c r="AE14" s="194">
        <f t="shared" si="5"/>
        <v>0.51746031746031751</v>
      </c>
      <c r="AF14" s="194">
        <f t="shared" si="6"/>
        <v>0.56584457989637504</v>
      </c>
      <c r="AG14" s="194">
        <f t="shared" si="7"/>
        <v>0.31295228571428585</v>
      </c>
      <c r="AH14" s="194">
        <f t="shared" si="8"/>
        <v>0.4650446875</v>
      </c>
    </row>
    <row r="15" spans="1:34">
      <c r="B15" s="91">
        <v>42</v>
      </c>
      <c r="C15" s="92">
        <v>45215.125</v>
      </c>
      <c r="D15" s="93">
        <v>1565</v>
      </c>
      <c r="E15" s="9">
        <v>1362.587</v>
      </c>
      <c r="F15" s="9">
        <v>1462.912</v>
      </c>
      <c r="G15" s="9">
        <v>1571.3815</v>
      </c>
      <c r="H15" s="9">
        <v>1590</v>
      </c>
      <c r="I15" s="9">
        <v>1441.6665</v>
      </c>
      <c r="J15" s="9">
        <v>1600</v>
      </c>
      <c r="K15" s="9">
        <v>1800</v>
      </c>
      <c r="L15" s="94">
        <v>1537.5</v>
      </c>
      <c r="M15" s="93">
        <v>2081.25</v>
      </c>
      <c r="N15" s="9">
        <v>2379.7370000000001</v>
      </c>
      <c r="O15" s="9">
        <v>2373.3334999999997</v>
      </c>
      <c r="P15" s="9">
        <v>2372.5609999999997</v>
      </c>
      <c r="Q15" s="9">
        <v>2350</v>
      </c>
      <c r="R15" s="9">
        <v>2274.125</v>
      </c>
      <c r="S15" s="9">
        <v>2462.7275</v>
      </c>
      <c r="T15" s="9">
        <v>2235.1310000000003</v>
      </c>
      <c r="U15" s="94">
        <v>2362.85</v>
      </c>
      <c r="V15" s="10"/>
      <c r="W15" s="83"/>
      <c r="Y15" s="192"/>
      <c r="Z15" s="194">
        <f t="shared" si="0"/>
        <v>0.32987220447284343</v>
      </c>
      <c r="AA15" s="194">
        <f t="shared" si="1"/>
        <v>0.74648444466298303</v>
      </c>
      <c r="AB15" s="194">
        <f t="shared" si="2"/>
        <v>0.62233510969901107</v>
      </c>
      <c r="AC15" s="194">
        <f t="shared" si="3"/>
        <v>0.50985677252786787</v>
      </c>
      <c r="AD15" s="194">
        <f t="shared" si="4"/>
        <v>0.4779874213836478</v>
      </c>
      <c r="AE15" s="194">
        <f t="shared" si="5"/>
        <v>0.57742792802635001</v>
      </c>
      <c r="AF15" s="194">
        <f t="shared" si="6"/>
        <v>0.53920468749999995</v>
      </c>
      <c r="AG15" s="194">
        <f t="shared" si="7"/>
        <v>0.24173944444444462</v>
      </c>
      <c r="AH15" s="194">
        <f t="shared" si="8"/>
        <v>0.53681300813008126</v>
      </c>
    </row>
    <row r="16" spans="1:34">
      <c r="B16" s="91">
        <v>43</v>
      </c>
      <c r="C16" s="92">
        <v>45222.125</v>
      </c>
      <c r="D16" s="93">
        <v>1500</v>
      </c>
      <c r="E16" s="9">
        <v>1388.462</v>
      </c>
      <c r="F16" s="9">
        <v>1509.2855</v>
      </c>
      <c r="G16" s="9">
        <v>1549.5215000000001</v>
      </c>
      <c r="H16" s="9">
        <v>1604.7619999999999</v>
      </c>
      <c r="I16" s="9">
        <v>1550</v>
      </c>
      <c r="J16" s="9">
        <v>1620</v>
      </c>
      <c r="K16" s="9">
        <v>1654.4645</v>
      </c>
      <c r="L16" s="94">
        <v>1650</v>
      </c>
      <c r="M16" s="93">
        <v>2410.8000000000002</v>
      </c>
      <c r="N16" s="9">
        <v>2423.5235000000002</v>
      </c>
      <c r="O16" s="9">
        <v>2430</v>
      </c>
      <c r="P16" s="9">
        <v>2325.5</v>
      </c>
      <c r="Q16" s="9">
        <v>2380.9090000000001</v>
      </c>
      <c r="R16" s="9">
        <v>2299.7780000000002</v>
      </c>
      <c r="S16" s="9">
        <v>2585.6729999999998</v>
      </c>
      <c r="T16" s="9">
        <v>2339.0235000000002</v>
      </c>
      <c r="U16" s="94">
        <v>2348.7219999999998</v>
      </c>
      <c r="V16" s="10"/>
      <c r="W16" s="83"/>
      <c r="Y16" s="192"/>
      <c r="Z16" s="194">
        <f t="shared" si="0"/>
        <v>0.60720000000000007</v>
      </c>
      <c r="AA16" s="194">
        <f t="shared" si="1"/>
        <v>0.74547340870690038</v>
      </c>
      <c r="AB16" s="194">
        <f t="shared" si="2"/>
        <v>0.61003335684335402</v>
      </c>
      <c r="AC16" s="194">
        <f t="shared" si="3"/>
        <v>0.50078588777245103</v>
      </c>
      <c r="AD16" s="194">
        <f t="shared" si="4"/>
        <v>0.48365240453101471</v>
      </c>
      <c r="AE16" s="194">
        <f t="shared" si="5"/>
        <v>0.48372774193548401</v>
      </c>
      <c r="AF16" s="194">
        <f t="shared" si="6"/>
        <v>0.59609444444444426</v>
      </c>
      <c r="AG16" s="194">
        <f t="shared" si="7"/>
        <v>0.41376469546490735</v>
      </c>
      <c r="AH16" s="194">
        <f t="shared" si="8"/>
        <v>0.42346787878787862</v>
      </c>
    </row>
    <row r="17" spans="2:35">
      <c r="B17" s="91">
        <v>44</v>
      </c>
      <c r="C17" s="92">
        <v>45229.125</v>
      </c>
      <c r="D17" s="93">
        <v>1500</v>
      </c>
      <c r="E17" s="9">
        <v>1400</v>
      </c>
      <c r="F17" s="9">
        <v>1483.3330000000001</v>
      </c>
      <c r="G17" s="9">
        <v>1589.8495</v>
      </c>
      <c r="H17" s="9">
        <v>1663.3335</v>
      </c>
      <c r="I17" s="9">
        <v>1525</v>
      </c>
      <c r="J17" s="9">
        <v>1606.6665</v>
      </c>
      <c r="K17" s="9">
        <v>1645.8335</v>
      </c>
      <c r="L17" s="94"/>
      <c r="M17" s="93">
        <v>2490</v>
      </c>
      <c r="N17" s="9">
        <v>2390.6669999999999</v>
      </c>
      <c r="O17" s="9">
        <v>2425.7145</v>
      </c>
      <c r="P17" s="9">
        <v>2422.8945000000003</v>
      </c>
      <c r="Q17" s="9">
        <v>2456.6669999999999</v>
      </c>
      <c r="R17" s="9">
        <v>2322.5</v>
      </c>
      <c r="S17" s="9">
        <v>2607.857</v>
      </c>
      <c r="T17" s="9">
        <v>2589.5834999999997</v>
      </c>
      <c r="U17" s="94">
        <v>2456.6669999999999</v>
      </c>
      <c r="V17" s="10"/>
      <c r="W17" s="83"/>
      <c r="Y17" s="192"/>
      <c r="Z17" s="194">
        <f t="shared" si="0"/>
        <v>0.66</v>
      </c>
      <c r="AA17" s="194">
        <f t="shared" si="1"/>
        <v>0.70761928571428567</v>
      </c>
      <c r="AB17" s="194">
        <f t="shared" si="2"/>
        <v>0.63531351355359844</v>
      </c>
      <c r="AC17" s="194">
        <f t="shared" si="3"/>
        <v>0.52397726954658308</v>
      </c>
      <c r="AD17" s="194">
        <f t="shared" si="4"/>
        <v>0.4769539602250541</v>
      </c>
      <c r="AE17" s="194">
        <f t="shared" si="5"/>
        <v>0.5229508196721312</v>
      </c>
      <c r="AF17" s="194">
        <f t="shared" si="6"/>
        <v>0.62314767874975918</v>
      </c>
      <c r="AG17" s="194">
        <f t="shared" si="7"/>
        <v>0.57341766345137568</v>
      </c>
      <c r="AH17" s="194" t="str">
        <f t="shared" si="8"/>
        <v/>
      </c>
    </row>
    <row r="18" spans="2:35">
      <c r="B18" s="91">
        <v>45</v>
      </c>
      <c r="C18" s="92">
        <v>45236.125</v>
      </c>
      <c r="D18" s="93">
        <v>1670</v>
      </c>
      <c r="E18" s="9">
        <v>1600</v>
      </c>
      <c r="F18" s="9">
        <v>1558.3335</v>
      </c>
      <c r="G18" s="9">
        <v>1656.2550000000001</v>
      </c>
      <c r="H18" s="9">
        <v>1869.231</v>
      </c>
      <c r="I18" s="9">
        <v>1575</v>
      </c>
      <c r="J18" s="9">
        <v>1650</v>
      </c>
      <c r="K18" s="9">
        <v>1918.75</v>
      </c>
      <c r="L18" s="94">
        <v>1533.3330000000001</v>
      </c>
      <c r="M18" s="93">
        <v>2651.8</v>
      </c>
      <c r="N18" s="9">
        <v>2470.9520000000002</v>
      </c>
      <c r="O18" s="9">
        <v>2422.5</v>
      </c>
      <c r="P18" s="9">
        <v>2431.8054999999999</v>
      </c>
      <c r="Q18" s="9">
        <v>2453.636</v>
      </c>
      <c r="R18" s="9">
        <v>2312.8995</v>
      </c>
      <c r="S18" s="9">
        <v>2604.5834999999997</v>
      </c>
      <c r="T18" s="9">
        <v>2455.0419999999999</v>
      </c>
      <c r="U18" s="94">
        <v>2446.35</v>
      </c>
      <c r="V18" s="10"/>
      <c r="W18" s="83"/>
      <c r="Y18" s="192"/>
      <c r="Z18" s="194">
        <f t="shared" si="0"/>
        <v>0.58790419161676655</v>
      </c>
      <c r="AA18" s="194">
        <f t="shared" si="1"/>
        <v>0.54434500000000019</v>
      </c>
      <c r="AB18" s="194">
        <f t="shared" si="2"/>
        <v>0.55454528828392646</v>
      </c>
      <c r="AC18" s="194">
        <f t="shared" si="3"/>
        <v>0.46825549205889178</v>
      </c>
      <c r="AD18" s="194">
        <f t="shared" si="4"/>
        <v>0.3126446116076611</v>
      </c>
      <c r="AE18" s="194">
        <f t="shared" si="5"/>
        <v>0.46850761904761906</v>
      </c>
      <c r="AF18" s="194">
        <f t="shared" si="6"/>
        <v>0.57853545454545441</v>
      </c>
      <c r="AG18" s="194">
        <f t="shared" si="7"/>
        <v>0.2795007166123778</v>
      </c>
      <c r="AH18" s="194">
        <f t="shared" si="8"/>
        <v>0.59544599900999962</v>
      </c>
    </row>
    <row r="19" spans="2:35">
      <c r="B19" s="91">
        <v>46</v>
      </c>
      <c r="C19" s="92">
        <v>45243.125</v>
      </c>
      <c r="D19" s="93">
        <v>1700</v>
      </c>
      <c r="E19" s="9">
        <v>1530.769</v>
      </c>
      <c r="F19" s="9">
        <v>1621.4290000000001</v>
      </c>
      <c r="G19" s="9">
        <v>1725.7935000000002</v>
      </c>
      <c r="H19" s="9">
        <v>1845.4545000000001</v>
      </c>
      <c r="I19" s="9">
        <v>1762.5</v>
      </c>
      <c r="J19" s="9">
        <v>1710</v>
      </c>
      <c r="K19" s="9">
        <v>1939.5835</v>
      </c>
      <c r="L19" s="94">
        <v>1550</v>
      </c>
      <c r="M19" s="93">
        <v>2330</v>
      </c>
      <c r="N19" s="9">
        <v>2467.7779999999998</v>
      </c>
      <c r="O19" s="9">
        <v>2476.3634999999999</v>
      </c>
      <c r="P19" s="9">
        <v>2404.0524999999998</v>
      </c>
      <c r="Q19" s="9">
        <v>2425.7139999999999</v>
      </c>
      <c r="R19" s="9">
        <v>2314.7354999999998</v>
      </c>
      <c r="S19" s="9">
        <v>2647.6925000000001</v>
      </c>
      <c r="T19" s="9">
        <v>2601.3810000000003</v>
      </c>
      <c r="U19" s="94">
        <v>2440</v>
      </c>
      <c r="V19" s="10"/>
      <c r="W19" s="83"/>
      <c r="Y19" s="192"/>
      <c r="Z19" s="194">
        <f t="shared" si="0"/>
        <v>0.37058823529411766</v>
      </c>
      <c r="AA19" s="194">
        <f t="shared" si="1"/>
        <v>0.6121165244396769</v>
      </c>
      <c r="AB19" s="194">
        <f t="shared" si="2"/>
        <v>0.52727223948751367</v>
      </c>
      <c r="AC19" s="194">
        <f t="shared" si="3"/>
        <v>0.3930128372832552</v>
      </c>
      <c r="AD19" s="194">
        <f t="shared" si="4"/>
        <v>0.31442633779375212</v>
      </c>
      <c r="AE19" s="194">
        <f t="shared" si="5"/>
        <v>0.31332510638297861</v>
      </c>
      <c r="AF19" s="194">
        <f t="shared" si="6"/>
        <v>0.54835818713450302</v>
      </c>
      <c r="AG19" s="194">
        <f t="shared" si="7"/>
        <v>0.34120598571806804</v>
      </c>
      <c r="AH19" s="194">
        <f t="shared" si="8"/>
        <v>0.5741935483870968</v>
      </c>
    </row>
    <row r="20" spans="2:35">
      <c r="B20" s="91">
        <v>47</v>
      </c>
      <c r="C20" s="92">
        <v>45250.125</v>
      </c>
      <c r="D20" s="93">
        <v>1750</v>
      </c>
      <c r="E20" s="9">
        <v>1639.7435</v>
      </c>
      <c r="F20" s="9">
        <v>1600</v>
      </c>
      <c r="G20" s="9">
        <v>1706.808</v>
      </c>
      <c r="H20" s="9">
        <v>1951</v>
      </c>
      <c r="I20" s="9">
        <v>1900</v>
      </c>
      <c r="J20" s="9">
        <v>1730</v>
      </c>
      <c r="K20" s="9">
        <v>1900</v>
      </c>
      <c r="L20" s="94">
        <v>1887.5</v>
      </c>
      <c r="M20" s="93">
        <v>2490</v>
      </c>
      <c r="N20" s="9">
        <v>2532.105</v>
      </c>
      <c r="O20" s="9">
        <v>2429.2855</v>
      </c>
      <c r="P20" s="9">
        <v>2405.143</v>
      </c>
      <c r="Q20" s="9">
        <v>2417.2730000000001</v>
      </c>
      <c r="R20" s="9">
        <v>2297.2650000000003</v>
      </c>
      <c r="S20" s="9">
        <v>2610</v>
      </c>
      <c r="T20" s="9">
        <v>2438.8829999999998</v>
      </c>
      <c r="U20" s="94">
        <v>2499.0909999999999</v>
      </c>
      <c r="V20" s="10"/>
      <c r="W20" s="83"/>
      <c r="Y20" s="192"/>
      <c r="Z20" s="194">
        <f t="shared" si="0"/>
        <v>0.42285714285714288</v>
      </c>
      <c r="AA20" s="194">
        <f t="shared" si="1"/>
        <v>0.54420798130927184</v>
      </c>
      <c r="AB20" s="194">
        <f t="shared" si="2"/>
        <v>0.51830343749999996</v>
      </c>
      <c r="AC20" s="194">
        <f t="shared" si="3"/>
        <v>0.40914678159464923</v>
      </c>
      <c r="AD20" s="194">
        <f t="shared" si="4"/>
        <v>0.23899179907739629</v>
      </c>
      <c r="AE20" s="194">
        <f t="shared" si="5"/>
        <v>0.20908684210526332</v>
      </c>
      <c r="AF20" s="194">
        <f t="shared" si="6"/>
        <v>0.50867052023121384</v>
      </c>
      <c r="AG20" s="194">
        <f t="shared" si="7"/>
        <v>0.28362263157894729</v>
      </c>
      <c r="AH20" s="194">
        <f t="shared" si="8"/>
        <v>0.32402172185430456</v>
      </c>
    </row>
    <row r="21" spans="2:35">
      <c r="B21" s="91">
        <v>48</v>
      </c>
      <c r="C21" s="92">
        <v>45257.125</v>
      </c>
      <c r="D21" s="93">
        <v>1591.6665</v>
      </c>
      <c r="E21" s="9">
        <v>1492.308</v>
      </c>
      <c r="F21" s="9">
        <v>1149.095</v>
      </c>
      <c r="G21" s="9">
        <v>1511.384</v>
      </c>
      <c r="H21" s="9">
        <v>1427.2725</v>
      </c>
      <c r="I21" s="9">
        <v>1150</v>
      </c>
      <c r="J21" s="9">
        <v>1656.25</v>
      </c>
      <c r="K21" s="9">
        <v>1815</v>
      </c>
      <c r="L21" s="94">
        <v>1800</v>
      </c>
      <c r="M21" s="93">
        <v>2322</v>
      </c>
      <c r="N21" s="9">
        <v>2528.0949999999998</v>
      </c>
      <c r="O21" s="9">
        <v>2476.6665000000003</v>
      </c>
      <c r="P21" s="9">
        <v>2380.0895</v>
      </c>
      <c r="Q21" s="9">
        <v>2453.636</v>
      </c>
      <c r="R21" s="9">
        <v>2246.7379999999998</v>
      </c>
      <c r="S21" s="9">
        <v>2535.8334999999997</v>
      </c>
      <c r="T21" s="9">
        <v>2328.5355</v>
      </c>
      <c r="U21" s="94">
        <v>2526.3634999999999</v>
      </c>
      <c r="V21" s="10"/>
      <c r="W21" s="83"/>
      <c r="Y21" s="192"/>
      <c r="Z21" s="194">
        <f t="shared" si="0"/>
        <v>0.4588483202982534</v>
      </c>
      <c r="AA21" s="194">
        <f t="shared" si="1"/>
        <v>0.69408392905485983</v>
      </c>
      <c r="AB21" s="194">
        <f t="shared" si="2"/>
        <v>1.155319185968088</v>
      </c>
      <c r="AC21" s="194">
        <f t="shared" si="3"/>
        <v>0.57477484213145036</v>
      </c>
      <c r="AD21" s="194">
        <f t="shared" si="4"/>
        <v>0.71910829922106667</v>
      </c>
      <c r="AE21" s="194">
        <f t="shared" si="5"/>
        <v>0.95368521739130419</v>
      </c>
      <c r="AF21" s="194">
        <f t="shared" si="6"/>
        <v>0.5310692830188678</v>
      </c>
      <c r="AG21" s="194">
        <f t="shared" si="7"/>
        <v>0.28293966942148757</v>
      </c>
      <c r="AH21" s="194">
        <f t="shared" si="8"/>
        <v>0.40353527777777776</v>
      </c>
    </row>
    <row r="22" spans="2:35">
      <c r="B22" s="91">
        <v>49</v>
      </c>
      <c r="C22" s="92">
        <v>45264</v>
      </c>
      <c r="D22" s="93">
        <v>1375</v>
      </c>
      <c r="E22" s="9">
        <v>1117</v>
      </c>
      <c r="F22" s="9">
        <v>1091.5</v>
      </c>
      <c r="G22" s="9">
        <v>1279.5</v>
      </c>
      <c r="H22" s="9">
        <v>1155</v>
      </c>
      <c r="I22" s="9">
        <v>1150</v>
      </c>
      <c r="J22" s="9">
        <v>1687.5</v>
      </c>
      <c r="K22" s="9">
        <v>1520</v>
      </c>
      <c r="L22" s="94">
        <v>1516.5</v>
      </c>
      <c r="M22" s="93"/>
      <c r="N22" s="9">
        <v>2476</v>
      </c>
      <c r="O22" s="9">
        <v>2457</v>
      </c>
      <c r="P22" s="9">
        <v>2356.5</v>
      </c>
      <c r="Q22" s="9">
        <v>2350</v>
      </c>
      <c r="R22" s="9">
        <v>2297</v>
      </c>
      <c r="S22" s="9">
        <v>2650</v>
      </c>
      <c r="T22" s="9">
        <v>2423</v>
      </c>
      <c r="U22" s="94">
        <v>2481</v>
      </c>
      <c r="V22" s="10"/>
      <c r="W22" s="83"/>
      <c r="Y22" s="192"/>
      <c r="Z22" s="194">
        <f t="shared" si="0"/>
        <v>-1</v>
      </c>
      <c r="AA22" s="194">
        <f t="shared" si="1"/>
        <v>1.2166517457475381</v>
      </c>
      <c r="AB22" s="194">
        <f t="shared" si="2"/>
        <v>1.2510306917086578</v>
      </c>
      <c r="AC22" s="194">
        <f t="shared" si="3"/>
        <v>0.84173505275498239</v>
      </c>
      <c r="AD22" s="194">
        <f t="shared" si="4"/>
        <v>1.0346320346320346</v>
      </c>
      <c r="AE22" s="194">
        <f t="shared" si="5"/>
        <v>0.99739130434782608</v>
      </c>
      <c r="AF22" s="194">
        <f t="shared" si="6"/>
        <v>0.57037037037037042</v>
      </c>
      <c r="AG22" s="194">
        <f t="shared" si="7"/>
        <v>0.59407894736842104</v>
      </c>
      <c r="AH22" s="194">
        <f t="shared" si="8"/>
        <v>0.63600395647873398</v>
      </c>
    </row>
    <row r="23" spans="2:35">
      <c r="B23" s="91">
        <v>50</v>
      </c>
      <c r="C23" s="92">
        <v>45271</v>
      </c>
      <c r="D23" s="93">
        <v>1290</v>
      </c>
      <c r="E23" s="9">
        <v>1096</v>
      </c>
      <c r="F23" s="9">
        <v>998</v>
      </c>
      <c r="G23" s="9">
        <v>1143</v>
      </c>
      <c r="H23" s="9">
        <v>1200</v>
      </c>
      <c r="I23" s="9">
        <v>1000</v>
      </c>
      <c r="J23" s="9">
        <v>1455.5</v>
      </c>
      <c r="K23" s="9">
        <v>1331</v>
      </c>
      <c r="L23" s="94">
        <v>1454</v>
      </c>
      <c r="M23" s="93">
        <v>2415</v>
      </c>
      <c r="N23" s="9">
        <v>2441</v>
      </c>
      <c r="O23" s="9">
        <v>2458</v>
      </c>
      <c r="P23" s="9">
        <v>2347.5</v>
      </c>
      <c r="Q23" s="9">
        <v>2333</v>
      </c>
      <c r="R23" s="9">
        <v>2144</v>
      </c>
      <c r="S23" s="9">
        <v>2517.5</v>
      </c>
      <c r="T23" s="9">
        <v>2534</v>
      </c>
      <c r="U23" s="94">
        <v>2490</v>
      </c>
      <c r="V23" s="10"/>
      <c r="W23" s="83"/>
      <c r="Y23" s="192"/>
      <c r="Z23" s="194">
        <f t="shared" si="0"/>
        <v>0.87209302325581395</v>
      </c>
      <c r="AA23" s="194">
        <f t="shared" si="1"/>
        <v>1.2271897810218979</v>
      </c>
      <c r="AB23" s="194">
        <f t="shared" si="2"/>
        <v>1.4629258517034067</v>
      </c>
      <c r="AC23" s="194">
        <f t="shared" si="3"/>
        <v>1.0538057742782152</v>
      </c>
      <c r="AD23" s="194">
        <f t="shared" si="4"/>
        <v>0.94416666666666671</v>
      </c>
      <c r="AE23" s="194">
        <f t="shared" si="5"/>
        <v>1.1439999999999999</v>
      </c>
      <c r="AF23" s="194">
        <f t="shared" si="6"/>
        <v>0.72964616970113361</v>
      </c>
      <c r="AG23" s="194">
        <f t="shared" si="7"/>
        <v>0.90383170548459801</v>
      </c>
      <c r="AH23" s="194">
        <f t="shared" si="8"/>
        <v>0.71251719394773039</v>
      </c>
    </row>
    <row r="24" spans="2:35">
      <c r="B24" s="91">
        <v>51</v>
      </c>
      <c r="C24" s="92">
        <v>45278</v>
      </c>
      <c r="D24" s="93">
        <v>1200</v>
      </c>
      <c r="E24" s="9">
        <v>988</v>
      </c>
      <c r="F24" s="9">
        <v>1090</v>
      </c>
      <c r="G24" s="9">
        <v>1054.5</v>
      </c>
      <c r="H24" s="9">
        <v>904</v>
      </c>
      <c r="I24" s="9">
        <v>1080</v>
      </c>
      <c r="J24" s="9">
        <v>1431.5</v>
      </c>
      <c r="K24" s="9">
        <v>1263</v>
      </c>
      <c r="L24" s="94">
        <v>1233.5</v>
      </c>
      <c r="M24" s="93">
        <v>2482.5</v>
      </c>
      <c r="N24" s="9">
        <v>2451</v>
      </c>
      <c r="O24" s="9">
        <v>2452.5</v>
      </c>
      <c r="P24" s="9">
        <v>2296</v>
      </c>
      <c r="Q24" s="9">
        <v>2373</v>
      </c>
      <c r="R24" s="9">
        <v>2303.5</v>
      </c>
      <c r="S24" s="9">
        <v>2525.5</v>
      </c>
      <c r="T24" s="9">
        <v>2435</v>
      </c>
      <c r="U24" s="95">
        <v>2470.5</v>
      </c>
      <c r="V24" s="10"/>
      <c r="W24" s="83"/>
      <c r="Y24" s="192"/>
      <c r="Z24" s="194">
        <f t="shared" si="0"/>
        <v>1.0687500000000001</v>
      </c>
      <c r="AA24" s="194">
        <f t="shared" si="1"/>
        <v>1.4807692307692308</v>
      </c>
      <c r="AB24" s="194">
        <f t="shared" si="2"/>
        <v>1.25</v>
      </c>
      <c r="AC24" s="194">
        <f t="shared" si="3"/>
        <v>1.1773352299668089</v>
      </c>
      <c r="AD24" s="194">
        <f t="shared" si="4"/>
        <v>1.625</v>
      </c>
      <c r="AE24" s="194">
        <f t="shared" si="5"/>
        <v>1.1328703703703704</v>
      </c>
      <c r="AF24" s="194">
        <f t="shared" si="6"/>
        <v>0.76423332169053437</v>
      </c>
      <c r="AG24" s="194">
        <f t="shared" si="7"/>
        <v>0.92794932699920818</v>
      </c>
      <c r="AH24" s="194">
        <f t="shared" si="8"/>
        <v>1.0028374543980543</v>
      </c>
    </row>
    <row r="25" spans="2:35">
      <c r="B25" s="96">
        <v>52</v>
      </c>
      <c r="C25" s="97">
        <v>45285</v>
      </c>
      <c r="D25" s="98">
        <v>1313</v>
      </c>
      <c r="E25" s="99">
        <v>978</v>
      </c>
      <c r="F25" s="99">
        <v>931.5</v>
      </c>
      <c r="G25" s="99">
        <v>1065</v>
      </c>
      <c r="H25" s="99">
        <v>972</v>
      </c>
      <c r="I25" s="99">
        <v>1075</v>
      </c>
      <c r="J25" s="99">
        <v>1500</v>
      </c>
      <c r="K25" s="99">
        <v>980</v>
      </c>
      <c r="L25" s="101">
        <v>1200</v>
      </c>
      <c r="M25" s="98">
        <v>2390</v>
      </c>
      <c r="N25" s="99">
        <v>2470</v>
      </c>
      <c r="O25" s="99">
        <v>2433</v>
      </c>
      <c r="P25" s="99">
        <v>2438</v>
      </c>
      <c r="Q25" s="99">
        <v>2465</v>
      </c>
      <c r="R25" s="99">
        <v>2475.5</v>
      </c>
      <c r="S25" s="99">
        <v>2590</v>
      </c>
      <c r="T25" s="99">
        <v>2305</v>
      </c>
      <c r="U25" s="100">
        <v>2382.5</v>
      </c>
      <c r="V25" s="10"/>
      <c r="W25" s="83"/>
      <c r="X25" s="172"/>
      <c r="Y25" s="195"/>
      <c r="Z25" s="194">
        <f t="shared" si="0"/>
        <v>0.82025894897182028</v>
      </c>
      <c r="AA25" s="194">
        <f t="shared" si="1"/>
        <v>1.5255623721881391</v>
      </c>
      <c r="AB25" s="194">
        <f t="shared" si="2"/>
        <v>1.6119162640901772</v>
      </c>
      <c r="AC25" s="194">
        <f t="shared" si="3"/>
        <v>1.2892018779342722</v>
      </c>
      <c r="AD25" s="194">
        <f t="shared" si="4"/>
        <v>1.536008230452675</v>
      </c>
      <c r="AE25" s="194">
        <f t="shared" si="5"/>
        <v>1.3027906976744186</v>
      </c>
      <c r="AF25" s="194">
        <f t="shared" si="6"/>
        <v>0.72666666666666668</v>
      </c>
      <c r="AG25" s="194">
        <f t="shared" si="7"/>
        <v>1.3520408163265305</v>
      </c>
      <c r="AH25" s="194">
        <f t="shared" si="8"/>
        <v>0.98541666666666672</v>
      </c>
    </row>
    <row r="26" spans="2:35">
      <c r="B26" s="241" t="s">
        <v>154</v>
      </c>
      <c r="C26" s="241"/>
      <c r="D26" s="241"/>
      <c r="E26" s="241"/>
      <c r="F26" s="241"/>
      <c r="G26" s="241"/>
      <c r="H26" s="241"/>
      <c r="I26" s="241"/>
      <c r="J26" s="241"/>
      <c r="K26" s="241"/>
      <c r="L26" s="241"/>
      <c r="S26" s="13"/>
      <c r="T26" s="13"/>
      <c r="W26" s="102"/>
      <c r="X26" s="172"/>
      <c r="Y26" s="192"/>
      <c r="Z26" s="192"/>
      <c r="AA26" s="192"/>
      <c r="AB26" s="192"/>
      <c r="AC26" s="192"/>
      <c r="AD26" s="192"/>
      <c r="AE26" s="192"/>
      <c r="AF26" s="192"/>
      <c r="AG26" s="192"/>
      <c r="AH26" s="192"/>
      <c r="AI26" s="4"/>
    </row>
    <row r="27" spans="2:35">
      <c r="W27" s="83"/>
      <c r="Y27" s="196" t="s">
        <v>155</v>
      </c>
      <c r="Z27" s="197">
        <f t="shared" ref="Z27:AH27" si="9">+AVERAGE(D7:D25)</f>
        <v>1533.5350789473684</v>
      </c>
      <c r="AA27" s="197">
        <f>+AVERAGE(E7:E25)</f>
        <v>1409.6434736842107</v>
      </c>
      <c r="AB27" s="197">
        <f t="shared" si="9"/>
        <v>1437.382605263158</v>
      </c>
      <c r="AC27" s="197">
        <f t="shared" si="9"/>
        <v>1523.6368947368421</v>
      </c>
      <c r="AD27" s="197">
        <f t="shared" si="9"/>
        <v>1547.3569473684211</v>
      </c>
      <c r="AE27" s="197">
        <f t="shared" si="9"/>
        <v>1470.3947368421052</v>
      </c>
      <c r="AF27" s="197">
        <f t="shared" si="9"/>
        <v>1660.7161578947369</v>
      </c>
      <c r="AG27" s="197">
        <f t="shared" si="9"/>
        <v>1640.9988157894738</v>
      </c>
      <c r="AH27" s="197">
        <f t="shared" si="9"/>
        <v>1515.9629444444445</v>
      </c>
      <c r="AI27" s="4"/>
    </row>
    <row r="28" spans="2:35">
      <c r="W28" s="83"/>
      <c r="Y28" s="196" t="s">
        <v>156</v>
      </c>
      <c r="Z28" s="197">
        <f t="shared" ref="Z28:AH28" si="10">+AVERAGE(M7:M25)</f>
        <v>2352.3784411764705</v>
      </c>
      <c r="AA28" s="197">
        <f t="shared" si="10"/>
        <v>2390.4117105263158</v>
      </c>
      <c r="AB28" s="197">
        <f t="shared" si="10"/>
        <v>2391.1453947368418</v>
      </c>
      <c r="AC28" s="197">
        <f t="shared" si="10"/>
        <v>2332.5432368421052</v>
      </c>
      <c r="AD28" s="197">
        <f t="shared" si="10"/>
        <v>2372.1102105263158</v>
      </c>
      <c r="AE28" s="197">
        <f t="shared" si="10"/>
        <v>2273.6446842105261</v>
      </c>
      <c r="AF28" s="197">
        <f t="shared" si="10"/>
        <v>2487.3627368421053</v>
      </c>
      <c r="AG28" s="197">
        <f t="shared" si="10"/>
        <v>2338.5620789473683</v>
      </c>
      <c r="AH28" s="197">
        <f t="shared" si="10"/>
        <v>2383.0534736842105</v>
      </c>
      <c r="AI28" s="4"/>
    </row>
    <row r="29" spans="2:35">
      <c r="W29" s="83"/>
      <c r="Y29" s="196" t="s">
        <v>157</v>
      </c>
      <c r="Z29" s="194">
        <f>+Z28/Z27-1</f>
        <v>0.53395802513442536</v>
      </c>
      <c r="AA29" s="194">
        <f t="shared" ref="AA29:AH29" si="11">+AA28/AA27-1</f>
        <v>0.69575623563793232</v>
      </c>
      <c r="AB29" s="194">
        <f t="shared" si="11"/>
        <v>0.66354134659857489</v>
      </c>
      <c r="AC29" s="194">
        <f t="shared" si="11"/>
        <v>0.53090493207371092</v>
      </c>
      <c r="AD29" s="194">
        <f t="shared" si="11"/>
        <v>0.53300776175823339</v>
      </c>
      <c r="AE29" s="194">
        <f t="shared" si="11"/>
        <v>0.54628184340044728</v>
      </c>
      <c r="AF29" s="194">
        <f t="shared" si="11"/>
        <v>0.49776512079902635</v>
      </c>
      <c r="AG29" s="194">
        <f t="shared" si="11"/>
        <v>0.42508456218617163</v>
      </c>
      <c r="AH29" s="194">
        <f t="shared" si="11"/>
        <v>0.57197343273949808</v>
      </c>
      <c r="AI29" s="171"/>
    </row>
    <row r="30" spans="2:35">
      <c r="W30" s="83"/>
      <c r="AI30" s="171"/>
    </row>
    <row r="31" spans="2:35">
      <c r="W31" s="83"/>
      <c r="AI31" s="171"/>
    </row>
    <row r="32" spans="2:35">
      <c r="W32" s="83"/>
      <c r="AI32" s="171"/>
    </row>
    <row r="33" spans="2:35">
      <c r="W33" s="83"/>
      <c r="AI33" s="171"/>
    </row>
    <row r="34" spans="2:35">
      <c r="W34" s="83"/>
      <c r="AI34" s="171"/>
    </row>
    <row r="35" spans="2:35">
      <c r="W35" s="83"/>
      <c r="AI35" s="171"/>
    </row>
    <row r="36" spans="2:35">
      <c r="AI36" s="171"/>
    </row>
    <row r="37" spans="2:35">
      <c r="AI37" s="171"/>
    </row>
    <row r="38" spans="2:35">
      <c r="AI38" s="171"/>
    </row>
    <row r="39" spans="2:35">
      <c r="AI39" s="171"/>
    </row>
    <row r="40" spans="2:35">
      <c r="AI40" s="171"/>
    </row>
    <row r="46" spans="2:35">
      <c r="B46" s="103" t="s">
        <v>158</v>
      </c>
    </row>
    <row r="49" spans="4:7">
      <c r="D49" s="13"/>
    </row>
    <row r="57" spans="4:7">
      <c r="G57" s="13"/>
    </row>
    <row r="58" spans="4:7">
      <c r="G58" s="13"/>
    </row>
  </sheetData>
  <mergeCells count="5">
    <mergeCell ref="B2:U2"/>
    <mergeCell ref="B3:U3"/>
    <mergeCell ref="B4:U4"/>
    <mergeCell ref="M5:U5"/>
    <mergeCell ref="D5:L5"/>
  </mergeCells>
  <conditionalFormatting sqref="Z27:AH27">
    <cfRule type="top10" dxfId="5" priority="3" bottom="1" rank="1"/>
    <cfRule type="top10" dxfId="4" priority="4" rank="1"/>
  </conditionalFormatting>
  <conditionalFormatting sqref="Z28:AH28">
    <cfRule type="top10" dxfId="3" priority="1" bottom="1" rank="1"/>
    <cfRule type="top10" dxfId="2" priority="2" rank="1"/>
  </conditionalFormatting>
  <conditionalFormatting sqref="Z29:AH29">
    <cfRule type="top10" dxfId="1" priority="5" bottom="1" rank="1"/>
    <cfRule type="top10" dxfId="0" priority="6" rank="1"/>
  </conditionalFormatting>
  <hyperlinks>
    <hyperlink ref="W2" location="Índice!A1" display="Volver al índice" xr:uid="{9E0D263F-CA55-4103-918B-41A880A3C68F}"/>
  </hyperlinks>
  <printOptions horizontalCentered="1"/>
  <pageMargins left="0.70866141732283472" right="0.70866141732283472" top="0.74803149606299213" bottom="0.74803149606299213" header="0.31496062992125984" footer="0.31496062992125984"/>
  <pageSetup orientation="landscape" r:id="rId1"/>
  <headerFooter differentFirst="1">
    <oddFooter>&amp;C&amp;P</oddFooter>
  </headerFooter>
  <colBreaks count="1" manualBreakCount="1">
    <brk id="22"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K48"/>
  <sheetViews>
    <sheetView topLeftCell="A15" zoomScale="90" zoomScaleNormal="90" zoomScaleSheetLayoutView="100" zoomScalePageLayoutView="80" workbookViewId="0">
      <selection activeCell="E27" sqref="E27"/>
    </sheetView>
  </sheetViews>
  <sheetFormatPr baseColWidth="10" defaultColWidth="14.33203125" defaultRowHeight="13.8"/>
  <cols>
    <col min="1" max="1" width="1.33203125" style="17" customWidth="1"/>
    <col min="2" max="7" width="13.109375" style="17" customWidth="1"/>
    <col min="8" max="8" width="14.33203125" style="17"/>
    <col min="9" max="11" width="6.44140625" style="17" hidden="1" customWidth="1"/>
    <col min="12" max="16384" width="14.33203125" style="17"/>
  </cols>
  <sheetData>
    <row r="1" spans="3:8" ht="6" customHeight="1"/>
    <row r="2" spans="3:8">
      <c r="C2" s="312" t="s">
        <v>159</v>
      </c>
      <c r="D2" s="312"/>
      <c r="E2" s="312"/>
      <c r="F2" s="312"/>
      <c r="H2" s="1" t="s">
        <v>9</v>
      </c>
    </row>
    <row r="3" spans="3:8">
      <c r="C3" s="312" t="s">
        <v>31</v>
      </c>
      <c r="D3" s="312"/>
      <c r="E3" s="312"/>
      <c r="F3" s="312"/>
    </row>
    <row r="4" spans="3:8">
      <c r="C4" s="104"/>
      <c r="D4" s="104"/>
      <c r="E4" s="104"/>
      <c r="F4" s="104"/>
    </row>
    <row r="5" spans="3:8" ht="12.75" customHeight="1">
      <c r="C5" s="313" t="s">
        <v>160</v>
      </c>
      <c r="D5" s="313" t="s">
        <v>161</v>
      </c>
      <c r="E5" s="313" t="s">
        <v>162</v>
      </c>
      <c r="F5" s="313" t="s">
        <v>163</v>
      </c>
    </row>
    <row r="6" spans="3:8">
      <c r="C6" s="314"/>
      <c r="D6" s="314"/>
      <c r="E6" s="314"/>
      <c r="F6" s="314"/>
    </row>
    <row r="7" spans="3:8">
      <c r="C7" s="187" t="s">
        <v>164</v>
      </c>
      <c r="D7" s="185">
        <v>59560</v>
      </c>
      <c r="E7" s="185">
        <v>1144170</v>
      </c>
      <c r="F7" s="186">
        <v>19.210376091336467</v>
      </c>
    </row>
    <row r="8" spans="3:8" ht="12.75" customHeight="1">
      <c r="C8" s="187" t="s">
        <v>165</v>
      </c>
      <c r="D8" s="185">
        <v>55620</v>
      </c>
      <c r="E8" s="185">
        <v>1115735.7</v>
      </c>
      <c r="F8" s="186">
        <v>20.059973031283707</v>
      </c>
    </row>
    <row r="9" spans="3:8">
      <c r="C9" s="187" t="s">
        <v>166</v>
      </c>
      <c r="D9" s="185">
        <v>63200</v>
      </c>
      <c r="E9" s="185">
        <v>1391378.2</v>
      </c>
      <c r="F9" s="186">
        <v>22.015477848101266</v>
      </c>
    </row>
    <row r="10" spans="3:8">
      <c r="C10" s="187" t="s">
        <v>167</v>
      </c>
      <c r="D10" s="185">
        <v>54145</v>
      </c>
      <c r="E10" s="185">
        <v>834859.9</v>
      </c>
      <c r="F10" s="186">
        <v>15.418965740142211</v>
      </c>
    </row>
    <row r="11" spans="3:8">
      <c r="C11" s="187" t="s">
        <v>168</v>
      </c>
      <c r="D11" s="185">
        <v>55976</v>
      </c>
      <c r="E11" s="185">
        <v>965939.5</v>
      </c>
      <c r="F11" s="186">
        <v>17.25631520651708</v>
      </c>
    </row>
    <row r="12" spans="3:8">
      <c r="C12" s="187" t="s">
        <v>169</v>
      </c>
      <c r="D12" s="185">
        <v>45078</v>
      </c>
      <c r="E12" s="185">
        <v>924548.1</v>
      </c>
      <c r="F12" s="186">
        <v>20.509962731265809</v>
      </c>
    </row>
    <row r="13" spans="3:8">
      <c r="C13" s="187" t="s">
        <v>170</v>
      </c>
      <c r="D13" s="185">
        <v>50771</v>
      </c>
      <c r="E13" s="185">
        <v>1081349.2</v>
      </c>
      <c r="F13" s="186">
        <v>21.3</v>
      </c>
    </row>
    <row r="14" spans="3:8">
      <c r="C14" s="187" t="s">
        <v>171</v>
      </c>
      <c r="D14" s="185">
        <v>53653</v>
      </c>
      <c r="E14" s="185">
        <v>1676444</v>
      </c>
      <c r="F14" s="186">
        <v>31.25</v>
      </c>
    </row>
    <row r="15" spans="3:8">
      <c r="C15" s="187" t="s">
        <v>172</v>
      </c>
      <c r="D15" s="185">
        <v>41534</v>
      </c>
      <c r="E15" s="185">
        <v>1093452</v>
      </c>
      <c r="F15" s="186">
        <v>26.33</v>
      </c>
    </row>
    <row r="16" spans="3:8">
      <c r="C16" s="187" t="s">
        <v>173</v>
      </c>
      <c r="D16" s="185">
        <v>49576</v>
      </c>
      <c r="E16" s="185">
        <v>1159022.1000000001</v>
      </c>
      <c r="F16" s="186">
        <v>23.378693319348098</v>
      </c>
      <c r="H16" s="105"/>
    </row>
    <row r="17" spans="2:11">
      <c r="C17" s="187" t="s">
        <v>174</v>
      </c>
      <c r="D17" s="185">
        <v>48965</v>
      </c>
      <c r="E17" s="185">
        <v>1061324.9400000002</v>
      </c>
      <c r="F17" s="186">
        <v>21.675174920861842</v>
      </c>
    </row>
    <row r="18" spans="2:11" ht="12.75" customHeight="1">
      <c r="C18" s="187" t="s">
        <v>175</v>
      </c>
      <c r="D18" s="185">
        <v>50526.337967409301</v>
      </c>
      <c r="E18" s="185">
        <v>960502</v>
      </c>
      <c r="F18" s="186">
        <v>19.010000000000002</v>
      </c>
    </row>
    <row r="19" spans="2:11">
      <c r="C19" s="187" t="s">
        <v>176</v>
      </c>
      <c r="D19" s="185">
        <v>53485</v>
      </c>
      <c r="E19" s="185">
        <v>1166024.8999999999</v>
      </c>
      <c r="F19" s="186">
        <v>21.8</v>
      </c>
    </row>
    <row r="20" spans="2:11" ht="12.75" customHeight="1">
      <c r="C20" s="187" t="s">
        <v>177</v>
      </c>
      <c r="D20" s="185">
        <v>54082</v>
      </c>
      <c r="E20" s="185">
        <v>1426478.7500000002</v>
      </c>
      <c r="F20" s="186">
        <v>26.376220369069195</v>
      </c>
    </row>
    <row r="21" spans="2:11" ht="12.75" customHeight="1">
      <c r="C21" s="187" t="s">
        <v>178</v>
      </c>
      <c r="D21" s="185">
        <v>41268</v>
      </c>
      <c r="E21" s="185">
        <v>1183356.6000000001</v>
      </c>
      <c r="F21" s="186">
        <v>28.674920034893866</v>
      </c>
      <c r="H21" s="105"/>
    </row>
    <row r="22" spans="2:11" ht="12.75" customHeight="1">
      <c r="C22" s="187" t="s">
        <v>179</v>
      </c>
      <c r="D22" s="185">
        <v>41811</v>
      </c>
      <c r="E22" s="185">
        <v>1162568</v>
      </c>
      <c r="F22" s="186">
        <v>27.80531439094975</v>
      </c>
    </row>
    <row r="23" spans="2:11" ht="12.75" customHeight="1">
      <c r="C23" s="187" t="s">
        <v>180</v>
      </c>
      <c r="D23" s="185">
        <v>44145</v>
      </c>
      <c r="E23" s="185">
        <v>1288153.6000000001</v>
      </c>
      <c r="F23" s="186">
        <v>29.180056631555104</v>
      </c>
    </row>
    <row r="24" spans="2:11" ht="12.75" customHeight="1">
      <c r="C24" s="187" t="s">
        <v>181</v>
      </c>
      <c r="D24" s="185">
        <v>36329</v>
      </c>
      <c r="E24" s="185">
        <v>994507.8</v>
      </c>
      <c r="F24" s="186">
        <v>27.375039224861698</v>
      </c>
      <c r="I24" s="203">
        <f t="shared" ref="I24:I26" si="0">+D24/D23-1</f>
        <v>-0.1770528938724657</v>
      </c>
      <c r="J24" s="203">
        <f t="shared" ref="J24:J26" si="1">+E24/E23-1</f>
        <v>-0.22795868443017975</v>
      </c>
      <c r="K24" s="203">
        <f t="shared" ref="K24:K26" si="2">+F24/F23-1</f>
        <v>-6.1857913076888038E-2</v>
      </c>
    </row>
    <row r="25" spans="2:11" ht="12.75" customHeight="1">
      <c r="C25" s="187" t="s">
        <v>182</v>
      </c>
      <c r="D25" s="185">
        <v>36573</v>
      </c>
      <c r="E25" s="185">
        <v>1024511.4</v>
      </c>
      <c r="F25" s="186">
        <v>28.01</v>
      </c>
      <c r="I25" s="203">
        <f t="shared" si="0"/>
        <v>6.7163973684933875E-3</v>
      </c>
      <c r="J25" s="203">
        <f t="shared" si="1"/>
        <v>3.0169295806428131E-2</v>
      </c>
      <c r="K25" s="203">
        <f t="shared" si="2"/>
        <v>2.3194880925015759E-2</v>
      </c>
    </row>
    <row r="26" spans="2:11" ht="12.75" customHeight="1">
      <c r="C26" s="187" t="s">
        <v>183</v>
      </c>
      <c r="D26" s="209">
        <v>28986</v>
      </c>
      <c r="E26" s="185">
        <v>843118.7</v>
      </c>
      <c r="F26" s="186">
        <v>29.09</v>
      </c>
      <c r="I26" s="203">
        <f t="shared" si="0"/>
        <v>-0.20744811746370273</v>
      </c>
      <c r="J26" s="203">
        <f t="shared" si="1"/>
        <v>-0.17705288589272905</v>
      </c>
      <c r="K26" s="203">
        <f t="shared" si="2"/>
        <v>3.8557657979293003E-2</v>
      </c>
    </row>
    <row r="27" spans="2:11" ht="12.75" customHeight="1">
      <c r="C27" s="211" t="s">
        <v>184</v>
      </c>
      <c r="D27" s="212">
        <v>31243</v>
      </c>
      <c r="E27" s="213">
        <f>+D27*F27</f>
        <v>879751.21683411801</v>
      </c>
      <c r="F27" s="214">
        <f>+AVERAGE(F24:F26)</f>
        <v>28.158346408287233</v>
      </c>
      <c r="I27" s="203">
        <f>+D27/D26-1</f>
        <v>7.7865176292003069E-2</v>
      </c>
      <c r="J27" s="203">
        <f t="shared" ref="J27:K27" si="3">+E27/E26-1</f>
        <v>4.3448824980537148E-2</v>
      </c>
      <c r="K27" s="203">
        <f t="shared" si="3"/>
        <v>-3.2026593046159069E-2</v>
      </c>
    </row>
    <row r="28" spans="2:11">
      <c r="B28" s="106"/>
      <c r="C28" s="242" t="s">
        <v>185</v>
      </c>
      <c r="D28" s="243"/>
      <c r="E28" s="243"/>
      <c r="F28" s="243"/>
      <c r="G28" s="106"/>
    </row>
    <row r="29" spans="2:11" ht="40.5" customHeight="1">
      <c r="B29" s="106"/>
      <c r="C29" s="311" t="s">
        <v>186</v>
      </c>
      <c r="D29" s="311"/>
      <c r="E29" s="311"/>
      <c r="F29" s="311"/>
      <c r="G29" s="106"/>
    </row>
    <row r="30" spans="2:11">
      <c r="G30" s="107"/>
    </row>
    <row r="36" spans="8:10" ht="14.4">
      <c r="J36"/>
    </row>
    <row r="37" spans="8:10" ht="14.4">
      <c r="I37" s="169"/>
    </row>
    <row r="48" spans="8:10">
      <c r="H48" s="107"/>
    </row>
  </sheetData>
  <mergeCells count="7">
    <mergeCell ref="C29:F29"/>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0.74803149606299213" bottom="0.74803149606299213" header="0.31496062992125984" footer="0.31496062992125984"/>
  <pageSetup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AA52"/>
  <sheetViews>
    <sheetView zoomScale="90" zoomScaleNormal="90" zoomScaleSheetLayoutView="80" zoomScalePageLayoutView="80" workbookViewId="0">
      <selection activeCell="H19" sqref="H19"/>
    </sheetView>
  </sheetViews>
  <sheetFormatPr baseColWidth="10" defaultColWidth="12.33203125" defaultRowHeight="13.8"/>
  <cols>
    <col min="1" max="1" width="1.33203125" style="17" customWidth="1"/>
    <col min="2" max="2" width="9.33203125" style="17" customWidth="1"/>
    <col min="3" max="3" width="11.88671875" style="17" customWidth="1"/>
    <col min="4" max="4" width="12.33203125" style="17" customWidth="1"/>
    <col min="5" max="5" width="14.88671875" style="17" customWidth="1"/>
    <col min="6" max="6" width="11.33203125" style="17" customWidth="1"/>
    <col min="7" max="8" width="11.88671875" style="17" customWidth="1"/>
    <col min="9" max="9" width="11.6640625" style="17" customWidth="1"/>
    <col min="10" max="10" width="14.33203125" style="17" customWidth="1"/>
    <col min="11" max="11" width="11.33203125" style="17" customWidth="1"/>
    <col min="12" max="12" width="12.109375" style="17" customWidth="1"/>
    <col min="13" max="13" width="10.33203125" style="17" customWidth="1"/>
    <col min="14" max="14" width="2" style="17" customWidth="1"/>
    <col min="15" max="15" width="14" style="17" customWidth="1"/>
    <col min="16" max="16" width="12.33203125" style="18"/>
    <col min="17" max="17" width="12.33203125" style="17"/>
    <col min="18" max="28" width="9.88671875" style="17" customWidth="1"/>
    <col min="29" max="16384" width="12.33203125" style="17"/>
  </cols>
  <sheetData>
    <row r="1" spans="2:15" ht="6" customHeight="1"/>
    <row r="2" spans="2:15">
      <c r="B2" s="296" t="s">
        <v>187</v>
      </c>
      <c r="C2" s="296"/>
      <c r="D2" s="296"/>
      <c r="E2" s="296"/>
      <c r="F2" s="296"/>
      <c r="G2" s="296"/>
      <c r="H2" s="296"/>
      <c r="I2" s="296"/>
      <c r="J2" s="296"/>
      <c r="K2" s="296"/>
      <c r="L2" s="296"/>
      <c r="M2" s="296"/>
      <c r="N2" s="6"/>
      <c r="O2" s="1" t="s">
        <v>9</v>
      </c>
    </row>
    <row r="3" spans="2:15" ht="12.75" customHeight="1">
      <c r="B3" s="296" t="s">
        <v>32</v>
      </c>
      <c r="C3" s="296"/>
      <c r="D3" s="296"/>
      <c r="E3" s="296"/>
      <c r="F3" s="296"/>
      <c r="G3" s="296"/>
      <c r="H3" s="296"/>
      <c r="I3" s="296"/>
      <c r="J3" s="296"/>
      <c r="K3" s="296"/>
      <c r="L3" s="296"/>
      <c r="M3" s="296"/>
      <c r="N3" s="6"/>
    </row>
    <row r="4" spans="2:15">
      <c r="B4" s="296" t="s">
        <v>188</v>
      </c>
      <c r="C4" s="296"/>
      <c r="D4" s="296"/>
      <c r="E4" s="296"/>
      <c r="F4" s="296"/>
      <c r="G4" s="296"/>
      <c r="H4" s="296"/>
      <c r="I4" s="296"/>
      <c r="J4" s="296"/>
      <c r="K4" s="296"/>
      <c r="L4" s="296"/>
      <c r="M4" s="296"/>
      <c r="N4" s="6"/>
    </row>
    <row r="5" spans="2:15">
      <c r="K5" s="79"/>
    </row>
    <row r="6" spans="2:15">
      <c r="B6" s="315" t="s">
        <v>160</v>
      </c>
      <c r="C6" s="244" t="s">
        <v>189</v>
      </c>
      <c r="D6" s="244" t="s">
        <v>189</v>
      </c>
      <c r="E6" s="244" t="s">
        <v>190</v>
      </c>
      <c r="F6" s="244" t="s">
        <v>189</v>
      </c>
      <c r="G6" s="244" t="s">
        <v>191</v>
      </c>
      <c r="H6" s="244" t="s">
        <v>189</v>
      </c>
      <c r="I6" s="244" t="s">
        <v>191</v>
      </c>
      <c r="J6" s="244" t="s">
        <v>189</v>
      </c>
      <c r="K6" s="244" t="s">
        <v>189</v>
      </c>
      <c r="L6" s="244" t="s">
        <v>189</v>
      </c>
      <c r="M6" s="244" t="s">
        <v>192</v>
      </c>
      <c r="N6" s="108"/>
    </row>
    <row r="7" spans="2:15">
      <c r="B7" s="316"/>
      <c r="C7" s="109" t="s">
        <v>144</v>
      </c>
      <c r="D7" s="109" t="s">
        <v>145</v>
      </c>
      <c r="E7" s="109" t="s">
        <v>193</v>
      </c>
      <c r="F7" s="109" t="s">
        <v>194</v>
      </c>
      <c r="G7" s="109" t="s">
        <v>147</v>
      </c>
      <c r="H7" s="109" t="s">
        <v>195</v>
      </c>
      <c r="I7" s="109" t="s">
        <v>153</v>
      </c>
      <c r="J7" s="109" t="s">
        <v>150</v>
      </c>
      <c r="K7" s="109" t="s">
        <v>196</v>
      </c>
      <c r="L7" s="109" t="s">
        <v>151</v>
      </c>
      <c r="M7" s="109" t="s">
        <v>197</v>
      </c>
      <c r="N7" s="108"/>
    </row>
    <row r="8" spans="2:15">
      <c r="B8" s="187" t="s">
        <v>167</v>
      </c>
      <c r="C8" s="185">
        <v>3236.8</v>
      </c>
      <c r="D8" s="185">
        <v>2188.7800000000002</v>
      </c>
      <c r="E8" s="185">
        <v>5236.7</v>
      </c>
      <c r="F8" s="185">
        <v>1711.1</v>
      </c>
      <c r="G8" s="185">
        <v>3368.74</v>
      </c>
      <c r="H8" s="185" t="s">
        <v>198</v>
      </c>
      <c r="I8" s="185">
        <v>8440.58</v>
      </c>
      <c r="J8" s="185">
        <v>14058.9</v>
      </c>
      <c r="K8" s="185">
        <v>3971.3</v>
      </c>
      <c r="L8" s="185">
        <v>11228.6</v>
      </c>
      <c r="M8" s="185">
        <v>703.66</v>
      </c>
      <c r="N8" s="110"/>
    </row>
    <row r="9" spans="2:15">
      <c r="B9" s="187" t="s">
        <v>168</v>
      </c>
      <c r="C9" s="185">
        <v>3520</v>
      </c>
      <c r="D9" s="185">
        <v>2040</v>
      </c>
      <c r="E9" s="185">
        <v>5610</v>
      </c>
      <c r="F9" s="185">
        <v>1570</v>
      </c>
      <c r="G9" s="185">
        <v>3430</v>
      </c>
      <c r="H9" s="185" t="s">
        <v>198</v>
      </c>
      <c r="I9" s="185">
        <v>8100</v>
      </c>
      <c r="J9" s="185">
        <v>14800</v>
      </c>
      <c r="K9" s="185">
        <v>4240</v>
      </c>
      <c r="L9" s="185">
        <v>11960</v>
      </c>
      <c r="M9" s="185">
        <v>706</v>
      </c>
      <c r="N9" s="111"/>
    </row>
    <row r="10" spans="2:15">
      <c r="B10" s="187" t="s">
        <v>169</v>
      </c>
      <c r="C10" s="185">
        <v>2996</v>
      </c>
      <c r="D10" s="185">
        <v>606</v>
      </c>
      <c r="E10" s="185">
        <v>2760</v>
      </c>
      <c r="F10" s="185">
        <v>259</v>
      </c>
      <c r="G10" s="185">
        <v>2183</v>
      </c>
      <c r="H10" s="185" t="s">
        <v>198</v>
      </c>
      <c r="I10" s="185">
        <v>7025</v>
      </c>
      <c r="J10" s="185">
        <v>13473</v>
      </c>
      <c r="K10" s="185">
        <v>4567</v>
      </c>
      <c r="L10" s="185">
        <v>10522</v>
      </c>
      <c r="M10" s="185">
        <v>687</v>
      </c>
      <c r="N10" s="110"/>
    </row>
    <row r="11" spans="2:15">
      <c r="B11" s="187" t="s">
        <v>170</v>
      </c>
      <c r="C11" s="185">
        <v>3421</v>
      </c>
      <c r="D11" s="185">
        <v>447</v>
      </c>
      <c r="E11" s="185">
        <v>3493</v>
      </c>
      <c r="F11" s="185">
        <v>1981</v>
      </c>
      <c r="G11" s="185">
        <v>4589</v>
      </c>
      <c r="H11" s="185" t="s">
        <v>198</v>
      </c>
      <c r="I11" s="185">
        <v>8958</v>
      </c>
      <c r="J11" s="185">
        <v>16756</v>
      </c>
      <c r="K11" s="185">
        <v>3767</v>
      </c>
      <c r="L11" s="185">
        <v>6672</v>
      </c>
      <c r="M11" s="185">
        <v>687</v>
      </c>
      <c r="N11" s="110"/>
    </row>
    <row r="12" spans="2:15">
      <c r="B12" s="187" t="s">
        <v>171</v>
      </c>
      <c r="C12" s="185">
        <v>3208</v>
      </c>
      <c r="D12" s="185">
        <v>1493</v>
      </c>
      <c r="E12" s="185">
        <v>3750</v>
      </c>
      <c r="F12" s="185">
        <v>887</v>
      </c>
      <c r="G12" s="185">
        <v>4584</v>
      </c>
      <c r="H12" s="185" t="s">
        <v>198</v>
      </c>
      <c r="I12" s="185">
        <v>9385</v>
      </c>
      <c r="J12" s="185">
        <v>17757</v>
      </c>
      <c r="K12" s="185">
        <v>3839</v>
      </c>
      <c r="L12" s="185">
        <v>8063</v>
      </c>
      <c r="M12" s="185">
        <v>687</v>
      </c>
      <c r="N12" s="110"/>
    </row>
    <row r="13" spans="2:15">
      <c r="B13" s="187" t="s">
        <v>172</v>
      </c>
      <c r="C13" s="185">
        <v>1865</v>
      </c>
      <c r="D13" s="185">
        <v>1421</v>
      </c>
      <c r="E13" s="185">
        <v>3607</v>
      </c>
      <c r="F13" s="185">
        <v>1681</v>
      </c>
      <c r="G13" s="185">
        <v>2080</v>
      </c>
      <c r="H13" s="185" t="s">
        <v>198</v>
      </c>
      <c r="I13" s="185">
        <v>5998</v>
      </c>
      <c r="J13" s="185">
        <v>10383</v>
      </c>
      <c r="K13" s="185">
        <v>3393</v>
      </c>
      <c r="L13" s="185">
        <v>10419</v>
      </c>
      <c r="M13" s="185">
        <v>687</v>
      </c>
      <c r="N13" s="110"/>
    </row>
    <row r="14" spans="2:15">
      <c r="B14" s="187" t="s">
        <v>173</v>
      </c>
      <c r="C14" s="185">
        <v>2546</v>
      </c>
      <c r="D14" s="185">
        <v>1103</v>
      </c>
      <c r="E14" s="185">
        <v>5104</v>
      </c>
      <c r="F14" s="185">
        <v>942</v>
      </c>
      <c r="G14" s="185">
        <v>3017</v>
      </c>
      <c r="H14" s="185" t="s">
        <v>198</v>
      </c>
      <c r="I14" s="185">
        <v>8372</v>
      </c>
      <c r="J14" s="185">
        <v>14459</v>
      </c>
      <c r="K14" s="185">
        <v>3334</v>
      </c>
      <c r="L14" s="185">
        <v>10012</v>
      </c>
      <c r="M14" s="185">
        <v>687</v>
      </c>
      <c r="N14" s="110"/>
    </row>
    <row r="15" spans="2:15">
      <c r="B15" s="187" t="s">
        <v>174</v>
      </c>
      <c r="C15" s="185">
        <v>2197</v>
      </c>
      <c r="D15" s="185">
        <v>1480</v>
      </c>
      <c r="E15" s="185">
        <v>3299</v>
      </c>
      <c r="F15" s="185">
        <v>1394</v>
      </c>
      <c r="G15" s="185">
        <v>3557</v>
      </c>
      <c r="H15" s="185" t="s">
        <v>198</v>
      </c>
      <c r="I15" s="185">
        <v>8532</v>
      </c>
      <c r="J15" s="185">
        <v>13054</v>
      </c>
      <c r="K15" s="185">
        <v>4007</v>
      </c>
      <c r="L15" s="185">
        <v>10758</v>
      </c>
      <c r="M15" s="185">
        <v>687</v>
      </c>
      <c r="N15" s="110"/>
    </row>
    <row r="16" spans="2:15">
      <c r="B16" s="187" t="s">
        <v>175</v>
      </c>
      <c r="C16" s="185">
        <v>1874.8517657009927</v>
      </c>
      <c r="D16" s="185">
        <v>1451.3199862357419</v>
      </c>
      <c r="E16" s="185">
        <v>4939.8094869007145</v>
      </c>
      <c r="F16" s="185">
        <v>2047.8950515475051</v>
      </c>
      <c r="G16" s="185">
        <v>3593.5396570323278</v>
      </c>
      <c r="H16" s="185" t="s">
        <v>198</v>
      </c>
      <c r="I16" s="185">
        <v>8685.4599664461075</v>
      </c>
      <c r="J16" s="185">
        <v>16788.425585779605</v>
      </c>
      <c r="K16" s="185">
        <v>3490.6066401256444</v>
      </c>
      <c r="L16" s="185">
        <v>6967.4298276406953</v>
      </c>
      <c r="M16" s="185">
        <v>687</v>
      </c>
      <c r="N16" s="110"/>
    </row>
    <row r="17" spans="2:16">
      <c r="B17" s="187" t="s">
        <v>176</v>
      </c>
      <c r="C17" s="185">
        <v>2244</v>
      </c>
      <c r="D17" s="185">
        <v>776</v>
      </c>
      <c r="E17" s="185">
        <v>4449</v>
      </c>
      <c r="F17" s="185">
        <v>2251</v>
      </c>
      <c r="G17" s="185">
        <v>5243</v>
      </c>
      <c r="H17" s="185" t="s">
        <v>198</v>
      </c>
      <c r="I17" s="185">
        <v>8946</v>
      </c>
      <c r="J17" s="185">
        <v>14976</v>
      </c>
      <c r="K17" s="185">
        <v>3369</v>
      </c>
      <c r="L17" s="185">
        <v>10544</v>
      </c>
      <c r="M17" s="185">
        <v>687</v>
      </c>
      <c r="N17" s="110"/>
    </row>
    <row r="18" spans="2:16">
      <c r="B18" s="187" t="s">
        <v>177</v>
      </c>
      <c r="C18" s="185">
        <v>2193</v>
      </c>
      <c r="D18" s="185">
        <v>1721</v>
      </c>
      <c r="E18" s="185">
        <v>5339</v>
      </c>
      <c r="F18" s="185">
        <v>1195</v>
      </c>
      <c r="G18" s="185">
        <v>4168</v>
      </c>
      <c r="H18" s="185" t="s">
        <v>198</v>
      </c>
      <c r="I18" s="185">
        <v>9892</v>
      </c>
      <c r="J18" s="185">
        <v>13886</v>
      </c>
      <c r="K18" s="185">
        <v>3979</v>
      </c>
      <c r="L18" s="185">
        <v>11022</v>
      </c>
      <c r="M18" s="185">
        <v>687</v>
      </c>
      <c r="N18" s="110"/>
    </row>
    <row r="19" spans="2:16">
      <c r="B19" s="187" t="s">
        <v>178</v>
      </c>
      <c r="C19" s="185">
        <v>2137</v>
      </c>
      <c r="D19" s="185">
        <v>625</v>
      </c>
      <c r="E19" s="185">
        <v>3197</v>
      </c>
      <c r="F19" s="185">
        <v>725</v>
      </c>
      <c r="G19" s="185">
        <v>3920</v>
      </c>
      <c r="H19" s="185">
        <v>3015</v>
      </c>
      <c r="I19" s="185">
        <v>4409</v>
      </c>
      <c r="J19" s="185">
        <v>12486</v>
      </c>
      <c r="K19" s="185">
        <v>2935</v>
      </c>
      <c r="L19" s="185">
        <v>7132</v>
      </c>
      <c r="M19" s="185">
        <v>687</v>
      </c>
      <c r="N19" s="110"/>
    </row>
    <row r="20" spans="2:16">
      <c r="B20" s="187" t="s">
        <v>179</v>
      </c>
      <c r="C20" s="185">
        <v>1934</v>
      </c>
      <c r="D20" s="185">
        <v>854</v>
      </c>
      <c r="E20" s="185">
        <v>3432</v>
      </c>
      <c r="F20" s="185">
        <v>1679</v>
      </c>
      <c r="G20" s="185">
        <v>4602</v>
      </c>
      <c r="H20" s="185">
        <v>2503</v>
      </c>
      <c r="I20" s="185">
        <v>4266</v>
      </c>
      <c r="J20" s="185">
        <v>10501</v>
      </c>
      <c r="K20" s="185">
        <v>2666</v>
      </c>
      <c r="L20" s="185">
        <v>8687</v>
      </c>
      <c r="M20" s="185">
        <v>687</v>
      </c>
      <c r="N20" s="110"/>
    </row>
    <row r="21" spans="2:16">
      <c r="B21" s="187" t="s">
        <v>180</v>
      </c>
      <c r="C21" s="185">
        <v>1633</v>
      </c>
      <c r="D21" s="185">
        <v>513</v>
      </c>
      <c r="E21" s="185">
        <v>3599</v>
      </c>
      <c r="F21" s="185">
        <v>826</v>
      </c>
      <c r="G21" s="185">
        <v>5389</v>
      </c>
      <c r="H21" s="185">
        <v>2341</v>
      </c>
      <c r="I21" s="185">
        <v>4463</v>
      </c>
      <c r="J21" s="185">
        <v>11578</v>
      </c>
      <c r="K21" s="185">
        <v>2514</v>
      </c>
      <c r="L21" s="185">
        <v>10602</v>
      </c>
      <c r="M21" s="185">
        <v>687</v>
      </c>
      <c r="N21" s="110"/>
    </row>
    <row r="22" spans="2:16">
      <c r="B22" s="187" t="s">
        <v>181</v>
      </c>
      <c r="C22" s="185">
        <v>1825</v>
      </c>
      <c r="D22" s="185">
        <v>608</v>
      </c>
      <c r="E22" s="185">
        <v>1254</v>
      </c>
      <c r="F22" s="185">
        <v>1041</v>
      </c>
      <c r="G22" s="185">
        <v>3315</v>
      </c>
      <c r="H22" s="185">
        <v>2369</v>
      </c>
      <c r="I22" s="185">
        <v>4379</v>
      </c>
      <c r="J22" s="185">
        <v>9061</v>
      </c>
      <c r="K22" s="185">
        <v>3047</v>
      </c>
      <c r="L22" s="185">
        <v>8743</v>
      </c>
      <c r="M22" s="185">
        <v>687</v>
      </c>
      <c r="N22" s="110"/>
    </row>
    <row r="23" spans="2:16">
      <c r="B23" s="187" t="s">
        <v>182</v>
      </c>
      <c r="C23" s="185">
        <v>1112</v>
      </c>
      <c r="D23" s="185">
        <v>579</v>
      </c>
      <c r="E23" s="185">
        <v>2208</v>
      </c>
      <c r="F23" s="185">
        <v>1053</v>
      </c>
      <c r="G23" s="185">
        <v>2769</v>
      </c>
      <c r="H23" s="185">
        <v>1977</v>
      </c>
      <c r="I23" s="185">
        <v>3117</v>
      </c>
      <c r="J23" s="185">
        <v>9648</v>
      </c>
      <c r="K23" s="185">
        <v>2800</v>
      </c>
      <c r="L23" s="185">
        <v>10623</v>
      </c>
      <c r="M23" s="185">
        <v>687</v>
      </c>
      <c r="N23" s="110"/>
      <c r="P23" s="17"/>
    </row>
    <row r="24" spans="2:16">
      <c r="B24" s="205" t="s">
        <v>183</v>
      </c>
      <c r="C24" s="206">
        <v>1957</v>
      </c>
      <c r="D24" s="206">
        <v>331</v>
      </c>
      <c r="E24" s="206">
        <v>1486</v>
      </c>
      <c r="F24" s="206">
        <v>954</v>
      </c>
      <c r="G24" s="206">
        <v>1708</v>
      </c>
      <c r="H24" s="206">
        <v>1234</v>
      </c>
      <c r="I24" s="206">
        <v>2609</v>
      </c>
      <c r="J24" s="206">
        <v>8833</v>
      </c>
      <c r="K24" s="206">
        <v>2009</v>
      </c>
      <c r="L24" s="206">
        <v>7178</v>
      </c>
      <c r="M24" s="206">
        <v>687</v>
      </c>
      <c r="N24" s="110"/>
      <c r="P24" s="17"/>
    </row>
    <row r="25" spans="2:16">
      <c r="B25" s="301" t="s">
        <v>199</v>
      </c>
      <c r="C25" s="317"/>
      <c r="D25" s="317"/>
      <c r="E25" s="317"/>
      <c r="F25" s="317"/>
      <c r="G25" s="317"/>
      <c r="H25" s="317"/>
      <c r="I25" s="317"/>
      <c r="J25" s="317"/>
      <c r="K25" s="317"/>
      <c r="L25" s="317"/>
      <c r="M25" s="317"/>
      <c r="N25" s="110"/>
    </row>
    <row r="26" spans="2:16">
      <c r="B26" s="143" t="s">
        <v>200</v>
      </c>
      <c r="C26" s="143"/>
      <c r="D26" s="143"/>
      <c r="E26" s="143"/>
      <c r="F26" s="143"/>
      <c r="G26" s="143"/>
      <c r="H26" s="143"/>
      <c r="I26" s="143"/>
      <c r="J26" s="143"/>
      <c r="K26" s="143"/>
      <c r="L26" s="143"/>
      <c r="M26" s="143"/>
      <c r="N26" s="110"/>
    </row>
    <row r="27" spans="2:16">
      <c r="B27" s="143" t="s">
        <v>201</v>
      </c>
      <c r="C27" s="143"/>
      <c r="D27" s="143"/>
      <c r="E27" s="143"/>
      <c r="F27" s="143"/>
      <c r="G27" s="143"/>
      <c r="H27" s="143"/>
      <c r="I27" s="143"/>
      <c r="J27" s="143"/>
      <c r="K27" s="143"/>
      <c r="L27" s="143"/>
      <c r="M27" s="143"/>
      <c r="N27" s="110"/>
    </row>
    <row r="28" spans="2:16">
      <c r="B28" s="133"/>
    </row>
    <row r="29" spans="2:16">
      <c r="N29" s="112"/>
    </row>
    <row r="30" spans="2:16">
      <c r="B30" s="18"/>
      <c r="C30" s="113"/>
      <c r="D30" s="113"/>
      <c r="E30" s="113"/>
      <c r="F30" s="113"/>
      <c r="G30" s="113"/>
      <c r="H30" s="113"/>
      <c r="I30" s="113"/>
      <c r="J30" s="113"/>
      <c r="K30" s="113"/>
      <c r="L30" s="113"/>
      <c r="M30" s="113"/>
      <c r="N30" s="114"/>
    </row>
    <row r="31" spans="2:16">
      <c r="B31" s="18"/>
      <c r="C31" s="113"/>
      <c r="D31" s="113"/>
      <c r="E31" s="113"/>
      <c r="F31" s="113"/>
      <c r="G31" s="113"/>
      <c r="H31" s="113"/>
      <c r="I31" s="113"/>
      <c r="J31" s="113"/>
      <c r="K31" s="113"/>
      <c r="L31" s="113"/>
      <c r="M31" s="113"/>
      <c r="N31" s="114"/>
    </row>
    <row r="32" spans="2:16">
      <c r="B32" s="18"/>
      <c r="C32" s="113"/>
      <c r="D32" s="113"/>
      <c r="E32" s="113"/>
      <c r="F32" s="113"/>
      <c r="G32" s="113"/>
      <c r="H32" s="113"/>
      <c r="I32" s="113"/>
      <c r="J32" s="113"/>
      <c r="K32" s="113"/>
      <c r="L32" s="113"/>
      <c r="M32" s="113"/>
      <c r="N32" s="114"/>
      <c r="O32" s="60"/>
      <c r="P32" s="60"/>
    </row>
    <row r="33" spans="2:27" ht="14.4">
      <c r="B33" s="115"/>
      <c r="C33" s="116"/>
      <c r="D33" s="116"/>
      <c r="E33" s="116"/>
      <c r="F33" s="116"/>
      <c r="G33" s="116"/>
      <c r="H33" s="116"/>
      <c r="I33" s="116"/>
      <c r="J33" s="116"/>
      <c r="K33" s="116"/>
      <c r="L33" s="116"/>
      <c r="M33" s="116"/>
      <c r="N33" s="117"/>
      <c r="O33" s="3"/>
      <c r="P33" s="17"/>
    </row>
    <row r="34" spans="2:27">
      <c r="P34" s="17"/>
    </row>
    <row r="38" spans="2:27">
      <c r="P38" s="17"/>
    </row>
    <row r="39" spans="2:27">
      <c r="P39" s="17"/>
    </row>
    <row r="40" spans="2:27">
      <c r="P40" s="17"/>
    </row>
    <row r="42" spans="2:27">
      <c r="Q42" s="18"/>
      <c r="R42" s="18"/>
      <c r="S42" s="18"/>
      <c r="T42" s="18"/>
      <c r="U42" s="18"/>
      <c r="V42" s="18"/>
      <c r="W42" s="18"/>
      <c r="X42" s="18"/>
      <c r="Y42" s="18"/>
      <c r="Z42" s="18"/>
      <c r="AA42" s="18"/>
    </row>
    <row r="44" spans="2:27">
      <c r="P44" s="17"/>
    </row>
    <row r="49" spans="2:13">
      <c r="C49" s="141"/>
      <c r="D49" s="141"/>
      <c r="E49" s="141"/>
      <c r="F49" s="141"/>
      <c r="G49" s="141"/>
      <c r="H49" s="141"/>
      <c r="I49" s="141"/>
      <c r="J49" s="141"/>
      <c r="K49" s="141"/>
      <c r="L49" s="141"/>
      <c r="M49" s="141"/>
    </row>
    <row r="50" spans="2:13" hidden="1">
      <c r="B50" s="17" t="s">
        <v>202</v>
      </c>
      <c r="C50" s="141">
        <f>+C24/SUM($C24:$M24)</f>
        <v>6.7515352239011936E-2</v>
      </c>
      <c r="D50" s="141">
        <f t="shared" ref="D50:M50" si="0">+D24/SUM($C24:$M24)</f>
        <v>1.141930587180018E-2</v>
      </c>
      <c r="E50" s="141">
        <f t="shared" si="0"/>
        <v>5.1266128475815909E-2</v>
      </c>
      <c r="F50" s="141">
        <f t="shared" si="0"/>
        <v>3.2912440488511698E-2</v>
      </c>
      <c r="G50" s="141">
        <f t="shared" si="0"/>
        <v>5.8924998275029325E-2</v>
      </c>
      <c r="H50" s="141">
        <f t="shared" si="0"/>
        <v>4.2572276271303389E-2</v>
      </c>
      <c r="I50" s="141">
        <f t="shared" si="0"/>
        <v>9.0008969847512596E-2</v>
      </c>
      <c r="J50" s="141">
        <f t="shared" si="0"/>
        <v>0.30473331953356791</v>
      </c>
      <c r="K50" s="141">
        <f t="shared" si="0"/>
        <v>6.93093217415304E-2</v>
      </c>
      <c r="L50" s="141">
        <f t="shared" si="0"/>
        <v>0.24763679017456702</v>
      </c>
      <c r="M50" s="141">
        <f t="shared" si="0"/>
        <v>2.3701097081349615E-2</v>
      </c>
    </row>
    <row r="51" spans="2:13" hidden="1">
      <c r="C51" s="142"/>
      <c r="D51" s="142"/>
      <c r="E51" s="142"/>
      <c r="F51" s="142"/>
      <c r="G51" s="142"/>
      <c r="H51" s="142"/>
      <c r="I51" s="142"/>
      <c r="J51" s="142"/>
      <c r="K51" s="142"/>
      <c r="L51" s="142"/>
      <c r="M51" s="142"/>
    </row>
    <row r="52" spans="2:13" hidden="1">
      <c r="B52" s="17" t="s">
        <v>203</v>
      </c>
      <c r="C52" s="141">
        <f>+C24/C23-1</f>
        <v>0.7598920863309353</v>
      </c>
      <c r="D52" s="141">
        <f t="shared" ref="D52:M52" si="1">+D24/D23-1</f>
        <v>-0.42832469775474957</v>
      </c>
      <c r="E52" s="141">
        <f t="shared" si="1"/>
        <v>-0.32699275362318836</v>
      </c>
      <c r="F52" s="141">
        <f t="shared" si="1"/>
        <v>-9.4017094017094016E-2</v>
      </c>
      <c r="G52" s="141">
        <f t="shared" si="1"/>
        <v>-0.38317081979053813</v>
      </c>
      <c r="H52" s="141">
        <f t="shared" si="1"/>
        <v>-0.37582195245321193</v>
      </c>
      <c r="I52" s="141">
        <f t="shared" si="1"/>
        <v>-0.16297722168752005</v>
      </c>
      <c r="J52" s="141">
        <f t="shared" si="1"/>
        <v>-8.4473466003316733E-2</v>
      </c>
      <c r="K52" s="141">
        <f t="shared" si="1"/>
        <v>-0.28249999999999997</v>
      </c>
      <c r="L52" s="141">
        <f t="shared" si="1"/>
        <v>-0.32429633813423708</v>
      </c>
      <c r="M52" s="141">
        <f t="shared" si="1"/>
        <v>0</v>
      </c>
    </row>
  </sheetData>
  <mergeCells count="5">
    <mergeCell ref="B6:B7"/>
    <mergeCell ref="B2:M2"/>
    <mergeCell ref="B3:M3"/>
    <mergeCell ref="B4:M4"/>
    <mergeCell ref="B25:M25"/>
  </mergeCells>
  <phoneticPr fontId="45" type="noConversion"/>
  <hyperlinks>
    <hyperlink ref="O2" location="Índice!A1" display="Volver al índice" xr:uid="{00000000-0004-0000-0B00-000000000000}"/>
  </hyperlinks>
  <printOptions horizontalCentered="1"/>
  <pageMargins left="0.70866141732283472" right="0.70866141732283472" top="0.74803149606299213" bottom="0.74803149606299213" header="0.31496062992125984" footer="0.31496062992125984"/>
  <pageSetup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O52"/>
  <sheetViews>
    <sheetView zoomScale="90" zoomScaleNormal="90" zoomScaleSheetLayoutView="80" zoomScalePageLayoutView="80" workbookViewId="0"/>
  </sheetViews>
  <sheetFormatPr baseColWidth="10" defaultColWidth="10.88671875" defaultRowHeight="13.8"/>
  <cols>
    <col min="1" max="1" width="1.33203125" style="17" customWidth="1"/>
    <col min="2" max="2" width="9.88671875" style="17" customWidth="1"/>
    <col min="3" max="3" width="11.33203125" style="17" customWidth="1"/>
    <col min="4" max="4" width="10.88671875" style="17" customWidth="1"/>
    <col min="5" max="5" width="13.33203125" style="17" customWidth="1"/>
    <col min="6" max="6" width="9.88671875" style="17" customWidth="1"/>
    <col min="7" max="7" width="10.6640625" style="17" customWidth="1"/>
    <col min="8" max="8" width="10.5546875" style="17" customWidth="1"/>
    <col min="9" max="9" width="11.44140625" style="17" customWidth="1"/>
    <col min="10" max="10" width="12.33203125" style="17" customWidth="1"/>
    <col min="11" max="11" width="10.88671875" style="17"/>
    <col min="12" max="12" width="11.33203125" style="17" customWidth="1"/>
    <col min="13" max="13" width="9.5546875" style="17" customWidth="1"/>
    <col min="14" max="14" width="2" style="17" customWidth="1"/>
    <col min="15" max="15" width="12.6640625" style="17" bestFit="1" customWidth="1"/>
    <col min="16" max="16384" width="10.88671875" style="17"/>
  </cols>
  <sheetData>
    <row r="1" spans="2:15" ht="6.75" customHeight="1"/>
    <row r="2" spans="2:15">
      <c r="B2" s="305" t="s">
        <v>204</v>
      </c>
      <c r="C2" s="305"/>
      <c r="D2" s="305"/>
      <c r="E2" s="305"/>
      <c r="F2" s="305"/>
      <c r="G2" s="305"/>
      <c r="H2" s="305"/>
      <c r="I2" s="305"/>
      <c r="J2" s="305"/>
      <c r="K2" s="305"/>
      <c r="L2" s="305"/>
      <c r="M2" s="305"/>
      <c r="O2" s="1" t="s">
        <v>9</v>
      </c>
    </row>
    <row r="3" spans="2:15" ht="14.25" customHeight="1">
      <c r="B3" s="305" t="s">
        <v>33</v>
      </c>
      <c r="C3" s="305"/>
      <c r="D3" s="305"/>
      <c r="E3" s="305"/>
      <c r="F3" s="305"/>
      <c r="G3" s="305"/>
      <c r="H3" s="305"/>
      <c r="I3" s="305"/>
      <c r="J3" s="305"/>
      <c r="K3" s="305"/>
      <c r="L3" s="305"/>
      <c r="M3" s="305"/>
    </row>
    <row r="4" spans="2:15">
      <c r="B4" s="305" t="s">
        <v>205</v>
      </c>
      <c r="C4" s="305"/>
      <c r="D4" s="305"/>
      <c r="E4" s="305"/>
      <c r="F4" s="305"/>
      <c r="G4" s="305"/>
      <c r="H4" s="305"/>
      <c r="I4" s="305"/>
      <c r="J4" s="305"/>
      <c r="K4" s="305"/>
      <c r="L4" s="305"/>
      <c r="M4" s="305"/>
    </row>
    <row r="5" spans="2:15">
      <c r="B5" s="118"/>
      <c r="C5" s="118"/>
      <c r="D5" s="118"/>
      <c r="E5" s="118"/>
      <c r="F5" s="118"/>
      <c r="G5" s="118"/>
      <c r="H5" s="118"/>
      <c r="I5" s="118"/>
      <c r="J5" s="118"/>
      <c r="K5" s="119"/>
      <c r="L5" s="118"/>
      <c r="M5" s="118"/>
    </row>
    <row r="6" spans="2:15">
      <c r="B6" s="315" t="s">
        <v>160</v>
      </c>
      <c r="C6" s="244" t="s">
        <v>189</v>
      </c>
      <c r="D6" s="244" t="s">
        <v>189</v>
      </c>
      <c r="E6" s="244" t="s">
        <v>190</v>
      </c>
      <c r="F6" s="244" t="s">
        <v>189</v>
      </c>
      <c r="G6" s="244" t="s">
        <v>191</v>
      </c>
      <c r="H6" s="244" t="s">
        <v>189</v>
      </c>
      <c r="I6" s="244" t="s">
        <v>191</v>
      </c>
      <c r="J6" s="244" t="s">
        <v>189</v>
      </c>
      <c r="K6" s="244" t="s">
        <v>189</v>
      </c>
      <c r="L6" s="244" t="s">
        <v>189</v>
      </c>
      <c r="M6" s="244" t="s">
        <v>192</v>
      </c>
    </row>
    <row r="7" spans="2:15">
      <c r="B7" s="316"/>
      <c r="C7" s="109" t="s">
        <v>144</v>
      </c>
      <c r="D7" s="109" t="s">
        <v>145</v>
      </c>
      <c r="E7" s="109" t="s">
        <v>193</v>
      </c>
      <c r="F7" s="109" t="s">
        <v>194</v>
      </c>
      <c r="G7" s="109" t="s">
        <v>147</v>
      </c>
      <c r="H7" s="109" t="s">
        <v>195</v>
      </c>
      <c r="I7" s="109" t="s">
        <v>153</v>
      </c>
      <c r="J7" s="109" t="s">
        <v>150</v>
      </c>
      <c r="K7" s="109" t="s">
        <v>196</v>
      </c>
      <c r="L7" s="109" t="s">
        <v>151</v>
      </c>
      <c r="M7" s="109" t="s">
        <v>197</v>
      </c>
    </row>
    <row r="8" spans="2:15">
      <c r="B8" s="187" t="s">
        <v>167</v>
      </c>
      <c r="C8" s="185">
        <v>56405.8</v>
      </c>
      <c r="D8" s="185">
        <v>20414.599999999999</v>
      </c>
      <c r="E8" s="185">
        <v>87051.9</v>
      </c>
      <c r="F8" s="185">
        <v>22726.799999999999</v>
      </c>
      <c r="G8" s="185">
        <v>44973.2</v>
      </c>
      <c r="H8" s="185" t="s">
        <v>198</v>
      </c>
      <c r="I8" s="185">
        <v>97715.5</v>
      </c>
      <c r="J8" s="185">
        <v>212544.8</v>
      </c>
      <c r="K8" s="185">
        <v>72423.3</v>
      </c>
      <c r="L8" s="185">
        <v>213984.4</v>
      </c>
      <c r="M8" s="185">
        <v>6619.6</v>
      </c>
    </row>
    <row r="9" spans="2:15">
      <c r="B9" s="187" t="s">
        <v>168</v>
      </c>
      <c r="C9" s="185">
        <v>66880</v>
      </c>
      <c r="D9" s="185">
        <v>27744</v>
      </c>
      <c r="E9" s="185">
        <v>86001.3</v>
      </c>
      <c r="F9" s="185">
        <v>26690</v>
      </c>
      <c r="G9" s="185">
        <v>58550.1</v>
      </c>
      <c r="H9" s="185" t="s">
        <v>198</v>
      </c>
      <c r="I9" s="185">
        <v>135270</v>
      </c>
      <c r="J9" s="185">
        <v>220224</v>
      </c>
      <c r="K9" s="185">
        <v>86623.2</v>
      </c>
      <c r="L9" s="185">
        <v>251518.8</v>
      </c>
      <c r="M9" s="185">
        <v>6438.07</v>
      </c>
    </row>
    <row r="10" spans="2:15">
      <c r="B10" s="187" t="s">
        <v>169</v>
      </c>
      <c r="C10" s="185">
        <v>51591.1</v>
      </c>
      <c r="D10" s="185">
        <v>8350.7000000000007</v>
      </c>
      <c r="E10" s="185">
        <v>53081.5</v>
      </c>
      <c r="F10" s="185">
        <v>3752.9</v>
      </c>
      <c r="G10" s="185">
        <v>31915.5</v>
      </c>
      <c r="H10" s="185" t="s">
        <v>198</v>
      </c>
      <c r="I10" s="185">
        <v>109800.8</v>
      </c>
      <c r="J10" s="185">
        <v>265552.8</v>
      </c>
      <c r="K10" s="185">
        <v>121619.2</v>
      </c>
      <c r="L10" s="185">
        <v>272625</v>
      </c>
      <c r="M10" s="185">
        <v>6258.6</v>
      </c>
    </row>
    <row r="11" spans="2:15">
      <c r="B11" s="187" t="s">
        <v>170</v>
      </c>
      <c r="C11" s="185">
        <v>78466.3</v>
      </c>
      <c r="D11" s="185">
        <v>11764.2</v>
      </c>
      <c r="E11" s="185">
        <v>86174.8</v>
      </c>
      <c r="F11" s="185">
        <v>38358</v>
      </c>
      <c r="G11" s="185">
        <v>57455.5</v>
      </c>
      <c r="H11" s="185" t="s">
        <v>198</v>
      </c>
      <c r="I11" s="185">
        <v>165633.4</v>
      </c>
      <c r="J11" s="185">
        <v>315519.2</v>
      </c>
      <c r="K11" s="185">
        <v>124687.7</v>
      </c>
      <c r="L11" s="185">
        <v>197024.2</v>
      </c>
      <c r="M11" s="185">
        <v>6265.9</v>
      </c>
    </row>
    <row r="12" spans="2:15">
      <c r="B12" s="187" t="s">
        <v>171</v>
      </c>
      <c r="C12" s="185">
        <v>75516.320000000007</v>
      </c>
      <c r="D12" s="185">
        <v>31084.26</v>
      </c>
      <c r="E12" s="185">
        <v>79125</v>
      </c>
      <c r="F12" s="185">
        <v>15806.34</v>
      </c>
      <c r="G12" s="185">
        <v>111620.4</v>
      </c>
      <c r="H12" s="185" t="s">
        <v>198</v>
      </c>
      <c r="I12" s="185">
        <v>255835.1</v>
      </c>
      <c r="J12" s="185">
        <v>615990.32999999996</v>
      </c>
      <c r="K12" s="185">
        <v>142119.78</v>
      </c>
      <c r="L12" s="185">
        <v>343080.65</v>
      </c>
      <c r="M12" s="185">
        <v>6265.9</v>
      </c>
    </row>
    <row r="13" spans="2:15">
      <c r="B13" s="187" t="s">
        <v>172</v>
      </c>
      <c r="C13" s="185">
        <v>41067.300000000003</v>
      </c>
      <c r="D13" s="185">
        <v>16000.460000000001</v>
      </c>
      <c r="E13" s="185">
        <v>88299.36</v>
      </c>
      <c r="F13" s="185">
        <v>25652.06</v>
      </c>
      <c r="G13" s="185">
        <v>34486.400000000001</v>
      </c>
      <c r="H13" s="185" t="s">
        <v>198</v>
      </c>
      <c r="I13" s="185">
        <v>101006.31999999999</v>
      </c>
      <c r="J13" s="185">
        <v>272034.59999999998</v>
      </c>
      <c r="K13" s="185">
        <v>122928.38999999998</v>
      </c>
      <c r="L13" s="185">
        <v>385711.38</v>
      </c>
      <c r="M13" s="185">
        <v>6265.9</v>
      </c>
    </row>
    <row r="14" spans="2:15">
      <c r="B14" s="187" t="s">
        <v>173</v>
      </c>
      <c r="C14" s="185">
        <v>51863.119903167018</v>
      </c>
      <c r="D14" s="185">
        <v>16391.720884117247</v>
      </c>
      <c r="E14" s="185">
        <v>112644.46653744439</v>
      </c>
      <c r="F14" s="185">
        <v>19220.222324539445</v>
      </c>
      <c r="G14" s="185">
        <v>69067.986200520332</v>
      </c>
      <c r="H14" s="185" t="s">
        <v>198</v>
      </c>
      <c r="I14" s="185">
        <v>152632.15975101327</v>
      </c>
      <c r="J14" s="185">
        <v>314581.74984666158</v>
      </c>
      <c r="K14" s="185">
        <v>76034.57195077253</v>
      </c>
      <c r="L14" s="185">
        <v>340220.209903059</v>
      </c>
      <c r="M14" s="185">
        <v>6365.9</v>
      </c>
    </row>
    <row r="15" spans="2:15">
      <c r="B15" s="187" t="s">
        <v>174</v>
      </c>
      <c r="C15" s="185">
        <v>47235.5</v>
      </c>
      <c r="D15" s="185">
        <v>18070.8</v>
      </c>
      <c r="E15" s="185">
        <v>77889.39</v>
      </c>
      <c r="F15" s="185">
        <v>17620.16</v>
      </c>
      <c r="G15" s="185">
        <v>45494.03</v>
      </c>
      <c r="H15" s="185" t="s">
        <v>198</v>
      </c>
      <c r="I15" s="185">
        <v>131819.4</v>
      </c>
      <c r="J15" s="185">
        <v>272045.36</v>
      </c>
      <c r="K15" s="185">
        <v>100735.98000000001</v>
      </c>
      <c r="L15" s="185">
        <v>344148.42000000004</v>
      </c>
      <c r="M15" s="185">
        <v>6265.44</v>
      </c>
    </row>
    <row r="16" spans="2:15">
      <c r="B16" s="187" t="s">
        <v>175</v>
      </c>
      <c r="C16" s="185">
        <v>43406.3</v>
      </c>
      <c r="D16" s="185">
        <v>21881.1</v>
      </c>
      <c r="E16" s="185">
        <v>112928.4</v>
      </c>
      <c r="F16" s="185">
        <v>33402.9</v>
      </c>
      <c r="G16" s="185">
        <v>59085.4</v>
      </c>
      <c r="H16" s="185" t="s">
        <v>198</v>
      </c>
      <c r="I16" s="185">
        <v>137049.29999999999</v>
      </c>
      <c r="J16" s="185">
        <v>305709.5</v>
      </c>
      <c r="K16" s="185">
        <v>62139.8</v>
      </c>
      <c r="L16" s="185">
        <v>178633.9</v>
      </c>
      <c r="M16" s="185">
        <v>6265.44</v>
      </c>
    </row>
    <row r="17" spans="2:15">
      <c r="B17" s="187" t="s">
        <v>176</v>
      </c>
      <c r="C17" s="185">
        <v>54372.1</v>
      </c>
      <c r="D17" s="185">
        <v>13820.6</v>
      </c>
      <c r="E17" s="185">
        <v>76522.8</v>
      </c>
      <c r="F17" s="185">
        <v>30906.2</v>
      </c>
      <c r="G17" s="185">
        <v>88711.6</v>
      </c>
      <c r="H17" s="185" t="s">
        <v>198</v>
      </c>
      <c r="I17" s="185">
        <v>132490.29999999999</v>
      </c>
      <c r="J17" s="185">
        <v>338757.1</v>
      </c>
      <c r="K17" s="185">
        <v>74118</v>
      </c>
      <c r="L17" s="185">
        <v>350060.79999999999</v>
      </c>
      <c r="M17" s="185">
        <v>6265.4400000000005</v>
      </c>
    </row>
    <row r="18" spans="2:15">
      <c r="B18" s="187" t="s">
        <v>177</v>
      </c>
      <c r="C18" s="185">
        <v>54517.979999999996</v>
      </c>
      <c r="D18" s="185">
        <v>23887.480000000003</v>
      </c>
      <c r="E18" s="185">
        <v>90763</v>
      </c>
      <c r="F18" s="185">
        <v>18426.900000000001</v>
      </c>
      <c r="G18" s="185">
        <v>92237.84</v>
      </c>
      <c r="H18" s="185" t="s">
        <v>198</v>
      </c>
      <c r="I18" s="185">
        <v>170637</v>
      </c>
      <c r="J18" s="185">
        <v>369923.04</v>
      </c>
      <c r="K18" s="185">
        <v>126094.50999999998</v>
      </c>
      <c r="L18" s="185">
        <v>473725.56000000006</v>
      </c>
      <c r="M18" s="185">
        <v>6265.4400000000005</v>
      </c>
    </row>
    <row r="19" spans="2:15">
      <c r="B19" s="187" t="s">
        <v>178</v>
      </c>
      <c r="C19" s="185">
        <v>60645.8</v>
      </c>
      <c r="D19" s="185">
        <v>10162.5</v>
      </c>
      <c r="E19" s="185">
        <v>60586.400000000001</v>
      </c>
      <c r="F19" s="185">
        <v>10505</v>
      </c>
      <c r="G19" s="185">
        <v>73415.3</v>
      </c>
      <c r="H19" s="185">
        <v>62576.1</v>
      </c>
      <c r="I19" s="185">
        <v>76334.600000000006</v>
      </c>
      <c r="J19" s="185">
        <v>396541.3</v>
      </c>
      <c r="K19" s="185">
        <v>142018.29999999999</v>
      </c>
      <c r="L19" s="185">
        <v>284305.90000000002</v>
      </c>
      <c r="M19" s="185">
        <v>6265.4</v>
      </c>
    </row>
    <row r="20" spans="2:15">
      <c r="B20" s="187" t="s">
        <v>179</v>
      </c>
      <c r="C20" s="185">
        <v>57868.1</v>
      </c>
      <c r="D20" s="185">
        <v>14750.5</v>
      </c>
      <c r="E20" s="185">
        <v>79162.100000000006</v>
      </c>
      <c r="F20" s="185">
        <v>18393</v>
      </c>
      <c r="G20" s="185">
        <v>114912.5</v>
      </c>
      <c r="H20" s="185">
        <v>70799.3</v>
      </c>
      <c r="I20" s="185">
        <v>48415.8</v>
      </c>
      <c r="J20" s="185">
        <v>259521.5</v>
      </c>
      <c r="K20" s="185">
        <v>113194.8</v>
      </c>
      <c r="L20" s="185">
        <v>379285</v>
      </c>
      <c r="M20" s="185">
        <v>6265.4</v>
      </c>
    </row>
    <row r="21" spans="2:15">
      <c r="B21" s="187" t="s">
        <v>180</v>
      </c>
      <c r="C21" s="185">
        <v>44507.3</v>
      </c>
      <c r="D21" s="185">
        <v>2773.3</v>
      </c>
      <c r="E21" s="185">
        <v>76896.3</v>
      </c>
      <c r="F21" s="185">
        <v>10483.700000000001</v>
      </c>
      <c r="G21" s="185">
        <v>134541.5</v>
      </c>
      <c r="H21" s="185">
        <v>49826.5</v>
      </c>
      <c r="I21" s="185">
        <v>32644</v>
      </c>
      <c r="J21" s="185">
        <v>349145.3</v>
      </c>
      <c r="K21" s="185">
        <v>118618.9</v>
      </c>
      <c r="L21" s="185">
        <v>462451.4</v>
      </c>
      <c r="M21" s="185">
        <v>6265.4</v>
      </c>
      <c r="O21" s="79"/>
    </row>
    <row r="22" spans="2:15">
      <c r="B22" s="187" t="s">
        <v>181</v>
      </c>
      <c r="C22" s="185">
        <v>53923.9</v>
      </c>
      <c r="D22" s="185">
        <v>10978.3</v>
      </c>
      <c r="E22" s="185">
        <v>27533.1</v>
      </c>
      <c r="F22" s="185">
        <v>15776.8</v>
      </c>
      <c r="G22" s="185">
        <v>60045.8</v>
      </c>
      <c r="H22" s="185">
        <v>32786.699999999997</v>
      </c>
      <c r="I22" s="185">
        <v>50630.1</v>
      </c>
      <c r="J22" s="185">
        <v>209525.8</v>
      </c>
      <c r="K22" s="185">
        <v>149235.9</v>
      </c>
      <c r="L22" s="185">
        <v>377806</v>
      </c>
      <c r="M22" s="185">
        <v>6265.4</v>
      </c>
      <c r="O22" s="79"/>
    </row>
    <row r="23" spans="2:15">
      <c r="B23" s="187" t="s">
        <v>182</v>
      </c>
      <c r="C23" s="185">
        <v>41326.627969897272</v>
      </c>
      <c r="D23" s="185">
        <v>6399.7675796671992</v>
      </c>
      <c r="E23" s="185">
        <v>51776.181910158768</v>
      </c>
      <c r="F23" s="185">
        <v>15042.4772704796</v>
      </c>
      <c r="G23" s="185">
        <v>57294.462121879078</v>
      </c>
      <c r="H23" s="185">
        <v>32215.633669093881</v>
      </c>
      <c r="I23" s="185">
        <v>36032.519999999997</v>
      </c>
      <c r="J23" s="185">
        <v>164425.7809536306</v>
      </c>
      <c r="K23" s="185">
        <v>147053.06478865657</v>
      </c>
      <c r="L23" s="185">
        <v>466679.49156361882</v>
      </c>
      <c r="M23" s="185">
        <v>6265.4</v>
      </c>
      <c r="O23" s="79"/>
    </row>
    <row r="24" spans="2:15">
      <c r="B24" s="205" t="s">
        <v>183</v>
      </c>
      <c r="C24" s="206">
        <v>75468.5</v>
      </c>
      <c r="D24" s="206">
        <v>3600.1</v>
      </c>
      <c r="E24" s="206">
        <v>37875.1</v>
      </c>
      <c r="F24" s="206">
        <v>14202</v>
      </c>
      <c r="G24" s="206">
        <v>20457.900000000001</v>
      </c>
      <c r="H24" s="206">
        <v>19066.2</v>
      </c>
      <c r="I24" s="206">
        <v>76707</v>
      </c>
      <c r="J24" s="206">
        <v>253050.5</v>
      </c>
      <c r="K24" s="206">
        <v>71944.600000000006</v>
      </c>
      <c r="L24" s="206">
        <v>264481.40000000002</v>
      </c>
      <c r="M24" s="206">
        <v>6265.4</v>
      </c>
      <c r="O24" s="79"/>
    </row>
    <row r="25" spans="2:15">
      <c r="B25" s="301" t="s">
        <v>185</v>
      </c>
      <c r="C25" s="317"/>
      <c r="D25" s="317"/>
      <c r="E25" s="317"/>
      <c r="F25" s="317"/>
      <c r="G25" s="317"/>
      <c r="H25" s="317"/>
      <c r="I25" s="317"/>
      <c r="J25" s="317"/>
      <c r="K25" s="317"/>
      <c r="L25" s="317"/>
      <c r="M25" s="317"/>
    </row>
    <row r="26" spans="2:15">
      <c r="B26" s="143" t="s">
        <v>200</v>
      </c>
      <c r="C26" s="143"/>
      <c r="D26" s="143"/>
      <c r="E26" s="143"/>
      <c r="F26" s="143"/>
      <c r="G26" s="143"/>
      <c r="H26" s="143"/>
      <c r="I26" s="143"/>
      <c r="J26" s="143"/>
      <c r="K26" s="143"/>
      <c r="L26" s="143"/>
      <c r="M26" s="143"/>
    </row>
    <row r="27" spans="2:15">
      <c r="B27" s="143" t="s">
        <v>201</v>
      </c>
      <c r="C27" s="143"/>
      <c r="D27" s="143"/>
      <c r="E27" s="143"/>
      <c r="F27" s="143"/>
      <c r="G27" s="143"/>
      <c r="H27" s="143"/>
      <c r="I27" s="143"/>
      <c r="J27" s="143"/>
      <c r="K27" s="143"/>
      <c r="L27" s="143"/>
      <c r="M27" s="143"/>
    </row>
    <row r="28" spans="2:15">
      <c r="B28" s="133"/>
      <c r="C28" s="118"/>
      <c r="D28" s="118"/>
      <c r="E28" s="118"/>
      <c r="F28" s="118"/>
      <c r="G28" s="118"/>
      <c r="H28" s="118"/>
      <c r="I28" s="118"/>
      <c r="J28" s="118"/>
      <c r="K28" s="118"/>
      <c r="L28" s="118"/>
      <c r="M28" s="118"/>
    </row>
    <row r="29" spans="2:15">
      <c r="B29" s="122"/>
      <c r="C29" s="123"/>
      <c r="D29" s="123"/>
      <c r="E29" s="123"/>
      <c r="F29" s="123"/>
      <c r="G29" s="123"/>
      <c r="H29" s="123"/>
      <c r="I29" s="123"/>
      <c r="J29" s="123"/>
      <c r="K29" s="123"/>
      <c r="L29" s="123"/>
      <c r="M29" s="123"/>
    </row>
    <row r="30" spans="2:15">
      <c r="B30" s="122"/>
      <c r="C30" s="123"/>
      <c r="D30" s="123"/>
      <c r="E30" s="123"/>
      <c r="F30" s="123"/>
      <c r="G30" s="123"/>
      <c r="H30" s="123"/>
      <c r="I30" s="123"/>
      <c r="J30" s="123"/>
      <c r="K30" s="123"/>
      <c r="L30" s="123"/>
      <c r="M30" s="123"/>
    </row>
    <row r="31" spans="2:15">
      <c r="B31" s="122"/>
      <c r="C31" s="123"/>
      <c r="D31" s="123"/>
      <c r="E31" s="123"/>
      <c r="F31" s="123"/>
      <c r="G31" s="123"/>
      <c r="H31" s="123"/>
      <c r="I31" s="123"/>
      <c r="J31" s="123"/>
      <c r="K31" s="123"/>
      <c r="L31" s="123"/>
      <c r="M31" s="123"/>
    </row>
    <row r="32" spans="2:15">
      <c r="B32" s="122"/>
      <c r="C32" s="124"/>
      <c r="D32" s="124"/>
      <c r="E32" s="124"/>
      <c r="F32" s="124"/>
      <c r="G32" s="124"/>
      <c r="H32" s="124"/>
      <c r="I32" s="124"/>
      <c r="J32" s="124"/>
      <c r="K32" s="124"/>
      <c r="L32" s="124"/>
      <c r="M32" s="124"/>
    </row>
    <row r="33" spans="2:13">
      <c r="B33" s="118"/>
      <c r="C33" s="118"/>
      <c r="D33" s="118"/>
      <c r="E33" s="118"/>
      <c r="F33" s="118"/>
      <c r="G33" s="118"/>
      <c r="H33" s="118"/>
      <c r="I33" s="118"/>
      <c r="J33" s="118"/>
      <c r="K33" s="118"/>
      <c r="L33" s="118"/>
      <c r="M33" s="118"/>
    </row>
    <row r="34" spans="2:13">
      <c r="B34" s="118"/>
      <c r="C34" s="118"/>
      <c r="D34" s="118"/>
      <c r="E34" s="118"/>
      <c r="F34" s="118"/>
      <c r="G34" s="118"/>
      <c r="H34" s="118"/>
      <c r="I34" s="118"/>
      <c r="J34" s="118"/>
      <c r="K34" s="118"/>
      <c r="L34" s="118"/>
      <c r="M34" s="118"/>
    </row>
    <row r="35" spans="2:13">
      <c r="B35" s="118"/>
      <c r="C35" s="118"/>
      <c r="D35" s="118"/>
      <c r="E35" s="118"/>
      <c r="F35" s="118"/>
      <c r="G35" s="118"/>
      <c r="H35" s="118"/>
      <c r="I35" s="118"/>
      <c r="J35" s="118"/>
      <c r="K35" s="118"/>
      <c r="L35" s="118"/>
      <c r="M35" s="118"/>
    </row>
    <row r="36" spans="2:13">
      <c r="B36" s="118"/>
      <c r="C36" s="118"/>
      <c r="D36" s="118"/>
      <c r="E36" s="118"/>
      <c r="F36" s="118"/>
      <c r="G36" s="118"/>
      <c r="H36" s="118"/>
      <c r="I36" s="118"/>
      <c r="J36" s="118"/>
      <c r="K36" s="118"/>
      <c r="L36" s="118"/>
      <c r="M36" s="118"/>
    </row>
    <row r="37" spans="2:13">
      <c r="B37" s="118"/>
      <c r="C37" s="118"/>
      <c r="D37" s="118"/>
      <c r="E37" s="118"/>
      <c r="F37" s="118"/>
      <c r="G37" s="118"/>
      <c r="H37" s="118"/>
      <c r="I37" s="118"/>
      <c r="J37" s="118"/>
      <c r="K37" s="118"/>
      <c r="L37" s="118"/>
      <c r="M37" s="118"/>
    </row>
    <row r="38" spans="2:13">
      <c r="B38" s="118"/>
      <c r="C38" s="118"/>
      <c r="D38" s="118"/>
      <c r="E38" s="118"/>
      <c r="F38" s="118"/>
      <c r="G38" s="118"/>
      <c r="H38" s="118"/>
      <c r="I38" s="118"/>
      <c r="J38" s="118"/>
      <c r="K38" s="118"/>
      <c r="L38" s="118"/>
      <c r="M38" s="118"/>
    </row>
    <row r="39" spans="2:13">
      <c r="B39" s="118"/>
      <c r="C39" s="118"/>
      <c r="D39" s="118"/>
      <c r="E39" s="118"/>
      <c r="F39" s="118"/>
      <c r="G39" s="118"/>
      <c r="H39" s="118"/>
      <c r="I39" s="118"/>
      <c r="J39" s="118"/>
      <c r="K39" s="118"/>
      <c r="L39" s="118"/>
      <c r="M39" s="118"/>
    </row>
    <row r="40" spans="2:13">
      <c r="B40" s="118"/>
      <c r="C40" s="118"/>
      <c r="D40" s="118"/>
      <c r="E40" s="118"/>
      <c r="F40" s="118"/>
      <c r="G40" s="118"/>
      <c r="H40" s="118"/>
      <c r="I40" s="118"/>
      <c r="J40" s="118"/>
      <c r="K40" s="118"/>
      <c r="L40" s="118"/>
      <c r="M40" s="118"/>
    </row>
    <row r="41" spans="2:13">
      <c r="B41" s="118"/>
      <c r="C41" s="118"/>
      <c r="D41" s="118"/>
      <c r="E41" s="118"/>
      <c r="F41" s="118"/>
      <c r="G41" s="118"/>
      <c r="H41" s="118"/>
      <c r="I41" s="118"/>
      <c r="J41" s="118"/>
      <c r="K41" s="118"/>
      <c r="L41" s="118"/>
      <c r="M41" s="118"/>
    </row>
    <row r="42" spans="2:13">
      <c r="B42" s="118"/>
      <c r="C42" s="118"/>
      <c r="D42" s="118"/>
      <c r="E42" s="118"/>
      <c r="F42" s="118"/>
      <c r="G42" s="118"/>
      <c r="H42" s="118"/>
      <c r="I42" s="118"/>
      <c r="J42" s="118"/>
      <c r="K42" s="118"/>
      <c r="L42" s="118"/>
      <c r="M42" s="118"/>
    </row>
    <row r="43" spans="2:13">
      <c r="B43" s="118"/>
      <c r="C43" s="118"/>
      <c r="D43" s="118"/>
      <c r="E43" s="118"/>
      <c r="F43" s="118"/>
      <c r="G43" s="118"/>
      <c r="H43" s="118"/>
      <c r="I43" s="118"/>
      <c r="J43" s="118"/>
      <c r="K43" s="118"/>
      <c r="L43" s="118"/>
      <c r="M43" s="118"/>
    </row>
    <row r="44" spans="2:13">
      <c r="B44" s="118"/>
      <c r="C44" s="118"/>
      <c r="D44" s="118"/>
      <c r="E44" s="118"/>
      <c r="F44" s="118"/>
      <c r="G44" s="118"/>
      <c r="H44" s="118"/>
      <c r="I44" s="118"/>
      <c r="J44" s="118"/>
      <c r="K44" s="118"/>
      <c r="L44" s="118"/>
      <c r="M44" s="118"/>
    </row>
    <row r="45" spans="2:13">
      <c r="B45" s="118"/>
      <c r="C45" s="118"/>
      <c r="D45" s="118"/>
      <c r="E45" s="118"/>
      <c r="F45" s="118"/>
      <c r="G45" s="118"/>
      <c r="H45" s="118"/>
      <c r="I45" s="118"/>
      <c r="J45" s="118"/>
      <c r="K45" s="118"/>
      <c r="L45" s="118"/>
      <c r="M45" s="118"/>
    </row>
    <row r="46" spans="2:13">
      <c r="B46" s="118"/>
      <c r="C46" s="118"/>
      <c r="D46" s="118"/>
      <c r="E46" s="118"/>
      <c r="F46" s="118"/>
      <c r="G46" s="118"/>
      <c r="H46" s="118"/>
      <c r="I46" s="118"/>
      <c r="J46" s="118"/>
      <c r="K46" s="118"/>
      <c r="L46" s="118"/>
      <c r="M46" s="118"/>
    </row>
    <row r="47" spans="2:13">
      <c r="B47" s="118"/>
      <c r="C47" s="118"/>
      <c r="D47" s="118"/>
      <c r="E47" s="118"/>
      <c r="F47" s="118"/>
      <c r="G47" s="118"/>
      <c r="H47" s="118"/>
      <c r="I47" s="118"/>
      <c r="J47" s="118"/>
      <c r="K47" s="118"/>
      <c r="L47" s="118"/>
      <c r="M47" s="118"/>
    </row>
    <row r="48" spans="2:13">
      <c r="B48" s="118"/>
      <c r="C48" s="118"/>
      <c r="D48" s="118"/>
      <c r="E48" s="118"/>
      <c r="F48" s="118"/>
      <c r="G48" s="118"/>
      <c r="H48" s="118"/>
      <c r="I48" s="118"/>
      <c r="J48" s="118"/>
      <c r="K48" s="118"/>
      <c r="L48" s="118"/>
      <c r="M48" s="118"/>
    </row>
    <row r="49" spans="2:13">
      <c r="B49" s="118"/>
      <c r="C49" s="118"/>
      <c r="D49" s="118"/>
      <c r="E49" s="118"/>
      <c r="F49" s="118"/>
      <c r="G49" s="118"/>
      <c r="H49" s="118"/>
      <c r="I49" s="118"/>
      <c r="J49" s="118"/>
      <c r="K49" s="118"/>
      <c r="L49" s="118"/>
      <c r="M49" s="118"/>
    </row>
    <row r="50" spans="2:13" hidden="1">
      <c r="B50" s="17" t="s">
        <v>202</v>
      </c>
      <c r="C50" s="216">
        <f>+C24/SUM($C24:$M24)</f>
        <v>8.9511121031949581E-2</v>
      </c>
      <c r="D50" s="216">
        <f t="shared" ref="D50:M50" si="0">+D24/SUM($C24:$M24)</f>
        <v>4.2699800158625349E-3</v>
      </c>
      <c r="E50" s="216">
        <f t="shared" si="0"/>
        <v>4.4922618843586309E-2</v>
      </c>
      <c r="F50" s="216">
        <f t="shared" si="0"/>
        <v>1.6844603256931674E-2</v>
      </c>
      <c r="G50" s="216">
        <f t="shared" si="0"/>
        <v>2.4264554919728384E-2</v>
      </c>
      <c r="H50" s="216">
        <f t="shared" si="0"/>
        <v>2.2613897663519976E-2</v>
      </c>
      <c r="I50" s="216">
        <f t="shared" si="0"/>
        <v>9.098007196376974E-2</v>
      </c>
      <c r="J50" s="216">
        <f t="shared" si="0"/>
        <v>0.30013626788256503</v>
      </c>
      <c r="K50" s="216">
        <f t="shared" si="0"/>
        <v>8.5331519749235779E-2</v>
      </c>
      <c r="L50" s="216">
        <f t="shared" si="0"/>
        <v>0.31369414532022599</v>
      </c>
      <c r="M50" s="216">
        <f t="shared" si="0"/>
        <v>7.4312193526249615E-3</v>
      </c>
    </row>
    <row r="51" spans="2:13" hidden="1">
      <c r="C51" s="141"/>
      <c r="D51" s="141"/>
      <c r="E51" s="141"/>
      <c r="F51" s="141"/>
      <c r="G51" s="141"/>
      <c r="H51" s="141"/>
      <c r="I51" s="141"/>
      <c r="J51" s="141"/>
      <c r="K51" s="141"/>
      <c r="L51" s="141"/>
      <c r="M51" s="141"/>
    </row>
    <row r="52" spans="2:13" hidden="1">
      <c r="B52" s="17" t="s">
        <v>203</v>
      </c>
      <c r="C52" s="141">
        <f>+C24/C23-1</f>
        <v>0.82614705596043336</v>
      </c>
      <c r="D52" s="141">
        <f t="shared" ref="D52:M52" si="1">+D24/D23-1</f>
        <v>-0.4374639461223665</v>
      </c>
      <c r="E52" s="141">
        <f t="shared" si="1"/>
        <v>-0.26848410595975791</v>
      </c>
      <c r="F52" s="141">
        <f t="shared" si="1"/>
        <v>-5.5873594180461894E-2</v>
      </c>
      <c r="G52" s="141">
        <f t="shared" si="1"/>
        <v>-0.64293407700588689</v>
      </c>
      <c r="H52" s="141">
        <f t="shared" si="1"/>
        <v>-0.40816933182688908</v>
      </c>
      <c r="I52" s="141">
        <f t="shared" si="1"/>
        <v>1.1288269596464531</v>
      </c>
      <c r="J52" s="141">
        <f t="shared" si="1"/>
        <v>0.53899527514704215</v>
      </c>
      <c r="K52" s="141">
        <f t="shared" si="1"/>
        <v>-0.51075756154148721</v>
      </c>
      <c r="L52" s="141">
        <f t="shared" si="1"/>
        <v>-0.433269717694579</v>
      </c>
      <c r="M52" s="141">
        <f t="shared" si="1"/>
        <v>0</v>
      </c>
    </row>
  </sheetData>
  <mergeCells count="5">
    <mergeCell ref="B6:B7"/>
    <mergeCell ref="B2:M2"/>
    <mergeCell ref="B3:M3"/>
    <mergeCell ref="B4:M4"/>
    <mergeCell ref="B25:M25"/>
  </mergeCells>
  <phoneticPr fontId="45" type="noConversion"/>
  <hyperlinks>
    <hyperlink ref="O2" location="Índice!A1" display="Volver al índice" xr:uid="{00000000-0004-0000-0C00-000000000000}"/>
  </hyperlinks>
  <printOptions horizontalCentered="1"/>
  <pageMargins left="0.70866141732283472" right="0.70866141732283472" top="0.74803149606299213" bottom="0.74803149606299213" header="0.31496062992125984" footer="0.31496062992125984"/>
  <pageSetup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AE50"/>
  <sheetViews>
    <sheetView zoomScale="80" zoomScaleNormal="80" zoomScaleSheetLayoutView="80" zoomScalePageLayoutView="80" workbookViewId="0"/>
  </sheetViews>
  <sheetFormatPr baseColWidth="10" defaultColWidth="10.88671875" defaultRowHeight="13.8"/>
  <cols>
    <col min="1" max="1" width="1.33203125" style="17" customWidth="1"/>
    <col min="2" max="2" width="10" style="17" customWidth="1"/>
    <col min="3" max="3" width="11.109375" style="17" customWidth="1"/>
    <col min="4" max="4" width="10.88671875" style="17" customWidth="1"/>
    <col min="5" max="5" width="14.44140625" style="17" customWidth="1"/>
    <col min="6" max="6" width="11.109375" style="17" customWidth="1"/>
    <col min="7" max="7" width="10.88671875" style="17" customWidth="1"/>
    <col min="8" max="8" width="11.109375" style="17" customWidth="1"/>
    <col min="9" max="9" width="10.88671875" style="17" customWidth="1"/>
    <col min="10" max="10" width="13" style="17" customWidth="1"/>
    <col min="11" max="11" width="11.109375" style="17" customWidth="1"/>
    <col min="12" max="12" width="10.6640625" style="17" customWidth="1"/>
    <col min="13" max="13" width="9.44140625" style="17" customWidth="1"/>
    <col min="14" max="14" width="1.33203125" style="17" customWidth="1"/>
    <col min="15" max="15" width="10.88671875" style="17"/>
    <col min="16" max="16" width="10.88671875" style="18"/>
    <col min="17" max="25" width="10.88671875" style="60" customWidth="1"/>
    <col min="26" max="26" width="10.88671875" style="18"/>
    <col min="27" max="16384" width="10.88671875" style="17"/>
  </cols>
  <sheetData>
    <row r="1" spans="2:26" ht="6.75" customHeight="1"/>
    <row r="2" spans="2:26">
      <c r="B2" s="296" t="s">
        <v>206</v>
      </c>
      <c r="C2" s="296"/>
      <c r="D2" s="296"/>
      <c r="E2" s="296"/>
      <c r="F2" s="296"/>
      <c r="G2" s="296"/>
      <c r="H2" s="296"/>
      <c r="I2" s="296"/>
      <c r="J2" s="296"/>
      <c r="K2" s="296"/>
      <c r="L2" s="296"/>
      <c r="M2" s="296"/>
      <c r="N2" s="6"/>
      <c r="O2" s="1" t="s">
        <v>9</v>
      </c>
      <c r="P2" s="125"/>
      <c r="Q2" s="126"/>
    </row>
    <row r="3" spans="2:26">
      <c r="B3" s="296" t="s">
        <v>34</v>
      </c>
      <c r="C3" s="296"/>
      <c r="D3" s="296"/>
      <c r="E3" s="296"/>
      <c r="F3" s="296"/>
      <c r="G3" s="296"/>
      <c r="H3" s="296"/>
      <c r="I3" s="296"/>
      <c r="J3" s="296"/>
      <c r="K3" s="296"/>
      <c r="L3" s="296"/>
      <c r="M3" s="296"/>
      <c r="N3" s="6"/>
      <c r="O3" s="6"/>
      <c r="P3" s="125"/>
      <c r="Q3" s="126"/>
    </row>
    <row r="4" spans="2:26" ht="15" customHeight="1">
      <c r="B4" s="296" t="s">
        <v>207</v>
      </c>
      <c r="C4" s="296"/>
      <c r="D4" s="296"/>
      <c r="E4" s="296"/>
      <c r="F4" s="296"/>
      <c r="G4" s="296"/>
      <c r="H4" s="296"/>
      <c r="I4" s="296"/>
      <c r="J4" s="296"/>
      <c r="K4" s="296"/>
      <c r="L4" s="296"/>
      <c r="M4" s="296"/>
      <c r="N4" s="6"/>
      <c r="O4" s="6"/>
      <c r="P4" s="125"/>
      <c r="Q4" s="126"/>
    </row>
    <row r="6" spans="2:26" ht="15" customHeight="1">
      <c r="B6" s="318" t="s">
        <v>160</v>
      </c>
      <c r="C6" s="120" t="s">
        <v>189</v>
      </c>
      <c r="D6" s="120" t="s">
        <v>189</v>
      </c>
      <c r="E6" s="120" t="s">
        <v>190</v>
      </c>
      <c r="F6" s="120" t="s">
        <v>189</v>
      </c>
      <c r="G6" s="120" t="s">
        <v>191</v>
      </c>
      <c r="H6" s="244" t="s">
        <v>189</v>
      </c>
      <c r="I6" s="120" t="s">
        <v>191</v>
      </c>
      <c r="J6" s="120" t="s">
        <v>189</v>
      </c>
      <c r="K6" s="120" t="s">
        <v>189</v>
      </c>
      <c r="L6" s="120" t="s">
        <v>189</v>
      </c>
      <c r="M6" s="120" t="s">
        <v>192</v>
      </c>
      <c r="N6" s="108"/>
      <c r="O6" s="108"/>
      <c r="P6" s="127"/>
      <c r="Q6" s="128"/>
    </row>
    <row r="7" spans="2:26" ht="15" customHeight="1">
      <c r="B7" s="319"/>
      <c r="C7" s="121" t="s">
        <v>144</v>
      </c>
      <c r="D7" s="121" t="s">
        <v>145</v>
      </c>
      <c r="E7" s="121" t="s">
        <v>193</v>
      </c>
      <c r="F7" s="121" t="s">
        <v>194</v>
      </c>
      <c r="G7" s="121" t="s">
        <v>147</v>
      </c>
      <c r="H7" s="109" t="s">
        <v>195</v>
      </c>
      <c r="I7" s="121" t="s">
        <v>153</v>
      </c>
      <c r="J7" s="121" t="s">
        <v>150</v>
      </c>
      <c r="K7" s="121" t="s">
        <v>196</v>
      </c>
      <c r="L7" s="121" t="s">
        <v>151</v>
      </c>
      <c r="M7" s="121" t="s">
        <v>197</v>
      </c>
      <c r="N7" s="108"/>
      <c r="O7" s="108"/>
      <c r="P7" s="127"/>
      <c r="Q7" s="127"/>
      <c r="R7" s="127"/>
      <c r="S7" s="127"/>
      <c r="T7" s="127"/>
      <c r="U7" s="127"/>
      <c r="V7" s="127"/>
      <c r="W7" s="127"/>
      <c r="X7" s="127"/>
      <c r="Y7" s="127"/>
      <c r="Z7" s="127"/>
    </row>
    <row r="8" spans="2:26" ht="12.75" customHeight="1">
      <c r="B8" s="187" t="s">
        <v>167</v>
      </c>
      <c r="C8" s="186">
        <v>17.426408798813643</v>
      </c>
      <c r="D8" s="186">
        <v>9.3375088133761874</v>
      </c>
      <c r="E8" s="186">
        <v>16.623426967364942</v>
      </c>
      <c r="F8" s="186">
        <v>13.281982350534744</v>
      </c>
      <c r="G8" s="186">
        <v>13.350154657230894</v>
      </c>
      <c r="H8" s="186" t="s">
        <v>198</v>
      </c>
      <c r="I8" s="186">
        <v>11.576870309860222</v>
      </c>
      <c r="J8" s="186">
        <v>15.118167139676645</v>
      </c>
      <c r="K8" s="186">
        <v>18.236673129705636</v>
      </c>
      <c r="L8" s="186">
        <v>19.057086368736975</v>
      </c>
      <c r="M8" s="186">
        <v>9.1190793201133147</v>
      </c>
      <c r="N8" s="129"/>
      <c r="O8" s="130"/>
      <c r="P8" s="131"/>
      <c r="Q8" s="131"/>
      <c r="R8" s="131"/>
      <c r="S8" s="131"/>
      <c r="T8" s="131"/>
      <c r="U8" s="131"/>
      <c r="V8" s="131"/>
      <c r="W8" s="131"/>
      <c r="X8" s="131"/>
      <c r="Y8" s="131"/>
      <c r="Z8" s="131"/>
    </row>
    <row r="9" spans="2:26" ht="12.75" customHeight="1">
      <c r="B9" s="187" t="s">
        <v>168</v>
      </c>
      <c r="C9" s="186">
        <v>19</v>
      </c>
      <c r="D9" s="186">
        <v>13.6</v>
      </c>
      <c r="E9" s="186">
        <v>15.330000000000002</v>
      </c>
      <c r="F9" s="186">
        <v>17</v>
      </c>
      <c r="G9" s="186">
        <v>17.07</v>
      </c>
      <c r="H9" s="186" t="s">
        <v>198</v>
      </c>
      <c r="I9" s="186">
        <v>16.7</v>
      </c>
      <c r="J9" s="186">
        <v>14.88</v>
      </c>
      <c r="K9" s="186">
        <v>20.43</v>
      </c>
      <c r="L9" s="186">
        <v>21.03</v>
      </c>
      <c r="M9" s="186">
        <v>9.1100436681222714</v>
      </c>
      <c r="N9" s="129"/>
      <c r="O9" s="130"/>
      <c r="P9" s="131"/>
      <c r="Q9" s="131"/>
      <c r="R9" s="131"/>
      <c r="S9" s="131"/>
      <c r="T9" s="131"/>
      <c r="U9" s="131"/>
      <c r="V9" s="131"/>
      <c r="W9" s="131"/>
      <c r="X9" s="131"/>
      <c r="Y9" s="131"/>
      <c r="Z9" s="131"/>
    </row>
    <row r="10" spans="2:26" ht="12.75" customHeight="1">
      <c r="B10" s="187" t="s">
        <v>169</v>
      </c>
      <c r="C10" s="186">
        <v>17.22</v>
      </c>
      <c r="D10" s="186">
        <v>13.780000000000001</v>
      </c>
      <c r="E10" s="186">
        <v>19.23</v>
      </c>
      <c r="F10" s="186">
        <v>14.49</v>
      </c>
      <c r="G10" s="186">
        <v>14.62</v>
      </c>
      <c r="H10" s="186" t="s">
        <v>198</v>
      </c>
      <c r="I10" s="186">
        <v>15.63</v>
      </c>
      <c r="J10" s="186">
        <v>19.71</v>
      </c>
      <c r="K10" s="186">
        <v>26.630000000000003</v>
      </c>
      <c r="L10" s="186">
        <v>25.910000000000004</v>
      </c>
      <c r="M10" s="186">
        <v>9.1206695778748177</v>
      </c>
      <c r="N10" s="129"/>
      <c r="O10" s="130"/>
      <c r="P10" s="131"/>
      <c r="Q10" s="131"/>
      <c r="R10" s="131"/>
      <c r="S10" s="131"/>
      <c r="T10" s="131"/>
      <c r="U10" s="131"/>
      <c r="V10" s="131"/>
      <c r="W10" s="131"/>
      <c r="X10" s="131"/>
      <c r="Y10" s="131"/>
      <c r="Z10" s="131"/>
    </row>
    <row r="11" spans="2:26" ht="12.75" customHeight="1">
      <c r="B11" s="187" t="s">
        <v>170</v>
      </c>
      <c r="C11" s="186">
        <v>22.94</v>
      </c>
      <c r="D11" s="186">
        <v>26.330000000000002</v>
      </c>
      <c r="E11" s="186">
        <v>24.669999999999998</v>
      </c>
      <c r="F11" s="186">
        <v>19.36</v>
      </c>
      <c r="G11" s="186">
        <v>12.52</v>
      </c>
      <c r="H11" s="186" t="s">
        <v>198</v>
      </c>
      <c r="I11" s="186">
        <v>18.490000000000002</v>
      </c>
      <c r="J11" s="186">
        <v>18.830000000000002</v>
      </c>
      <c r="K11" s="186">
        <v>33.1</v>
      </c>
      <c r="L11" s="186">
        <v>29.53</v>
      </c>
      <c r="M11" s="186">
        <v>9.1206695778748177</v>
      </c>
      <c r="N11" s="129"/>
      <c r="O11" s="130"/>
      <c r="P11" s="131"/>
      <c r="Q11" s="131"/>
      <c r="R11" s="131"/>
      <c r="S11" s="131"/>
      <c r="T11" s="131"/>
      <c r="U11" s="131"/>
      <c r="V11" s="131"/>
      <c r="W11" s="131"/>
      <c r="X11" s="131"/>
      <c r="Y11" s="131"/>
      <c r="Z11" s="131"/>
    </row>
    <row r="12" spans="2:26" ht="12.75" customHeight="1">
      <c r="B12" s="187" t="s">
        <v>171</v>
      </c>
      <c r="C12" s="186">
        <v>23.54</v>
      </c>
      <c r="D12" s="186">
        <v>20.52</v>
      </c>
      <c r="E12" s="186">
        <v>21.1</v>
      </c>
      <c r="F12" s="186">
        <v>17.82</v>
      </c>
      <c r="G12" s="186">
        <v>24.35</v>
      </c>
      <c r="H12" s="186" t="s">
        <v>198</v>
      </c>
      <c r="I12" s="186">
        <v>27.26</v>
      </c>
      <c r="J12" s="186">
        <v>34.69</v>
      </c>
      <c r="K12" s="186">
        <v>37.019999999999996</v>
      </c>
      <c r="L12" s="186">
        <v>42.55</v>
      </c>
      <c r="M12" s="186">
        <v>9.1206695778748177</v>
      </c>
      <c r="N12" s="129"/>
      <c r="O12" s="130"/>
      <c r="P12" s="131"/>
      <c r="Q12" s="131"/>
      <c r="R12" s="131"/>
      <c r="S12" s="131"/>
      <c r="T12" s="131"/>
      <c r="U12" s="131"/>
      <c r="V12" s="131"/>
      <c r="W12" s="131"/>
      <c r="X12" s="131"/>
      <c r="Y12" s="131"/>
      <c r="Z12" s="131"/>
    </row>
    <row r="13" spans="2:26" ht="12.75" customHeight="1">
      <c r="B13" s="187" t="s">
        <v>172</v>
      </c>
      <c r="C13" s="186">
        <v>22.02</v>
      </c>
      <c r="D13" s="186">
        <v>11.26</v>
      </c>
      <c r="E13" s="186">
        <v>24.48</v>
      </c>
      <c r="F13" s="186">
        <v>15.260000000000002</v>
      </c>
      <c r="G13" s="186">
        <v>16.580000000000002</v>
      </c>
      <c r="H13" s="186" t="s">
        <v>198</v>
      </c>
      <c r="I13" s="186">
        <v>16.84</v>
      </c>
      <c r="J13" s="186">
        <v>26.2</v>
      </c>
      <c r="K13" s="186">
        <v>36.230000000000004</v>
      </c>
      <c r="L13" s="186">
        <v>37.019999999999996</v>
      </c>
      <c r="M13" s="186">
        <v>9.2662299854439585</v>
      </c>
      <c r="N13" s="129"/>
      <c r="O13" s="130"/>
      <c r="P13" s="131"/>
      <c r="Q13" s="131"/>
      <c r="R13" s="131"/>
      <c r="S13" s="131"/>
      <c r="T13" s="131"/>
      <c r="U13" s="131"/>
      <c r="V13" s="131"/>
      <c r="W13" s="131"/>
      <c r="X13" s="131"/>
      <c r="Y13" s="131"/>
      <c r="Z13" s="131"/>
    </row>
    <row r="14" spans="2:26" ht="12.75" customHeight="1">
      <c r="B14" s="187" t="s">
        <v>173</v>
      </c>
      <c r="C14" s="186">
        <v>20.370432012241562</v>
      </c>
      <c r="D14" s="186">
        <v>14.861034346434494</v>
      </c>
      <c r="E14" s="186">
        <v>22.069840622540045</v>
      </c>
      <c r="F14" s="186">
        <v>20.403633040912361</v>
      </c>
      <c r="G14" s="186">
        <v>22.892935432721355</v>
      </c>
      <c r="H14" s="186" t="s">
        <v>198</v>
      </c>
      <c r="I14" s="186">
        <v>18.231266095438755</v>
      </c>
      <c r="J14" s="186">
        <v>21.756812355395361</v>
      </c>
      <c r="K14" s="186">
        <v>22.805810423147129</v>
      </c>
      <c r="L14" s="186">
        <v>33.981243498108171</v>
      </c>
      <c r="M14" s="186">
        <v>9.1199999999999992</v>
      </c>
      <c r="N14" s="129"/>
      <c r="O14" s="130"/>
      <c r="P14" s="131"/>
      <c r="Q14" s="131"/>
      <c r="R14" s="131"/>
      <c r="S14" s="131"/>
      <c r="T14" s="131"/>
      <c r="U14" s="131"/>
      <c r="V14" s="131"/>
      <c r="W14" s="131"/>
      <c r="X14" s="131"/>
      <c r="Y14" s="131"/>
      <c r="Z14" s="131"/>
    </row>
    <row r="15" spans="2:26" ht="12.75" customHeight="1">
      <c r="B15" s="187" t="s">
        <v>174</v>
      </c>
      <c r="C15" s="186">
        <v>21.5</v>
      </c>
      <c r="D15" s="186">
        <v>12.209999999999999</v>
      </c>
      <c r="E15" s="186">
        <v>23.61</v>
      </c>
      <c r="F15" s="186">
        <v>12.64</v>
      </c>
      <c r="G15" s="186">
        <v>12.79</v>
      </c>
      <c r="H15" s="186" t="s">
        <v>198</v>
      </c>
      <c r="I15" s="186">
        <v>15.45</v>
      </c>
      <c r="J15" s="186">
        <v>20.84</v>
      </c>
      <c r="K15" s="186">
        <v>25.14</v>
      </c>
      <c r="L15" s="186">
        <v>31.990000000000002</v>
      </c>
      <c r="M15" s="186">
        <v>9.1206695778748177</v>
      </c>
      <c r="N15" s="129"/>
      <c r="O15" s="130"/>
      <c r="P15" s="131"/>
      <c r="Q15" s="131"/>
      <c r="R15" s="131"/>
      <c r="S15" s="131"/>
      <c r="T15" s="131"/>
      <c r="U15" s="131"/>
      <c r="V15" s="131"/>
      <c r="W15" s="131"/>
      <c r="X15" s="131"/>
      <c r="Y15" s="131"/>
      <c r="Z15" s="131"/>
    </row>
    <row r="16" spans="2:26" ht="12.75" customHeight="1">
      <c r="B16" s="187" t="s">
        <v>175</v>
      </c>
      <c r="C16" s="186">
        <v>23.15</v>
      </c>
      <c r="D16" s="186">
        <v>15.08</v>
      </c>
      <c r="E16" s="186">
        <v>22.86</v>
      </c>
      <c r="F16" s="186">
        <v>16.309999999999999</v>
      </c>
      <c r="G16" s="186">
        <v>16.440000000000001</v>
      </c>
      <c r="H16" s="186" t="s">
        <v>198</v>
      </c>
      <c r="I16" s="186">
        <v>15.78</v>
      </c>
      <c r="J16" s="186">
        <v>18.21</v>
      </c>
      <c r="K16" s="186">
        <v>17.8</v>
      </c>
      <c r="L16" s="186">
        <v>25.64</v>
      </c>
      <c r="M16" s="186">
        <v>9.1199999999999992</v>
      </c>
      <c r="N16" s="129"/>
      <c r="O16" s="130"/>
      <c r="P16" s="131"/>
      <c r="Q16" s="131"/>
      <c r="R16" s="131"/>
      <c r="S16" s="131"/>
      <c r="T16" s="131"/>
      <c r="U16" s="131"/>
      <c r="V16" s="131"/>
      <c r="W16" s="131"/>
      <c r="X16" s="131"/>
      <c r="Y16" s="131"/>
      <c r="Z16" s="131"/>
    </row>
    <row r="17" spans="2:31" ht="12.75" customHeight="1">
      <c r="B17" s="187" t="s">
        <v>176</v>
      </c>
      <c r="C17" s="186">
        <v>24.23</v>
      </c>
      <c r="D17" s="186">
        <v>17.809999999999999</v>
      </c>
      <c r="E17" s="186">
        <v>17.2</v>
      </c>
      <c r="F17" s="186">
        <v>13.73</v>
      </c>
      <c r="G17" s="186">
        <v>16.919999999999998</v>
      </c>
      <c r="H17" s="186" t="s">
        <v>198</v>
      </c>
      <c r="I17" s="186">
        <v>14.809999999999999</v>
      </c>
      <c r="J17" s="186">
        <v>22.619999999999997</v>
      </c>
      <c r="K17" s="186">
        <v>22</v>
      </c>
      <c r="L17" s="186">
        <v>33.200000000000003</v>
      </c>
      <c r="M17" s="186">
        <v>9.120000000000001</v>
      </c>
      <c r="N17" s="129"/>
      <c r="O17" s="130"/>
      <c r="P17" s="131"/>
      <c r="Q17" s="131"/>
      <c r="R17" s="131"/>
      <c r="S17" s="131"/>
      <c r="T17" s="131"/>
      <c r="U17" s="131"/>
      <c r="V17" s="131"/>
      <c r="W17" s="131"/>
      <c r="X17" s="131"/>
      <c r="Y17" s="131"/>
      <c r="Z17" s="131"/>
    </row>
    <row r="18" spans="2:31" ht="12.75" customHeight="1">
      <c r="B18" s="187" t="s">
        <v>177</v>
      </c>
      <c r="C18" s="186">
        <v>24.86</v>
      </c>
      <c r="D18" s="186">
        <v>13.88</v>
      </c>
      <c r="E18" s="186">
        <v>17</v>
      </c>
      <c r="F18" s="186">
        <v>15.419999999999998</v>
      </c>
      <c r="G18" s="186">
        <v>22.130000000000003</v>
      </c>
      <c r="H18" s="186" t="s">
        <v>198</v>
      </c>
      <c r="I18" s="186">
        <v>17.25</v>
      </c>
      <c r="J18" s="186">
        <v>26.639999999999997</v>
      </c>
      <c r="K18" s="186">
        <v>31.689999999999998</v>
      </c>
      <c r="L18" s="186">
        <v>42.980000000000004</v>
      </c>
      <c r="M18" s="186">
        <v>9.120000000000001</v>
      </c>
      <c r="N18" s="129"/>
      <c r="O18" s="130"/>
      <c r="P18" s="131"/>
      <c r="Q18" s="131"/>
      <c r="R18" s="131"/>
      <c r="S18" s="131"/>
      <c r="T18" s="131"/>
      <c r="U18" s="131"/>
      <c r="V18" s="131"/>
      <c r="W18" s="131"/>
      <c r="X18" s="131"/>
      <c r="Y18" s="131"/>
      <c r="Z18" s="131"/>
    </row>
    <row r="19" spans="2:31" ht="12.75" customHeight="1">
      <c r="B19" s="187" t="s">
        <v>178</v>
      </c>
      <c r="C19" s="186">
        <v>28.378922166817894</v>
      </c>
      <c r="D19" s="186">
        <v>16.260056952992556</v>
      </c>
      <c r="E19" s="186">
        <v>18.951020851994503</v>
      </c>
      <c r="F19" s="186">
        <v>14.489636066017113</v>
      </c>
      <c r="G19" s="186">
        <v>18.728394313163221</v>
      </c>
      <c r="H19" s="186">
        <v>20.754925615331164</v>
      </c>
      <c r="I19" s="186">
        <v>17.313359038330688</v>
      </c>
      <c r="J19" s="186">
        <v>31.758873628341366</v>
      </c>
      <c r="K19" s="186">
        <v>48.387835356389296</v>
      </c>
      <c r="L19" s="186">
        <v>39.863420959984026</v>
      </c>
      <c r="M19" s="186">
        <v>9.120000000000001</v>
      </c>
      <c r="N19" s="129"/>
      <c r="O19" s="130"/>
      <c r="P19" s="131"/>
      <c r="Q19" s="131"/>
      <c r="R19" s="131"/>
      <c r="S19" s="131"/>
      <c r="T19" s="131"/>
      <c r="U19" s="131"/>
      <c r="V19" s="131"/>
      <c r="W19" s="131"/>
      <c r="X19" s="131"/>
      <c r="Y19" s="131"/>
      <c r="Z19" s="131"/>
    </row>
    <row r="20" spans="2:31" ht="12.75" customHeight="1">
      <c r="B20" s="187" t="s">
        <v>179</v>
      </c>
      <c r="C20" s="186">
        <v>29.921458117890381</v>
      </c>
      <c r="D20" s="186">
        <v>17.272248243559719</v>
      </c>
      <c r="E20" s="186">
        <v>23.065879953379955</v>
      </c>
      <c r="F20" s="186">
        <v>10.95473496128648</v>
      </c>
      <c r="G20" s="186">
        <v>24.970121686223383</v>
      </c>
      <c r="H20" s="186">
        <v>28.285777067518978</v>
      </c>
      <c r="I20" s="186">
        <v>11.349226441631505</v>
      </c>
      <c r="J20" s="186">
        <v>24.713979620988475</v>
      </c>
      <c r="K20" s="186">
        <v>42.458664666166541</v>
      </c>
      <c r="L20" s="186">
        <v>43.661217911822263</v>
      </c>
      <c r="M20" s="186">
        <v>9.1199417758369723</v>
      </c>
      <c r="N20" s="129"/>
      <c r="O20" s="130"/>
      <c r="P20" s="131"/>
      <c r="Q20" s="131"/>
      <c r="R20" s="131"/>
      <c r="S20" s="131"/>
      <c r="T20" s="131"/>
      <c r="U20" s="131"/>
      <c r="V20" s="131"/>
      <c r="W20" s="131"/>
      <c r="X20" s="131"/>
      <c r="Y20" s="131"/>
      <c r="Z20" s="131"/>
    </row>
    <row r="21" spans="2:31" ht="12.75" customHeight="1">
      <c r="B21" s="187" t="s">
        <v>180</v>
      </c>
      <c r="C21" s="186">
        <v>27.254929577464786</v>
      </c>
      <c r="D21" s="186">
        <v>5.4060428849902538</v>
      </c>
      <c r="E21" s="186">
        <v>21.366018338427342</v>
      </c>
      <c r="F21" s="186">
        <v>12.692130750605326</v>
      </c>
      <c r="G21" s="186">
        <v>24.965949155687511</v>
      </c>
      <c r="H21" s="186">
        <v>21.284280222127297</v>
      </c>
      <c r="I21" s="186">
        <v>7.3143625364104867</v>
      </c>
      <c r="J21" s="186">
        <v>30.155925030229746</v>
      </c>
      <c r="K21" s="186">
        <v>47.18333333333333</v>
      </c>
      <c r="L21" s="186">
        <v>43.619260516883607</v>
      </c>
      <c r="M21" s="186">
        <v>9.1199417758369723</v>
      </c>
      <c r="N21" s="129"/>
      <c r="O21" s="130"/>
      <c r="P21" s="131"/>
      <c r="Q21" s="132"/>
      <c r="R21" s="132"/>
      <c r="S21" s="132"/>
      <c r="T21" s="132"/>
      <c r="U21" s="132"/>
      <c r="V21" s="132"/>
      <c r="W21" s="132"/>
      <c r="X21" s="132"/>
      <c r="Y21" s="132"/>
      <c r="Z21" s="131"/>
    </row>
    <row r="22" spans="2:31" ht="12.75" customHeight="1">
      <c r="B22" s="187" t="s">
        <v>181</v>
      </c>
      <c r="C22" s="186">
        <v>29.547342465753424</v>
      </c>
      <c r="D22" s="186">
        <v>18.05641447368421</v>
      </c>
      <c r="E22" s="186">
        <v>21.95622009569378</v>
      </c>
      <c r="F22" s="186">
        <v>15.155427473583094</v>
      </c>
      <c r="G22" s="186">
        <v>18.113363499245853</v>
      </c>
      <c r="H22" s="186">
        <v>13.839890249050232</v>
      </c>
      <c r="I22" s="186">
        <v>11.5620232929893</v>
      </c>
      <c r="J22" s="186">
        <v>23.12391568259574</v>
      </c>
      <c r="K22" s="186">
        <v>48.97797833935018</v>
      </c>
      <c r="L22" s="186">
        <v>43.21239849022075</v>
      </c>
      <c r="M22" s="186">
        <v>9.1199417758369723</v>
      </c>
      <c r="N22" s="129"/>
      <c r="O22" s="130"/>
      <c r="P22" s="131"/>
      <c r="Q22" s="132"/>
      <c r="R22" s="132"/>
      <c r="S22" s="132"/>
      <c r="T22" s="132"/>
      <c r="U22" s="132"/>
      <c r="V22" s="132"/>
      <c r="W22" s="132"/>
      <c r="X22" s="132"/>
      <c r="Y22" s="132"/>
      <c r="Z22" s="131"/>
    </row>
    <row r="23" spans="2:31" ht="12.75" customHeight="1">
      <c r="B23" s="187" t="s">
        <v>182</v>
      </c>
      <c r="C23" s="186">
        <v>37.164233785878835</v>
      </c>
      <c r="D23" s="186">
        <v>11.05313917040967</v>
      </c>
      <c r="E23" s="186">
        <v>23.449357749166108</v>
      </c>
      <c r="F23" s="186">
        <v>14.285353533218991</v>
      </c>
      <c r="G23" s="186">
        <v>20.691391159941883</v>
      </c>
      <c r="H23" s="186">
        <v>16.295211769900799</v>
      </c>
      <c r="I23" s="215">
        <v>11.56</v>
      </c>
      <c r="J23" s="186">
        <v>17.042473150251929</v>
      </c>
      <c r="K23" s="186">
        <v>52.518951710234489</v>
      </c>
      <c r="L23" s="186">
        <v>43.931045049761728</v>
      </c>
      <c r="M23" s="186">
        <v>9.1199417758369723</v>
      </c>
      <c r="N23" s="129"/>
      <c r="O23" s="130"/>
      <c r="P23" s="131"/>
      <c r="Q23" s="132"/>
      <c r="R23" s="132"/>
      <c r="S23" s="132"/>
      <c r="T23" s="132"/>
      <c r="U23" s="132"/>
      <c r="V23" s="132"/>
      <c r="W23" s="132"/>
      <c r="X23" s="132"/>
      <c r="Y23" s="132"/>
      <c r="Z23" s="131"/>
    </row>
    <row r="24" spans="2:31" ht="12.75" customHeight="1">
      <c r="B24" s="205" t="s">
        <v>183</v>
      </c>
      <c r="C24" s="210">
        <v>38.56</v>
      </c>
      <c r="D24" s="210">
        <v>10.879999999999999</v>
      </c>
      <c r="E24" s="210">
        <v>25.490000000000002</v>
      </c>
      <c r="F24" s="210">
        <v>14.89</v>
      </c>
      <c r="G24" s="210">
        <v>11.98</v>
      </c>
      <c r="H24" s="210">
        <v>15.45</v>
      </c>
      <c r="I24" s="210">
        <v>29.4</v>
      </c>
      <c r="J24" s="210">
        <v>28.65</v>
      </c>
      <c r="K24" s="210">
        <v>35.81</v>
      </c>
      <c r="L24" s="210">
        <v>36.85</v>
      </c>
      <c r="M24" s="210">
        <v>9.120000000000001</v>
      </c>
      <c r="N24" s="129"/>
      <c r="O24" s="130"/>
      <c r="P24" s="131"/>
      <c r="Q24" s="132"/>
      <c r="R24" s="132"/>
      <c r="S24" s="132"/>
      <c r="T24" s="132"/>
      <c r="U24" s="132"/>
      <c r="V24" s="132"/>
      <c r="W24" s="132"/>
      <c r="X24" s="132"/>
      <c r="Y24" s="132"/>
      <c r="Z24" s="131"/>
    </row>
    <row r="25" spans="2:31">
      <c r="B25" s="301" t="s">
        <v>185</v>
      </c>
      <c r="C25" s="317"/>
      <c r="D25" s="317"/>
      <c r="E25" s="317"/>
      <c r="F25" s="317"/>
      <c r="G25" s="317"/>
      <c r="H25" s="317"/>
      <c r="I25" s="317"/>
      <c r="J25" s="317"/>
      <c r="K25" s="317"/>
      <c r="L25" s="317"/>
      <c r="M25" s="317"/>
    </row>
    <row r="26" spans="2:31">
      <c r="B26" s="143" t="s">
        <v>200</v>
      </c>
      <c r="C26" s="143"/>
      <c r="D26" s="143"/>
      <c r="E26" s="143"/>
      <c r="F26" s="143"/>
      <c r="G26" s="143"/>
      <c r="H26" s="143"/>
      <c r="I26" s="143"/>
      <c r="J26" s="143"/>
      <c r="K26" s="143"/>
      <c r="L26" s="143"/>
      <c r="M26" s="143"/>
    </row>
    <row r="27" spans="2:31">
      <c r="B27" s="143" t="s">
        <v>201</v>
      </c>
      <c r="C27" s="143"/>
      <c r="D27" s="143"/>
      <c r="E27" s="143"/>
      <c r="F27" s="143"/>
      <c r="G27" s="143"/>
      <c r="H27" s="143"/>
      <c r="I27" s="143"/>
      <c r="J27" s="143"/>
      <c r="K27" s="143"/>
      <c r="L27" s="143"/>
      <c r="M27" s="143"/>
    </row>
    <row r="28" spans="2:31">
      <c r="B28" s="133" t="s">
        <v>208</v>
      </c>
      <c r="C28" s="133"/>
      <c r="D28" s="133"/>
      <c r="E28" s="133"/>
      <c r="F28" s="133"/>
      <c r="G28" s="133"/>
      <c r="H28" s="133"/>
      <c r="Q28" s="18"/>
      <c r="R28" s="18"/>
      <c r="S28" s="18"/>
      <c r="T28" s="18"/>
      <c r="U28" s="18"/>
      <c r="V28" s="18"/>
      <c r="W28" s="18"/>
      <c r="X28" s="18"/>
      <c r="Y28" s="18"/>
      <c r="AA28" s="18"/>
      <c r="AB28" s="18"/>
      <c r="AC28" s="18"/>
      <c r="AD28" s="18"/>
      <c r="AE28" s="18"/>
    </row>
    <row r="29" spans="2:31">
      <c r="Q29" s="18"/>
      <c r="R29" s="18"/>
      <c r="S29" s="18"/>
      <c r="T29" s="18"/>
      <c r="U29" s="18"/>
      <c r="V29" s="18"/>
      <c r="W29" s="18"/>
      <c r="X29" s="18"/>
      <c r="Y29" s="18"/>
      <c r="AA29" s="18"/>
      <c r="AB29" s="18"/>
      <c r="AC29" s="18"/>
      <c r="AD29" s="18"/>
      <c r="AE29" s="18"/>
    </row>
    <row r="30" spans="2:31">
      <c r="Q30" s="18"/>
      <c r="R30" s="18"/>
      <c r="S30" s="18"/>
      <c r="T30" s="18"/>
      <c r="U30" s="18"/>
      <c r="V30" s="18"/>
      <c r="W30" s="18"/>
      <c r="X30" s="18"/>
      <c r="Y30" s="18"/>
      <c r="AA30" s="18"/>
      <c r="AB30" s="18"/>
      <c r="AC30" s="18"/>
      <c r="AD30" s="18"/>
      <c r="AE30" s="18"/>
    </row>
    <row r="31" spans="2:31">
      <c r="Q31" s="18"/>
      <c r="R31" s="18"/>
      <c r="S31" s="18"/>
      <c r="T31" s="18"/>
      <c r="U31" s="18"/>
      <c r="V31" s="18"/>
      <c r="W31" s="18"/>
      <c r="X31" s="18"/>
      <c r="Y31" s="18"/>
      <c r="AA31" s="18"/>
      <c r="AB31" s="18"/>
      <c r="AC31" s="18"/>
      <c r="AD31" s="18"/>
      <c r="AE31" s="18"/>
    </row>
    <row r="32" spans="2:31">
      <c r="Q32" s="18"/>
      <c r="R32" s="18"/>
      <c r="S32" s="18"/>
      <c r="T32" s="18"/>
      <c r="U32" s="18"/>
      <c r="V32" s="18"/>
      <c r="W32" s="18"/>
      <c r="X32" s="18"/>
      <c r="Y32" s="18"/>
      <c r="AA32" s="18"/>
      <c r="AB32" s="18"/>
      <c r="AC32" s="18"/>
      <c r="AD32" s="18"/>
      <c r="AE32" s="18"/>
    </row>
    <row r="33" spans="16:31">
      <c r="Q33" s="18"/>
      <c r="R33" s="18"/>
      <c r="S33" s="18"/>
      <c r="T33" s="18"/>
      <c r="U33" s="18"/>
      <c r="V33" s="18"/>
      <c r="W33" s="18"/>
      <c r="X33" s="18"/>
      <c r="Y33" s="18"/>
      <c r="AA33" s="18"/>
      <c r="AB33" s="18"/>
      <c r="AC33" s="18"/>
      <c r="AD33" s="18"/>
      <c r="AE33" s="18"/>
    </row>
    <row r="40" spans="16:31">
      <c r="P40" s="144"/>
    </row>
    <row r="49" spans="2:13">
      <c r="C49" s="141"/>
      <c r="D49" s="141"/>
      <c r="E49" s="141"/>
      <c r="F49" s="141"/>
      <c r="G49" s="141"/>
      <c r="H49" s="141"/>
      <c r="I49" s="141"/>
      <c r="J49" s="141"/>
      <c r="K49" s="141"/>
      <c r="L49" s="141"/>
      <c r="M49" s="141"/>
    </row>
    <row r="50" spans="2:13" hidden="1">
      <c r="B50" s="17" t="s">
        <v>203</v>
      </c>
      <c r="C50" s="141">
        <f>+C24/C23-1</f>
        <v>3.7556706325841516E-2</v>
      </c>
      <c r="D50" s="141">
        <f t="shared" ref="D50:M50" si="0">+D24/D23-1</f>
        <v>-1.5664253180958876E-2</v>
      </c>
      <c r="E50" s="141">
        <f t="shared" si="0"/>
        <v>8.7023374911257889E-2</v>
      </c>
      <c r="F50" s="141">
        <f t="shared" si="0"/>
        <v>4.2326321527498267E-2</v>
      </c>
      <c r="G50" s="141">
        <f t="shared" si="0"/>
        <v>-0.4210152469983246</v>
      </c>
      <c r="H50" s="141">
        <f t="shared" si="0"/>
        <v>-5.1868719586817935E-2</v>
      </c>
      <c r="I50" s="141">
        <f t="shared" si="0"/>
        <v>1.543252595155709</v>
      </c>
      <c r="J50" s="141">
        <f t="shared" si="0"/>
        <v>0.68109403766767751</v>
      </c>
      <c r="K50" s="141">
        <f t="shared" si="0"/>
        <v>-0.31815089917300032</v>
      </c>
      <c r="L50" s="141">
        <f t="shared" si="0"/>
        <v>-0.16118544509334709</v>
      </c>
      <c r="M50" s="141">
        <f t="shared" si="0"/>
        <v>6.3842691608861912E-6</v>
      </c>
    </row>
  </sheetData>
  <mergeCells count="5">
    <mergeCell ref="B6:B7"/>
    <mergeCell ref="B3:M3"/>
    <mergeCell ref="B2:M2"/>
    <mergeCell ref="B4:M4"/>
    <mergeCell ref="B25:M25"/>
  </mergeCells>
  <phoneticPr fontId="45" type="noConversion"/>
  <hyperlinks>
    <hyperlink ref="O2" location="Índice!A1" display="Volver al índice" xr:uid="{00000000-0004-0000-0D00-000000000000}"/>
  </hyperlinks>
  <printOptions horizontalCentered="1"/>
  <pageMargins left="0.70866141732283472" right="0.70866141732283472" top="0.74803149606299213" bottom="0.74803149606299213" header="0.31496062992125984" footer="0.31496062992125984"/>
  <pageSetup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9B4D-1E2C-4605-8EFE-4C97C058EDE5}">
  <sheetPr>
    <pageSetUpPr fitToPage="1"/>
  </sheetPr>
  <dimension ref="B2:W45"/>
  <sheetViews>
    <sheetView topLeftCell="A15" zoomScale="70" zoomScaleNormal="70" zoomScaleSheetLayoutView="80" workbookViewId="0">
      <selection activeCell="X9" sqref="X9"/>
    </sheetView>
  </sheetViews>
  <sheetFormatPr baseColWidth="10" defaultColWidth="11.44140625" defaultRowHeight="14.4"/>
  <cols>
    <col min="1" max="1" width="1.33203125" style="2" customWidth="1"/>
    <col min="2" max="2" width="16.44140625" style="2" bestFit="1" customWidth="1"/>
    <col min="3" max="4" width="8.5546875" style="2" customWidth="1"/>
    <col min="5" max="11" width="8.5546875" style="2" bestFit="1" customWidth="1"/>
    <col min="12" max="12" width="7.88671875" style="2" customWidth="1"/>
    <col min="13" max="22" width="11.44140625" style="2" customWidth="1"/>
    <col min="23" max="16384" width="11.44140625" style="2"/>
  </cols>
  <sheetData>
    <row r="2" spans="2:23">
      <c r="W2" s="1" t="s">
        <v>9</v>
      </c>
    </row>
    <row r="3" spans="2:23">
      <c r="B3" s="245" t="s">
        <v>209</v>
      </c>
      <c r="C3" s="149" t="s">
        <v>210</v>
      </c>
      <c r="D3" s="149" t="s">
        <v>211</v>
      </c>
      <c r="E3" s="149" t="s">
        <v>212</v>
      </c>
      <c r="F3" s="149" t="s">
        <v>213</v>
      </c>
      <c r="G3" s="149" t="s">
        <v>214</v>
      </c>
      <c r="H3" s="149" t="s">
        <v>215</v>
      </c>
      <c r="I3" s="149" t="s">
        <v>216</v>
      </c>
      <c r="J3" s="149" t="s">
        <v>217</v>
      </c>
      <c r="K3" s="149" t="s">
        <v>218</v>
      </c>
      <c r="L3" s="150" t="s">
        <v>219</v>
      </c>
      <c r="N3" s="155" t="s">
        <v>220</v>
      </c>
      <c r="O3" s="155"/>
      <c r="P3" s="155"/>
      <c r="Q3" s="155"/>
      <c r="R3" s="155"/>
      <c r="S3" s="155"/>
      <c r="T3" s="155"/>
      <c r="U3" s="155"/>
      <c r="W3" s="1"/>
    </row>
    <row r="4" spans="2:23">
      <c r="B4" s="146" t="s">
        <v>79</v>
      </c>
      <c r="C4" s="163">
        <v>96.15000000000002</v>
      </c>
      <c r="D4" s="163">
        <v>63</v>
      </c>
      <c r="E4" s="163">
        <v>100.29999999999998</v>
      </c>
      <c r="F4" s="163">
        <v>44.209999999999994</v>
      </c>
      <c r="G4" s="163">
        <v>184.30000000000007</v>
      </c>
      <c r="H4" s="163">
        <v>175.30999999999997</v>
      </c>
      <c r="I4" s="163">
        <v>155.83999999999997</v>
      </c>
      <c r="J4" s="163">
        <v>186.41200000000001</v>
      </c>
      <c r="K4" s="163">
        <v>197.08100000000005</v>
      </c>
      <c r="L4" s="164">
        <v>193.29000000000005</v>
      </c>
      <c r="N4" s="155"/>
      <c r="O4" s="155"/>
      <c r="P4" s="155"/>
      <c r="Q4" s="155"/>
      <c r="R4" s="155"/>
      <c r="S4" s="155"/>
      <c r="T4" s="155"/>
      <c r="U4" s="155"/>
      <c r="W4" s="1"/>
    </row>
    <row r="5" spans="2:23" ht="15" customHeight="1">
      <c r="B5" s="147" t="s">
        <v>82</v>
      </c>
      <c r="C5" s="163">
        <v>42.07</v>
      </c>
      <c r="D5" s="163">
        <v>81.360000000000014</v>
      </c>
      <c r="E5" s="163">
        <v>69.477999999999994</v>
      </c>
      <c r="F5" s="163">
        <v>54.823</v>
      </c>
      <c r="G5" s="163">
        <v>90.422999999999988</v>
      </c>
      <c r="H5" s="163">
        <v>101.83800000000001</v>
      </c>
      <c r="I5" s="163">
        <v>122.71199999999999</v>
      </c>
      <c r="J5" s="163">
        <v>162.53799999999998</v>
      </c>
      <c r="K5" s="163">
        <v>192.17899999999995</v>
      </c>
      <c r="L5" s="164">
        <v>118.40899999999999</v>
      </c>
      <c r="N5" s="156"/>
      <c r="O5" s="246" t="s">
        <v>161</v>
      </c>
      <c r="P5" s="246"/>
      <c r="Q5" s="246"/>
      <c r="R5" s="246"/>
      <c r="S5" s="246"/>
      <c r="T5" s="246"/>
      <c r="U5" s="246"/>
    </row>
    <row r="6" spans="2:23">
      <c r="B6" s="151" t="s">
        <v>81</v>
      </c>
      <c r="C6" s="163">
        <v>0</v>
      </c>
      <c r="D6" s="163">
        <v>0</v>
      </c>
      <c r="E6" s="163">
        <v>0</v>
      </c>
      <c r="F6" s="163">
        <v>0</v>
      </c>
      <c r="G6" s="163">
        <v>0</v>
      </c>
      <c r="H6" s="163">
        <v>0</v>
      </c>
      <c r="I6" s="163">
        <v>89.72999999999999</v>
      </c>
      <c r="J6" s="163">
        <v>96.23</v>
      </c>
      <c r="K6" s="163">
        <v>98.904000000000011</v>
      </c>
      <c r="L6" s="164">
        <v>116.71000000000002</v>
      </c>
      <c r="N6" s="247" t="s">
        <v>221</v>
      </c>
      <c r="O6" s="248" t="s">
        <v>148</v>
      </c>
      <c r="P6" s="248" t="s">
        <v>149</v>
      </c>
      <c r="Q6" s="248" t="s">
        <v>222</v>
      </c>
      <c r="R6" s="248" t="s">
        <v>196</v>
      </c>
      <c r="S6" s="248" t="s">
        <v>151</v>
      </c>
      <c r="T6" s="248" t="s">
        <v>223</v>
      </c>
      <c r="U6" s="249" t="s">
        <v>224</v>
      </c>
    </row>
    <row r="7" spans="2:23">
      <c r="B7" s="147" t="s">
        <v>225</v>
      </c>
      <c r="C7" s="163">
        <v>115.78</v>
      </c>
      <c r="D7" s="163">
        <v>63.559999999999995</v>
      </c>
      <c r="E7" s="163">
        <v>80.45</v>
      </c>
      <c r="F7" s="163">
        <v>47.6</v>
      </c>
      <c r="G7" s="163">
        <v>76.251000000000005</v>
      </c>
      <c r="H7" s="163">
        <v>79.954999999999998</v>
      </c>
      <c r="I7" s="163">
        <v>82.548000000000016</v>
      </c>
      <c r="J7" s="163">
        <v>86.940000000000012</v>
      </c>
      <c r="K7" s="163">
        <v>135.93699999999998</v>
      </c>
      <c r="L7" s="164">
        <v>110.25700000000002</v>
      </c>
      <c r="N7" s="2" t="s">
        <v>180</v>
      </c>
      <c r="O7" s="148"/>
      <c r="P7" s="167">
        <v>11.88</v>
      </c>
      <c r="Q7" s="167">
        <v>14.86399999999999</v>
      </c>
      <c r="R7" s="167">
        <v>73.625000000000028</v>
      </c>
      <c r="S7" s="167">
        <v>912.95199999999966</v>
      </c>
      <c r="T7" s="167">
        <v>4.0000000000000009</v>
      </c>
      <c r="U7" s="167">
        <f>+SUM(O7:T7)</f>
        <v>1017.3209999999997</v>
      </c>
    </row>
    <row r="8" spans="2:23">
      <c r="B8" s="147" t="s">
        <v>85</v>
      </c>
      <c r="C8" s="163">
        <v>0</v>
      </c>
      <c r="D8" s="163">
        <v>0.1</v>
      </c>
      <c r="E8" s="163">
        <v>0.72</v>
      </c>
      <c r="F8" s="163">
        <v>4.4399999999999995</v>
      </c>
      <c r="G8" s="163">
        <v>0.36699999999999999</v>
      </c>
      <c r="H8" s="163">
        <v>2.4300000000000002</v>
      </c>
      <c r="I8" s="163">
        <v>17.730000000000004</v>
      </c>
      <c r="J8" s="163">
        <v>38.239999999999995</v>
      </c>
      <c r="K8" s="163">
        <v>54.54</v>
      </c>
      <c r="L8" s="164">
        <v>60.765999999999998</v>
      </c>
      <c r="N8" s="2" t="s">
        <v>181</v>
      </c>
      <c r="O8" s="148"/>
      <c r="P8" s="167">
        <v>13.299999999999997</v>
      </c>
      <c r="Q8" s="167">
        <v>17.197999999999993</v>
      </c>
      <c r="R8" s="167">
        <v>112.25899999999996</v>
      </c>
      <c r="S8" s="167">
        <v>1057.1789999999996</v>
      </c>
      <c r="T8" s="167">
        <v>4.2160000000000002</v>
      </c>
      <c r="U8" s="167">
        <f>+SUM(O8:T8)</f>
        <v>1204.1519999999996</v>
      </c>
    </row>
    <row r="9" spans="2:23">
      <c r="B9" s="147" t="s">
        <v>83</v>
      </c>
      <c r="C9" s="163">
        <v>44.970000000000006</v>
      </c>
      <c r="D9" s="163">
        <v>42.18</v>
      </c>
      <c r="E9" s="163">
        <v>50.760999999999996</v>
      </c>
      <c r="F9" s="163">
        <v>62.196999999999996</v>
      </c>
      <c r="G9" s="163">
        <v>52.506999999999998</v>
      </c>
      <c r="H9" s="163">
        <v>59.518999999999998</v>
      </c>
      <c r="I9" s="163">
        <v>51.012999999999991</v>
      </c>
      <c r="J9" s="163">
        <v>54.627000000000002</v>
      </c>
      <c r="K9" s="163">
        <v>63.291000000000011</v>
      </c>
      <c r="L9" s="164">
        <v>55.448</v>
      </c>
      <c r="N9" s="2" t="s">
        <v>182</v>
      </c>
      <c r="O9" s="148"/>
      <c r="P9" s="167">
        <v>4.82</v>
      </c>
      <c r="Q9" s="167">
        <v>14.863999999999999</v>
      </c>
      <c r="R9" s="167">
        <v>132.96600000000001</v>
      </c>
      <c r="S9" s="167">
        <v>1150.546</v>
      </c>
      <c r="T9" s="167">
        <v>4.08</v>
      </c>
      <c r="U9" s="167">
        <f>+SUM(O9:T9)</f>
        <v>1307.2760000000001</v>
      </c>
    </row>
    <row r="10" spans="2:23">
      <c r="B10" s="147" t="s">
        <v>226</v>
      </c>
      <c r="C10" s="163">
        <v>173.18999999999997</v>
      </c>
      <c r="D10" s="163">
        <v>139.5</v>
      </c>
      <c r="E10" s="163">
        <v>144.18999999999997</v>
      </c>
      <c r="F10" s="163">
        <v>133.32</v>
      </c>
      <c r="G10" s="163">
        <v>145.03599999999997</v>
      </c>
      <c r="H10" s="163">
        <v>120.17899999999999</v>
      </c>
      <c r="I10" s="163">
        <v>113.702</v>
      </c>
      <c r="J10" s="163">
        <v>76.308000000000007</v>
      </c>
      <c r="K10" s="163">
        <v>63.47</v>
      </c>
      <c r="L10" s="164">
        <v>46.845999999999997</v>
      </c>
      <c r="N10" s="156" t="s">
        <v>183</v>
      </c>
      <c r="O10" s="157"/>
      <c r="P10" s="168">
        <v>3.3000000000000003</v>
      </c>
      <c r="Q10" s="168">
        <v>2.1350000000000002</v>
      </c>
      <c r="R10" s="168">
        <v>127.44500000000005</v>
      </c>
      <c r="S10" s="168">
        <v>1092.415</v>
      </c>
      <c r="T10" s="168"/>
      <c r="U10" s="168">
        <f>+SUM(O10:T10)</f>
        <v>1225.2950000000001</v>
      </c>
    </row>
    <row r="11" spans="2:23">
      <c r="B11" s="147" t="s">
        <v>227</v>
      </c>
      <c r="C11" s="163">
        <v>0</v>
      </c>
      <c r="D11" s="163">
        <v>0</v>
      </c>
      <c r="E11" s="163">
        <v>0</v>
      </c>
      <c r="F11" s="163">
        <v>0</v>
      </c>
      <c r="G11" s="163">
        <v>6.2E-2</v>
      </c>
      <c r="H11" s="163">
        <v>1.1519999999999999</v>
      </c>
      <c r="I11" s="163">
        <v>8.0190000000000001</v>
      </c>
      <c r="J11" s="163">
        <v>10.59</v>
      </c>
      <c r="K11" s="163">
        <v>27.634999999999998</v>
      </c>
      <c r="L11" s="164">
        <v>45.997999999999998</v>
      </c>
      <c r="N11" s="154" t="s">
        <v>228</v>
      </c>
      <c r="P11" s="159"/>
      <c r="Q11" s="159"/>
      <c r="R11" s="159"/>
      <c r="S11" s="159"/>
      <c r="T11" s="159"/>
      <c r="U11" s="159"/>
      <c r="V11" s="148"/>
    </row>
    <row r="12" spans="2:23">
      <c r="B12" s="147" t="s">
        <v>229</v>
      </c>
      <c r="C12" s="163">
        <v>3.1199999999999997</v>
      </c>
      <c r="D12" s="163">
        <v>1.3900000000000001</v>
      </c>
      <c r="E12" s="163">
        <v>4.74</v>
      </c>
      <c r="F12" s="163">
        <v>25.864999999999998</v>
      </c>
      <c r="G12" s="163">
        <v>16.742999999999995</v>
      </c>
      <c r="H12" s="163">
        <v>25.414000000000005</v>
      </c>
      <c r="I12" s="163">
        <v>73.015999999999948</v>
      </c>
      <c r="J12" s="163">
        <v>107.4</v>
      </c>
      <c r="K12" s="163">
        <v>71.435000000000002</v>
      </c>
      <c r="L12" s="164">
        <v>43.400999999999989</v>
      </c>
    </row>
    <row r="13" spans="2:23">
      <c r="B13" s="152" t="s">
        <v>230</v>
      </c>
      <c r="C13" s="163">
        <f t="shared" ref="C13:L13" si="0">+C14-SUM(C4:C12)</f>
        <v>131.83000000000004</v>
      </c>
      <c r="D13" s="163">
        <f t="shared" si="0"/>
        <v>136.3099999999996</v>
      </c>
      <c r="E13" s="163">
        <f t="shared" si="0"/>
        <v>196.98000000000013</v>
      </c>
      <c r="F13" s="163">
        <f t="shared" si="0"/>
        <v>260.03900000000004</v>
      </c>
      <c r="G13" s="163">
        <f t="shared" si="0"/>
        <v>233.56699999999989</v>
      </c>
      <c r="H13" s="163">
        <f t="shared" si="0"/>
        <v>336.21899999999994</v>
      </c>
      <c r="I13" s="163">
        <f t="shared" si="0"/>
        <v>303.01199999999994</v>
      </c>
      <c r="J13" s="163">
        <f t="shared" si="0"/>
        <v>384.8670000000003</v>
      </c>
      <c r="K13" s="163">
        <f t="shared" si="0"/>
        <v>402.81300000000033</v>
      </c>
      <c r="L13" s="164">
        <f t="shared" si="0"/>
        <v>434.19699999999932</v>
      </c>
      <c r="N13" s="134" t="s">
        <v>231</v>
      </c>
    </row>
    <row r="14" spans="2:23">
      <c r="B14" s="250" t="s">
        <v>224</v>
      </c>
      <c r="C14" s="165">
        <v>607.11</v>
      </c>
      <c r="D14" s="165">
        <v>527.39999999999964</v>
      </c>
      <c r="E14" s="165">
        <v>647.61900000000003</v>
      </c>
      <c r="F14" s="165">
        <v>632.49400000000003</v>
      </c>
      <c r="G14" s="165">
        <v>799.25599999999997</v>
      </c>
      <c r="H14" s="165">
        <v>902.01599999999996</v>
      </c>
      <c r="I14" s="165">
        <v>1017.3219999999999</v>
      </c>
      <c r="J14" s="165">
        <v>1204.1520000000003</v>
      </c>
      <c r="K14" s="165">
        <v>1307.2850000000003</v>
      </c>
      <c r="L14" s="166">
        <v>1225.3219999999994</v>
      </c>
    </row>
    <row r="15" spans="2:23">
      <c r="B15" s="153"/>
      <c r="C15" s="153"/>
      <c r="D15" s="153"/>
      <c r="E15" s="153"/>
      <c r="F15" s="153"/>
      <c r="G15" s="153"/>
      <c r="H15" s="153"/>
      <c r="I15" s="153"/>
      <c r="J15" s="153"/>
      <c r="K15" s="153"/>
      <c r="L15" s="160"/>
    </row>
    <row r="16" spans="2:23">
      <c r="B16" s="153"/>
      <c r="C16" s="153"/>
      <c r="D16" s="153"/>
      <c r="E16" s="153"/>
      <c r="F16" s="153"/>
      <c r="G16" s="153"/>
      <c r="H16" s="153"/>
      <c r="I16" s="153"/>
      <c r="J16" s="153"/>
      <c r="K16" s="153"/>
      <c r="L16" s="160"/>
    </row>
    <row r="17" spans="2:23">
      <c r="B17" s="153"/>
      <c r="C17" s="153"/>
      <c r="D17" s="153"/>
      <c r="E17" s="153"/>
      <c r="F17" s="153"/>
      <c r="G17" s="153"/>
      <c r="H17" s="153"/>
      <c r="I17" s="153"/>
      <c r="J17" s="153"/>
      <c r="K17" s="153"/>
      <c r="L17" s="160"/>
    </row>
    <row r="18" spans="2:23">
      <c r="B18" s="153"/>
      <c r="C18" s="153"/>
      <c r="D18" s="153"/>
      <c r="E18" s="153"/>
      <c r="F18" s="153"/>
      <c r="G18" s="153"/>
      <c r="H18" s="153"/>
      <c r="I18" s="153"/>
      <c r="J18" s="153"/>
      <c r="K18" s="153"/>
      <c r="L18" s="160"/>
      <c r="T18" s="148"/>
    </row>
    <row r="19" spans="2:23">
      <c r="B19" s="153"/>
      <c r="C19" s="153"/>
      <c r="D19" s="153"/>
      <c r="E19" s="153"/>
      <c r="F19" s="153"/>
      <c r="G19" s="153"/>
      <c r="H19" s="153"/>
      <c r="I19" s="153"/>
      <c r="J19" s="153"/>
      <c r="K19" s="153"/>
      <c r="L19" s="160"/>
      <c r="T19" s="148"/>
    </row>
    <row r="20" spans="2:23">
      <c r="B20" s="153"/>
      <c r="C20" s="153"/>
      <c r="D20" s="153"/>
      <c r="E20" s="153"/>
      <c r="F20" s="153"/>
      <c r="G20" s="153"/>
      <c r="H20" s="153"/>
      <c r="I20" s="153"/>
      <c r="J20" s="153"/>
      <c r="K20" s="153"/>
      <c r="L20" s="160"/>
      <c r="T20" s="148"/>
      <c r="U20" s="148"/>
      <c r="V20" s="148"/>
      <c r="W20" s="159"/>
    </row>
    <row r="21" spans="2:23">
      <c r="B21" s="153"/>
      <c r="C21" s="153"/>
      <c r="D21" s="153"/>
      <c r="E21" s="153"/>
      <c r="F21" s="153"/>
      <c r="G21" s="153"/>
      <c r="H21" s="153"/>
      <c r="I21" s="153"/>
      <c r="J21" s="153"/>
      <c r="K21" s="153"/>
      <c r="L21" s="160"/>
      <c r="T21" s="148"/>
      <c r="U21" s="148"/>
      <c r="V21" s="148"/>
      <c r="W21" s="159"/>
    </row>
    <row r="22" spans="2:23">
      <c r="B22" s="153"/>
      <c r="C22" s="153"/>
      <c r="D22" s="153"/>
      <c r="E22" s="153"/>
      <c r="F22" s="153"/>
      <c r="G22" s="153"/>
      <c r="H22" s="153"/>
      <c r="I22" s="153"/>
      <c r="J22" s="153"/>
      <c r="K22" s="153"/>
      <c r="L22" s="160"/>
      <c r="T22" s="148"/>
      <c r="U22" s="148"/>
      <c r="V22" s="148"/>
      <c r="W22" s="159"/>
    </row>
    <row r="23" spans="2:23">
      <c r="B23" s="153"/>
      <c r="C23" s="153"/>
      <c r="D23" s="153"/>
      <c r="E23" s="153"/>
      <c r="F23" s="153"/>
      <c r="G23" s="153"/>
      <c r="H23" s="153"/>
      <c r="I23" s="153"/>
      <c r="J23" s="153"/>
      <c r="K23" s="153"/>
      <c r="L23" s="160"/>
      <c r="W23" s="159"/>
    </row>
    <row r="24" spans="2:23">
      <c r="B24" s="153"/>
      <c r="C24" s="153"/>
      <c r="D24" s="153"/>
      <c r="E24" s="153"/>
      <c r="F24" s="153"/>
      <c r="G24" s="153"/>
      <c r="H24" s="153"/>
      <c r="I24" s="153"/>
      <c r="J24" s="153"/>
      <c r="K24" s="153"/>
      <c r="L24" s="160"/>
      <c r="W24" s="159"/>
    </row>
    <row r="25" spans="2:23">
      <c r="B25" s="153"/>
      <c r="C25" s="153"/>
      <c r="D25" s="153"/>
      <c r="E25" s="153"/>
      <c r="F25" s="153"/>
      <c r="G25" s="153"/>
      <c r="H25" s="153"/>
      <c r="I25" s="153"/>
      <c r="J25" s="153"/>
      <c r="K25" s="153"/>
      <c r="L25" s="160"/>
      <c r="W25" s="159"/>
    </row>
    <row r="26" spans="2:23">
      <c r="B26" s="153"/>
      <c r="C26" s="153"/>
      <c r="D26" s="153"/>
      <c r="E26" s="153"/>
      <c r="F26" s="153"/>
      <c r="G26" s="153"/>
      <c r="H26" s="153"/>
      <c r="I26" s="153"/>
      <c r="J26" s="153"/>
      <c r="K26" s="153"/>
      <c r="L26" s="160"/>
      <c r="W26" s="159"/>
    </row>
    <row r="27" spans="2:23">
      <c r="B27" s="153"/>
      <c r="C27" s="153"/>
      <c r="D27" s="153"/>
      <c r="E27" s="153"/>
      <c r="F27" s="153"/>
      <c r="G27" s="153"/>
      <c r="H27" s="153"/>
      <c r="I27" s="153"/>
      <c r="J27" s="153"/>
      <c r="K27" s="153"/>
      <c r="L27" s="160"/>
      <c r="W27" s="159"/>
    </row>
    <row r="28" spans="2:23">
      <c r="B28" s="153"/>
      <c r="C28" s="153"/>
      <c r="D28" s="153"/>
      <c r="E28" s="153"/>
      <c r="F28" s="153"/>
      <c r="G28" s="153"/>
      <c r="H28" s="153"/>
      <c r="I28" s="153"/>
      <c r="J28" s="153"/>
      <c r="K28" s="153"/>
      <c r="L28" s="160"/>
      <c r="W28" s="159"/>
    </row>
    <row r="29" spans="2:23">
      <c r="B29" s="153"/>
      <c r="C29" s="153"/>
      <c r="D29" s="153"/>
      <c r="E29" s="153"/>
      <c r="F29" s="153"/>
      <c r="G29" s="153"/>
      <c r="H29" s="153"/>
      <c r="I29" s="153"/>
      <c r="J29" s="153"/>
      <c r="K29" s="153"/>
      <c r="L29" s="160"/>
      <c r="W29" s="159"/>
    </row>
    <row r="30" spans="2:23">
      <c r="B30" s="153"/>
      <c r="C30" s="153"/>
      <c r="D30" s="153"/>
      <c r="E30" s="153"/>
      <c r="F30" s="153"/>
      <c r="G30" s="153"/>
      <c r="H30" s="153"/>
      <c r="I30" s="153"/>
      <c r="J30" s="153"/>
      <c r="K30" s="153"/>
      <c r="L30" s="160"/>
      <c r="W30" s="159"/>
    </row>
    <row r="31" spans="2:23">
      <c r="B31" s="153"/>
      <c r="C31" s="153"/>
      <c r="D31" s="153"/>
      <c r="E31" s="153"/>
      <c r="F31" s="153"/>
      <c r="G31" s="153"/>
      <c r="H31" s="153"/>
      <c r="I31" s="153"/>
      <c r="J31" s="153"/>
      <c r="K31" s="153"/>
      <c r="L31" s="160"/>
      <c r="W31" s="159"/>
    </row>
    <row r="32" spans="2:23">
      <c r="B32" s="153"/>
      <c r="C32" s="153"/>
      <c r="D32" s="153"/>
      <c r="E32" s="153"/>
      <c r="F32" s="153"/>
      <c r="G32" s="153"/>
      <c r="H32" s="153"/>
      <c r="I32" s="153"/>
      <c r="J32" s="153"/>
      <c r="K32" s="153"/>
      <c r="L32" s="160"/>
      <c r="W32" s="159"/>
    </row>
    <row r="33" spans="2:23">
      <c r="B33" s="153"/>
      <c r="C33" s="153"/>
      <c r="D33" s="153"/>
      <c r="E33" s="153"/>
      <c r="F33" s="153"/>
      <c r="G33" s="153"/>
      <c r="H33" s="153"/>
      <c r="I33" s="153"/>
      <c r="J33" s="153"/>
      <c r="K33" s="153"/>
      <c r="L33" s="160"/>
      <c r="W33" s="159"/>
    </row>
    <row r="34" spans="2:23">
      <c r="B34" s="153"/>
      <c r="C34" s="153"/>
      <c r="D34" s="153"/>
      <c r="E34" s="153"/>
      <c r="F34" s="153"/>
      <c r="G34" s="153"/>
      <c r="H34" s="153"/>
      <c r="I34" s="153"/>
      <c r="J34" s="153"/>
      <c r="K34" s="153"/>
      <c r="L34" s="160"/>
      <c r="W34" s="159"/>
    </row>
    <row r="35" spans="2:23">
      <c r="B35" s="153"/>
      <c r="C35" s="153"/>
      <c r="D35" s="153"/>
      <c r="E35" s="153"/>
      <c r="F35" s="153"/>
      <c r="G35" s="153"/>
      <c r="H35" s="153"/>
      <c r="I35" s="153"/>
      <c r="J35" s="153"/>
      <c r="K35" s="153"/>
      <c r="L35" s="160"/>
      <c r="W35" s="159"/>
    </row>
    <row r="36" spans="2:23">
      <c r="B36" s="153"/>
      <c r="C36" s="153"/>
      <c r="D36" s="153"/>
      <c r="E36" s="153"/>
      <c r="F36" s="153"/>
      <c r="G36" s="153"/>
      <c r="H36" s="153"/>
      <c r="I36" s="153"/>
      <c r="J36" s="153"/>
      <c r="K36" s="153"/>
      <c r="L36" s="160"/>
      <c r="W36" s="159"/>
    </row>
    <row r="37" spans="2:23">
      <c r="B37" s="153"/>
      <c r="C37" s="153"/>
      <c r="D37" s="153"/>
      <c r="E37" s="153"/>
      <c r="F37" s="153"/>
      <c r="G37" s="153"/>
      <c r="H37" s="153"/>
      <c r="I37" s="153"/>
      <c r="J37" s="153"/>
      <c r="K37" s="153"/>
      <c r="L37" s="160"/>
      <c r="W37" s="159"/>
    </row>
    <row r="38" spans="2:23">
      <c r="B38" s="153"/>
      <c r="C38" s="153"/>
      <c r="D38" s="153"/>
      <c r="E38" s="153"/>
      <c r="F38" s="153"/>
      <c r="G38" s="153"/>
      <c r="H38" s="153"/>
      <c r="I38" s="153"/>
      <c r="J38" s="153"/>
      <c r="K38" s="153"/>
      <c r="L38" s="160"/>
      <c r="W38" s="159"/>
    </row>
    <row r="39" spans="2:23">
      <c r="B39" s="153"/>
      <c r="C39" s="153"/>
      <c r="D39" s="153"/>
      <c r="E39" s="153"/>
      <c r="F39" s="153"/>
      <c r="G39" s="153"/>
      <c r="H39" s="153"/>
      <c r="I39" s="153"/>
      <c r="J39" s="153"/>
      <c r="K39" s="153"/>
      <c r="L39" s="160"/>
      <c r="W39" s="159"/>
    </row>
    <row r="40" spans="2:23">
      <c r="B40" s="153"/>
      <c r="C40" s="153"/>
      <c r="D40" s="153"/>
      <c r="E40" s="153"/>
      <c r="F40" s="153"/>
      <c r="G40" s="153"/>
      <c r="H40" s="153"/>
      <c r="I40" s="153"/>
      <c r="J40" s="153"/>
      <c r="K40" s="153"/>
      <c r="L40" s="161"/>
      <c r="W40" s="159"/>
    </row>
    <row r="41" spans="2:23">
      <c r="B41" s="153"/>
      <c r="C41" s="153"/>
      <c r="D41" s="153"/>
      <c r="E41" s="153"/>
      <c r="F41" s="153"/>
      <c r="G41" s="153"/>
      <c r="H41" s="153"/>
      <c r="I41" s="153"/>
      <c r="J41" s="153"/>
      <c r="K41" s="153"/>
      <c r="L41" s="162"/>
      <c r="W41" s="159"/>
    </row>
    <row r="42" spans="2:23">
      <c r="B42" s="154"/>
    </row>
    <row r="44" spans="2:23">
      <c r="K44" s="135"/>
    </row>
    <row r="45" spans="2:23">
      <c r="D45" s="135"/>
    </row>
  </sheetData>
  <hyperlinks>
    <hyperlink ref="W2" location="Índice!A1" display="Volver al índice" xr:uid="{38907BBB-ED68-4507-825B-B3D434FA35F6}"/>
    <hyperlink ref="N13" r:id="rId1" xr:uid="{84DAA1BB-397A-4118-9B3F-B0E295F64092}"/>
  </hyperlinks>
  <printOptions horizontalCentered="1"/>
  <pageMargins left="0.11811023622047245" right="0.11811023622047245" top="0.74803149606299213" bottom="0.74803149606299213" header="0.31496062992125984" footer="0.31496062992125984"/>
  <pageSetup orientation="landscape" r:id="rId2"/>
  <headerFooter differentFirst="1">
    <oddFooter>&amp;C&amp;P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3AFE5-766A-444C-9C33-8358E91E469E}">
  <sheetPr>
    <tabColor rgb="FF92D050"/>
    <pageSetUpPr fitToPage="1"/>
  </sheetPr>
  <dimension ref="B2:M39"/>
  <sheetViews>
    <sheetView topLeftCell="A4" zoomScale="80" zoomScaleNormal="80" zoomScaleSheetLayoutView="90" workbookViewId="0">
      <selection activeCell="M22" sqref="M22"/>
    </sheetView>
  </sheetViews>
  <sheetFormatPr baseColWidth="10" defaultColWidth="11.44140625" defaultRowHeight="13.8"/>
  <cols>
    <col min="1" max="1" width="1.33203125" style="4" customWidth="1"/>
    <col min="2" max="2" width="20" style="4" customWidth="1"/>
    <col min="3" max="3" width="15.44140625" style="4" bestFit="1" customWidth="1"/>
    <col min="4" max="4" width="9.88671875" style="4" bestFit="1" customWidth="1"/>
    <col min="5" max="5" width="13.33203125" style="4" customWidth="1"/>
    <col min="6" max="6" width="13.5546875" style="4" customWidth="1"/>
    <col min="7" max="7" width="12.44140625" style="4" customWidth="1"/>
    <col min="8" max="8" width="9.88671875" style="4" bestFit="1" customWidth="1"/>
    <col min="9" max="10" width="13.33203125" style="4" customWidth="1"/>
    <col min="11" max="11" width="12.44140625" style="4" customWidth="1"/>
    <col min="12" max="12" width="4.6640625" style="4" hidden="1" customWidth="1"/>
    <col min="13" max="13" width="14.5546875" style="4" bestFit="1" customWidth="1"/>
    <col min="14" max="16384" width="11.44140625" style="4"/>
  </cols>
  <sheetData>
    <row r="2" spans="2:13">
      <c r="B2" s="320" t="s">
        <v>232</v>
      </c>
      <c r="C2" s="320"/>
      <c r="D2" s="320"/>
      <c r="E2" s="320"/>
      <c r="F2" s="320"/>
      <c r="G2" s="320"/>
      <c r="H2" s="320"/>
      <c r="I2" s="320"/>
      <c r="J2" s="320"/>
      <c r="K2" s="320"/>
      <c r="L2" s="188"/>
      <c r="M2" s="189" t="s">
        <v>9</v>
      </c>
    </row>
    <row r="3" spans="2:13">
      <c r="B3" s="188"/>
      <c r="C3" s="188"/>
      <c r="D3" s="188"/>
      <c r="E3" s="188"/>
      <c r="F3" s="188"/>
      <c r="G3" s="188"/>
      <c r="H3" s="188"/>
      <c r="I3" s="188"/>
      <c r="J3" s="188"/>
      <c r="K3" s="188"/>
      <c r="L3" s="198"/>
      <c r="M3" s="190"/>
    </row>
    <row r="4" spans="2:13">
      <c r="B4" s="321" t="s">
        <v>233</v>
      </c>
      <c r="C4" s="323" t="s">
        <v>234</v>
      </c>
      <c r="D4" s="325" t="s">
        <v>235</v>
      </c>
      <c r="E4" s="326"/>
      <c r="F4" s="326"/>
      <c r="G4" s="327"/>
      <c r="H4" s="326" t="s">
        <v>236</v>
      </c>
      <c r="I4" s="326"/>
      <c r="J4" s="326"/>
      <c r="K4" s="327"/>
      <c r="L4" s="198"/>
      <c r="M4" s="81"/>
    </row>
    <row r="5" spans="2:13">
      <c r="B5" s="322"/>
      <c r="C5" s="324"/>
      <c r="D5" s="251">
        <v>2022</v>
      </c>
      <c r="E5" s="252" t="s">
        <v>320</v>
      </c>
      <c r="F5" s="252" t="s">
        <v>321</v>
      </c>
      <c r="G5" s="253" t="s">
        <v>237</v>
      </c>
      <c r="H5" s="251">
        <f>+D5</f>
        <v>2022</v>
      </c>
      <c r="I5" s="252" t="str">
        <f>+E5</f>
        <v>ene-dic 2022</v>
      </c>
      <c r="J5" s="252" t="str">
        <f>+F5</f>
        <v>ene-dic 2023</v>
      </c>
      <c r="K5" s="253" t="str">
        <f>+G5</f>
        <v>variación (%)</v>
      </c>
      <c r="L5" s="199"/>
    </row>
    <row r="6" spans="2:13">
      <c r="B6" s="254" t="s">
        <v>238</v>
      </c>
      <c r="C6" s="254" t="s">
        <v>239</v>
      </c>
      <c r="D6" s="255">
        <v>1278500</v>
      </c>
      <c r="E6" s="256">
        <v>1278500</v>
      </c>
      <c r="F6" s="256">
        <v>350000</v>
      </c>
      <c r="G6" s="257">
        <v>-72.624168947985922</v>
      </c>
      <c r="H6" s="256">
        <v>1150150</v>
      </c>
      <c r="I6" s="256">
        <v>1150150</v>
      </c>
      <c r="J6" s="256">
        <v>384750</v>
      </c>
      <c r="K6" s="258">
        <v>-66.547841585880093</v>
      </c>
      <c r="L6" s="199"/>
      <c r="M6" s="5"/>
    </row>
    <row r="7" spans="2:13">
      <c r="B7" s="259"/>
      <c r="C7" s="260" t="s">
        <v>240</v>
      </c>
      <c r="D7" s="261">
        <v>192000</v>
      </c>
      <c r="E7" s="262">
        <v>192000</v>
      </c>
      <c r="F7" s="262">
        <v>288000</v>
      </c>
      <c r="G7" s="263">
        <v>50</v>
      </c>
      <c r="H7" s="262">
        <v>215040</v>
      </c>
      <c r="I7" s="262">
        <v>215040</v>
      </c>
      <c r="J7" s="262">
        <v>349632</v>
      </c>
      <c r="K7" s="264">
        <v>62.589285714285722</v>
      </c>
      <c r="L7" s="199"/>
      <c r="M7" s="5"/>
    </row>
    <row r="8" spans="2:13">
      <c r="B8" s="265" t="s">
        <v>241</v>
      </c>
      <c r="C8" s="266"/>
      <c r="D8" s="267">
        <v>1470500</v>
      </c>
      <c r="E8" s="268">
        <v>1470500</v>
      </c>
      <c r="F8" s="268">
        <v>638000</v>
      </c>
      <c r="G8" s="269">
        <v>-56.613396803808236</v>
      </c>
      <c r="H8" s="268">
        <v>1365190</v>
      </c>
      <c r="I8" s="268">
        <v>1365190</v>
      </c>
      <c r="J8" s="268">
        <v>734382</v>
      </c>
      <c r="K8" s="270">
        <v>-46.20660860393059</v>
      </c>
      <c r="L8" s="194">
        <f>+J8/$J$38</f>
        <v>0.18791451355576344</v>
      </c>
    </row>
    <row r="9" spans="2:13" ht="15" customHeight="1">
      <c r="B9" s="254" t="s">
        <v>242</v>
      </c>
      <c r="C9" s="254" t="s">
        <v>243</v>
      </c>
      <c r="D9" s="255">
        <v>226109.28</v>
      </c>
      <c r="E9" s="256">
        <v>226109.28</v>
      </c>
      <c r="F9" s="256">
        <v>490341.15</v>
      </c>
      <c r="G9" s="257">
        <v>116.86025005254099</v>
      </c>
      <c r="H9" s="256">
        <v>773163.96</v>
      </c>
      <c r="I9" s="256">
        <v>773163.96</v>
      </c>
      <c r="J9" s="256">
        <v>1807083.4</v>
      </c>
      <c r="K9" s="258">
        <v>133.72576755905695</v>
      </c>
      <c r="L9" s="200"/>
    </row>
    <row r="10" spans="2:13">
      <c r="B10" s="259"/>
      <c r="C10" s="260" t="s">
        <v>244</v>
      </c>
      <c r="D10" s="261">
        <v>3402</v>
      </c>
      <c r="E10" s="262">
        <v>3402</v>
      </c>
      <c r="F10" s="262">
        <v>6804</v>
      </c>
      <c r="G10" s="263">
        <v>100</v>
      </c>
      <c r="H10" s="262">
        <v>25200</v>
      </c>
      <c r="I10" s="262">
        <v>25200</v>
      </c>
      <c r="J10" s="262">
        <v>50400</v>
      </c>
      <c r="K10" s="264">
        <v>100</v>
      </c>
      <c r="L10" s="200"/>
    </row>
    <row r="11" spans="2:13">
      <c r="B11" s="259"/>
      <c r="C11" s="260" t="s">
        <v>245</v>
      </c>
      <c r="D11" s="261">
        <v>4039</v>
      </c>
      <c r="E11" s="262">
        <v>4039</v>
      </c>
      <c r="F11" s="262">
        <v>21808.400000000001</v>
      </c>
      <c r="G11" s="263">
        <v>439.94553107204757</v>
      </c>
      <c r="H11" s="262">
        <v>11015.25</v>
      </c>
      <c r="I11" s="262">
        <v>11015.25</v>
      </c>
      <c r="J11" s="262">
        <v>82312.22</v>
      </c>
      <c r="K11" s="264">
        <v>647.25693924332177</v>
      </c>
      <c r="L11" s="200"/>
    </row>
    <row r="12" spans="2:13">
      <c r="B12" s="259"/>
      <c r="C12" s="260" t="s">
        <v>246</v>
      </c>
      <c r="D12" s="261">
        <v>1558</v>
      </c>
      <c r="E12" s="262">
        <v>1558</v>
      </c>
      <c r="F12" s="262">
        <v>0</v>
      </c>
      <c r="G12" s="263">
        <v>-100</v>
      </c>
      <c r="H12" s="262">
        <v>8549.32</v>
      </c>
      <c r="I12" s="262">
        <v>8549.32</v>
      </c>
      <c r="J12" s="262">
        <v>0</v>
      </c>
      <c r="K12" s="264">
        <v>-100</v>
      </c>
      <c r="L12" s="200"/>
    </row>
    <row r="13" spans="2:13">
      <c r="B13" s="259"/>
      <c r="C13" s="260" t="s">
        <v>247</v>
      </c>
      <c r="D13" s="261">
        <v>177.6</v>
      </c>
      <c r="E13" s="262">
        <v>177.6</v>
      </c>
      <c r="F13" s="262">
        <v>6458</v>
      </c>
      <c r="G13" s="263">
        <v>3536.2612612612616</v>
      </c>
      <c r="H13" s="262">
        <v>2028.86</v>
      </c>
      <c r="I13" s="262">
        <v>2028.86</v>
      </c>
      <c r="J13" s="262">
        <v>17460.82</v>
      </c>
      <c r="K13" s="264">
        <v>760.62222134597755</v>
      </c>
      <c r="L13" s="200"/>
    </row>
    <row r="14" spans="2:13">
      <c r="B14" s="259"/>
      <c r="C14" s="260" t="s">
        <v>248</v>
      </c>
      <c r="D14" s="261">
        <v>0</v>
      </c>
      <c r="E14" s="262">
        <v>0</v>
      </c>
      <c r="F14" s="262">
        <v>12100</v>
      </c>
      <c r="G14" s="263" t="s">
        <v>249</v>
      </c>
      <c r="H14" s="262">
        <v>0</v>
      </c>
      <c r="I14" s="262">
        <v>0</v>
      </c>
      <c r="J14" s="262">
        <v>38732.480000000003</v>
      </c>
      <c r="K14" s="264" t="s">
        <v>249</v>
      </c>
      <c r="L14" s="200"/>
    </row>
    <row r="15" spans="2:13">
      <c r="B15" s="259"/>
      <c r="C15" s="260" t="s">
        <v>250</v>
      </c>
      <c r="D15" s="261">
        <v>0</v>
      </c>
      <c r="E15" s="262">
        <v>0</v>
      </c>
      <c r="F15" s="262">
        <v>5493.6</v>
      </c>
      <c r="G15" s="263" t="s">
        <v>249</v>
      </c>
      <c r="H15" s="262">
        <v>0</v>
      </c>
      <c r="I15" s="262">
        <v>0</v>
      </c>
      <c r="J15" s="262">
        <v>54893.120000000003</v>
      </c>
      <c r="K15" s="264" t="s">
        <v>249</v>
      </c>
      <c r="L15" s="200"/>
    </row>
    <row r="16" spans="2:13">
      <c r="B16" s="259"/>
      <c r="C16" s="260" t="s">
        <v>251</v>
      </c>
      <c r="D16" s="261">
        <v>0</v>
      </c>
      <c r="E16" s="262">
        <v>0</v>
      </c>
      <c r="F16" s="262">
        <v>5713</v>
      </c>
      <c r="G16" s="263" t="s">
        <v>249</v>
      </c>
      <c r="H16" s="262">
        <v>0</v>
      </c>
      <c r="I16" s="262">
        <v>0</v>
      </c>
      <c r="J16" s="262">
        <v>17424.650000000001</v>
      </c>
      <c r="K16" s="264" t="s">
        <v>249</v>
      </c>
      <c r="L16" s="200"/>
    </row>
    <row r="17" spans="2:13">
      <c r="B17" s="265" t="s">
        <v>252</v>
      </c>
      <c r="C17" s="266"/>
      <c r="D17" s="267">
        <v>235285.88</v>
      </c>
      <c r="E17" s="268">
        <v>235285.88</v>
      </c>
      <c r="F17" s="268">
        <v>548718.15</v>
      </c>
      <c r="G17" s="269">
        <v>133.21337855038306</v>
      </c>
      <c r="H17" s="268">
        <v>819957.39</v>
      </c>
      <c r="I17" s="268">
        <v>819957.39</v>
      </c>
      <c r="J17" s="268">
        <v>2068306.69</v>
      </c>
      <c r="K17" s="270">
        <v>152.24563071503022</v>
      </c>
      <c r="L17" s="194">
        <f>+J17/$J$38</f>
        <v>0.52924070243481069</v>
      </c>
    </row>
    <row r="18" spans="2:13">
      <c r="B18" s="254" t="s">
        <v>253</v>
      </c>
      <c r="C18" s="254" t="s">
        <v>239</v>
      </c>
      <c r="D18" s="255">
        <v>275000</v>
      </c>
      <c r="E18" s="256">
        <v>275000</v>
      </c>
      <c r="F18" s="256">
        <v>514000</v>
      </c>
      <c r="G18" s="257">
        <v>86.909090909090907</v>
      </c>
      <c r="H18" s="256">
        <v>101250</v>
      </c>
      <c r="I18" s="256">
        <v>101250</v>
      </c>
      <c r="J18" s="256">
        <v>305930</v>
      </c>
      <c r="K18" s="258">
        <v>202.15308641975307</v>
      </c>
      <c r="L18" s="200"/>
    </row>
    <row r="19" spans="2:13">
      <c r="B19" s="259"/>
      <c r="C19" s="260" t="s">
        <v>254</v>
      </c>
      <c r="D19" s="261">
        <v>221000</v>
      </c>
      <c r="E19" s="262">
        <v>221000</v>
      </c>
      <c r="F19" s="262">
        <v>84000</v>
      </c>
      <c r="G19" s="263">
        <v>-61.990950226244344</v>
      </c>
      <c r="H19" s="262">
        <v>59200</v>
      </c>
      <c r="I19" s="262">
        <v>59200</v>
      </c>
      <c r="J19" s="262">
        <v>35396.47</v>
      </c>
      <c r="K19" s="264">
        <v>-40.208665540540537</v>
      </c>
      <c r="L19" s="200"/>
    </row>
    <row r="20" spans="2:13">
      <c r="B20" s="259"/>
      <c r="C20" s="260" t="s">
        <v>243</v>
      </c>
      <c r="D20" s="261">
        <v>0</v>
      </c>
      <c r="E20" s="262">
        <v>0</v>
      </c>
      <c r="F20" s="262">
        <v>513514</v>
      </c>
      <c r="G20" s="263" t="s">
        <v>249</v>
      </c>
      <c r="H20" s="262">
        <v>0</v>
      </c>
      <c r="I20" s="262">
        <v>0</v>
      </c>
      <c r="J20" s="262">
        <v>320237</v>
      </c>
      <c r="K20" s="264" t="s">
        <v>249</v>
      </c>
      <c r="L20" s="200"/>
    </row>
    <row r="21" spans="2:13">
      <c r="B21" s="265" t="s">
        <v>255</v>
      </c>
      <c r="C21" s="266"/>
      <c r="D21" s="267">
        <v>496000</v>
      </c>
      <c r="E21" s="268">
        <v>496000</v>
      </c>
      <c r="F21" s="268">
        <v>1111514</v>
      </c>
      <c r="G21" s="269">
        <v>124.09556451612902</v>
      </c>
      <c r="H21" s="268">
        <v>160450</v>
      </c>
      <c r="I21" s="268">
        <v>160450</v>
      </c>
      <c r="J21" s="268">
        <v>661563.47</v>
      </c>
      <c r="K21" s="270">
        <v>312.31752570894355</v>
      </c>
      <c r="L21" s="194">
        <f>+J21/$J$38</f>
        <v>0.16928162407481787</v>
      </c>
      <c r="M21" s="4">
        <f>J21/J38</f>
        <v>0.16928162407481787</v>
      </c>
    </row>
    <row r="22" spans="2:13">
      <c r="B22" s="254" t="s">
        <v>256</v>
      </c>
      <c r="C22" s="254" t="s">
        <v>246</v>
      </c>
      <c r="D22" s="255">
        <v>12450</v>
      </c>
      <c r="E22" s="256">
        <v>12450</v>
      </c>
      <c r="F22" s="256">
        <v>11625</v>
      </c>
      <c r="G22" s="257">
        <v>-6.6265060240963898</v>
      </c>
      <c r="H22" s="256">
        <v>50435</v>
      </c>
      <c r="I22" s="256">
        <v>50435</v>
      </c>
      <c r="J22" s="256">
        <v>61009.5</v>
      </c>
      <c r="K22" s="258">
        <v>20.966590661247153</v>
      </c>
      <c r="L22" s="194"/>
    </row>
    <row r="23" spans="2:13">
      <c r="B23" s="259"/>
      <c r="C23" s="260" t="s">
        <v>248</v>
      </c>
      <c r="D23" s="261">
        <v>13920</v>
      </c>
      <c r="E23" s="262">
        <v>13920</v>
      </c>
      <c r="F23" s="262">
        <v>540</v>
      </c>
      <c r="G23" s="263">
        <v>-96.120689655172413</v>
      </c>
      <c r="H23" s="262">
        <v>35554.300000000003</v>
      </c>
      <c r="I23" s="262">
        <v>35554.300000000003</v>
      </c>
      <c r="J23" s="262">
        <v>193</v>
      </c>
      <c r="K23" s="264">
        <v>-99.457168331256696</v>
      </c>
      <c r="L23" s="200"/>
    </row>
    <row r="24" spans="2:13">
      <c r="B24" s="259"/>
      <c r="C24" s="260" t="s">
        <v>257</v>
      </c>
      <c r="D24" s="261">
        <v>1200</v>
      </c>
      <c r="E24" s="262">
        <v>1200</v>
      </c>
      <c r="F24" s="262">
        <v>0</v>
      </c>
      <c r="G24" s="263">
        <v>-100</v>
      </c>
      <c r="H24" s="262">
        <v>4733</v>
      </c>
      <c r="I24" s="262">
        <v>4733</v>
      </c>
      <c r="J24" s="262">
        <v>0</v>
      </c>
      <c r="K24" s="264">
        <v>-100</v>
      </c>
      <c r="L24" s="200"/>
    </row>
    <row r="25" spans="2:13">
      <c r="B25" s="259"/>
      <c r="C25" s="260" t="s">
        <v>254</v>
      </c>
      <c r="D25" s="261">
        <v>0</v>
      </c>
      <c r="E25" s="262">
        <v>0</v>
      </c>
      <c r="F25" s="262">
        <v>119250</v>
      </c>
      <c r="G25" s="263" t="s">
        <v>249</v>
      </c>
      <c r="H25" s="262">
        <v>0</v>
      </c>
      <c r="I25" s="262">
        <v>0</v>
      </c>
      <c r="J25" s="262">
        <v>355365</v>
      </c>
      <c r="K25" s="264" t="s">
        <v>249</v>
      </c>
      <c r="L25" s="200"/>
    </row>
    <row r="26" spans="2:13">
      <c r="B26" s="265" t="s">
        <v>258</v>
      </c>
      <c r="C26" s="266"/>
      <c r="D26" s="267">
        <v>27570</v>
      </c>
      <c r="E26" s="268">
        <v>27570</v>
      </c>
      <c r="F26" s="268">
        <v>131415</v>
      </c>
      <c r="G26" s="269">
        <v>376.65941240478782</v>
      </c>
      <c r="H26" s="268">
        <v>90722.3</v>
      </c>
      <c r="I26" s="268">
        <v>90722.3</v>
      </c>
      <c r="J26" s="268">
        <v>416567.5</v>
      </c>
      <c r="K26" s="270">
        <v>359.16770187704674</v>
      </c>
      <c r="L26" s="194">
        <f>+J26/$J$38</f>
        <v>0.1065917725729123</v>
      </c>
    </row>
    <row r="27" spans="2:13">
      <c r="B27" s="254" t="s">
        <v>259</v>
      </c>
      <c r="C27" s="254" t="s">
        <v>260</v>
      </c>
      <c r="D27" s="255">
        <v>13812</v>
      </c>
      <c r="E27" s="256">
        <v>13812</v>
      </c>
      <c r="F27" s="256">
        <v>0</v>
      </c>
      <c r="G27" s="257">
        <v>-100</v>
      </c>
      <c r="H27" s="256">
        <v>9470.5</v>
      </c>
      <c r="I27" s="256">
        <v>9470.5</v>
      </c>
      <c r="J27" s="256">
        <v>0</v>
      </c>
      <c r="K27" s="258">
        <v>-100</v>
      </c>
      <c r="L27" s="194"/>
    </row>
    <row r="28" spans="2:13">
      <c r="B28" s="259"/>
      <c r="C28" s="260" t="s">
        <v>251</v>
      </c>
      <c r="D28" s="261">
        <v>450</v>
      </c>
      <c r="E28" s="262">
        <v>450</v>
      </c>
      <c r="F28" s="262">
        <v>10975</v>
      </c>
      <c r="G28" s="263">
        <v>2338.8888888888891</v>
      </c>
      <c r="H28" s="262">
        <v>868.5</v>
      </c>
      <c r="I28" s="262">
        <v>868.5</v>
      </c>
      <c r="J28" s="262">
        <v>25129.08</v>
      </c>
      <c r="K28" s="264">
        <v>2793.3886010362694</v>
      </c>
      <c r="L28" s="200"/>
    </row>
    <row r="29" spans="2:13">
      <c r="B29" s="259"/>
      <c r="C29" s="260" t="s">
        <v>245</v>
      </c>
      <c r="D29" s="261">
        <v>18</v>
      </c>
      <c r="E29" s="262">
        <v>18</v>
      </c>
      <c r="F29" s="262">
        <v>30</v>
      </c>
      <c r="G29" s="263">
        <v>66.666666666666671</v>
      </c>
      <c r="H29" s="262">
        <v>82.8</v>
      </c>
      <c r="I29" s="262">
        <v>82.8</v>
      </c>
      <c r="J29" s="262">
        <v>122.08</v>
      </c>
      <c r="K29" s="264">
        <v>47.439613526570042</v>
      </c>
      <c r="L29" s="200"/>
    </row>
    <row r="30" spans="2:13">
      <c r="B30" s="265" t="s">
        <v>261</v>
      </c>
      <c r="C30" s="266"/>
      <c r="D30" s="267">
        <v>14280</v>
      </c>
      <c r="E30" s="268">
        <v>14280</v>
      </c>
      <c r="F30" s="268">
        <v>11005</v>
      </c>
      <c r="G30" s="269">
        <v>-22.934173669467782</v>
      </c>
      <c r="H30" s="268">
        <v>10421.799999999999</v>
      </c>
      <c r="I30" s="268">
        <v>10421.799999999999</v>
      </c>
      <c r="J30" s="268">
        <v>25251.160000000003</v>
      </c>
      <c r="K30" s="270">
        <v>142.29173463317281</v>
      </c>
      <c r="L30" s="194">
        <f>+J30/$J$38</f>
        <v>6.461295957851298E-3</v>
      </c>
    </row>
    <row r="31" spans="2:13">
      <c r="B31" s="254" t="s">
        <v>262</v>
      </c>
      <c r="C31" s="254" t="s">
        <v>243</v>
      </c>
      <c r="D31" s="255">
        <v>300</v>
      </c>
      <c r="E31" s="256">
        <v>300</v>
      </c>
      <c r="F31" s="256">
        <v>0</v>
      </c>
      <c r="G31" s="257">
        <v>-100</v>
      </c>
      <c r="H31" s="256">
        <v>600</v>
      </c>
      <c r="I31" s="256">
        <v>600</v>
      </c>
      <c r="J31" s="256">
        <v>0</v>
      </c>
      <c r="K31" s="258">
        <v>-100</v>
      </c>
      <c r="L31" s="200"/>
    </row>
    <row r="32" spans="2:13">
      <c r="B32" s="259"/>
      <c r="C32" s="260" t="s">
        <v>245</v>
      </c>
      <c r="D32" s="261">
        <v>90</v>
      </c>
      <c r="E32" s="262">
        <v>90</v>
      </c>
      <c r="F32" s="262">
        <v>0</v>
      </c>
      <c r="G32" s="263">
        <v>-100</v>
      </c>
      <c r="H32" s="262">
        <v>320</v>
      </c>
      <c r="I32" s="262">
        <v>320</v>
      </c>
      <c r="J32" s="262">
        <v>0</v>
      </c>
      <c r="K32" s="264">
        <v>-100</v>
      </c>
      <c r="L32" s="200"/>
    </row>
    <row r="33" spans="2:13">
      <c r="B33" s="265" t="s">
        <v>263</v>
      </c>
      <c r="C33" s="266"/>
      <c r="D33" s="267">
        <v>390</v>
      </c>
      <c r="E33" s="268">
        <v>390</v>
      </c>
      <c r="F33" s="268">
        <v>0</v>
      </c>
      <c r="G33" s="269">
        <v>-100</v>
      </c>
      <c r="H33" s="268">
        <v>920</v>
      </c>
      <c r="I33" s="268">
        <v>920</v>
      </c>
      <c r="J33" s="268">
        <v>0</v>
      </c>
      <c r="K33" s="270">
        <v>-100</v>
      </c>
      <c r="L33" s="194">
        <f>+J33/$J$38</f>
        <v>0</v>
      </c>
    </row>
    <row r="34" spans="2:13">
      <c r="B34" s="254" t="s">
        <v>264</v>
      </c>
      <c r="C34" s="254" t="s">
        <v>265</v>
      </c>
      <c r="D34" s="255">
        <v>0</v>
      </c>
      <c r="E34" s="256">
        <v>0</v>
      </c>
      <c r="F34" s="256">
        <v>90</v>
      </c>
      <c r="G34" s="257" t="s">
        <v>249</v>
      </c>
      <c r="H34" s="256">
        <v>0</v>
      </c>
      <c r="I34" s="256">
        <v>0</v>
      </c>
      <c r="J34" s="256">
        <v>1774.7</v>
      </c>
      <c r="K34" s="258" t="s">
        <v>249</v>
      </c>
      <c r="L34" s="194"/>
    </row>
    <row r="35" spans="2:13">
      <c r="B35" s="265" t="s">
        <v>266</v>
      </c>
      <c r="C35" s="266"/>
      <c r="D35" s="267">
        <v>0</v>
      </c>
      <c r="E35" s="268">
        <v>0</v>
      </c>
      <c r="F35" s="268">
        <v>90</v>
      </c>
      <c r="G35" s="269" t="s">
        <v>249</v>
      </c>
      <c r="H35" s="268">
        <v>0</v>
      </c>
      <c r="I35" s="268">
        <v>0</v>
      </c>
      <c r="J35" s="268">
        <v>1774.7</v>
      </c>
      <c r="K35" s="270" t="s">
        <v>249</v>
      </c>
      <c r="L35" s="194"/>
    </row>
    <row r="36" spans="2:13">
      <c r="B36" s="254" t="s">
        <v>267</v>
      </c>
      <c r="C36" s="254" t="s">
        <v>245</v>
      </c>
      <c r="D36" s="255">
        <v>0</v>
      </c>
      <c r="E36" s="256">
        <v>0</v>
      </c>
      <c r="F36" s="256">
        <v>45</v>
      </c>
      <c r="G36" s="257" t="s">
        <v>249</v>
      </c>
      <c r="H36" s="256">
        <v>0</v>
      </c>
      <c r="I36" s="256">
        <v>0</v>
      </c>
      <c r="J36" s="256">
        <v>218.77</v>
      </c>
      <c r="K36" s="258" t="s">
        <v>249</v>
      </c>
      <c r="L36" s="194"/>
    </row>
    <row r="37" spans="2:13">
      <c r="B37" s="265" t="s">
        <v>268</v>
      </c>
      <c r="C37" s="266"/>
      <c r="D37" s="267">
        <v>0</v>
      </c>
      <c r="E37" s="268">
        <v>0</v>
      </c>
      <c r="F37" s="268">
        <v>45</v>
      </c>
      <c r="G37" s="269" t="s">
        <v>249</v>
      </c>
      <c r="H37" s="268">
        <v>0</v>
      </c>
      <c r="I37" s="268">
        <v>0</v>
      </c>
      <c r="J37" s="268">
        <v>218.77</v>
      </c>
      <c r="K37" s="270" t="s">
        <v>249</v>
      </c>
      <c r="L37" s="194"/>
    </row>
    <row r="38" spans="2:13">
      <c r="B38" s="271" t="s">
        <v>269</v>
      </c>
      <c r="C38" s="272"/>
      <c r="D38" s="273">
        <v>2244025.88</v>
      </c>
      <c r="E38" s="274">
        <v>2244025.88</v>
      </c>
      <c r="F38" s="274">
        <v>2440787.15</v>
      </c>
      <c r="G38" s="275">
        <v>8.7682264163548851</v>
      </c>
      <c r="H38" s="274">
        <v>2447661.4900000002</v>
      </c>
      <c r="I38" s="274">
        <v>2447661.4900000002</v>
      </c>
      <c r="J38" s="274">
        <v>3908064.29</v>
      </c>
      <c r="K38" s="276">
        <v>59.665227645510718</v>
      </c>
      <c r="L38" s="199"/>
      <c r="M38" s="5"/>
    </row>
    <row r="39" spans="2:13" ht="30.75" customHeight="1">
      <c r="B39" s="328" t="s">
        <v>270</v>
      </c>
      <c r="C39" s="328"/>
      <c r="D39" s="328"/>
      <c r="E39" s="328"/>
      <c r="F39" s="328"/>
      <c r="G39" s="328"/>
      <c r="H39" s="328"/>
      <c r="I39" s="328"/>
      <c r="J39" s="328"/>
      <c r="K39" s="328"/>
      <c r="L39" s="192"/>
    </row>
  </sheetData>
  <mergeCells count="6">
    <mergeCell ref="B39:K39"/>
    <mergeCell ref="B2:K2"/>
    <mergeCell ref="B4:B5"/>
    <mergeCell ref="C4:C5"/>
    <mergeCell ref="D4:G4"/>
    <mergeCell ref="H4:K4"/>
  </mergeCells>
  <hyperlinks>
    <hyperlink ref="M2" location="Índice!A1" display="Volver al índice" xr:uid="{623E5A96-A6AC-44CF-87A6-B078C73DA90E}"/>
  </hyperlinks>
  <pageMargins left="0.70866141732283472" right="0.70866141732283472" top="0.74803149606299213" bottom="0.74803149606299213" header="0.31496062992125984" footer="0.31496062992125984"/>
  <pageSetup orientation="landscape" r:id="rId1"/>
  <headerFooter differentFirst="1">
    <oddFooter>&amp;C&amp;P</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tabColor rgb="FF92D050"/>
    <pageSetUpPr fitToPage="1"/>
  </sheetPr>
  <dimension ref="B2:M138"/>
  <sheetViews>
    <sheetView zoomScale="80" zoomScaleNormal="80" zoomScaleSheetLayoutView="70" workbookViewId="0">
      <pane ySplit="5" topLeftCell="A10" activePane="bottomLeft" state="frozen"/>
      <selection pane="bottomLeft" activeCell="M28" sqref="M28"/>
    </sheetView>
  </sheetViews>
  <sheetFormatPr baseColWidth="10" defaultColWidth="10.88671875" defaultRowHeight="13.8"/>
  <cols>
    <col min="1" max="1" width="1.33203125" style="4" customWidth="1"/>
    <col min="2" max="2" width="16.5546875" style="4" customWidth="1"/>
    <col min="3" max="3" width="17.33203125" style="4" customWidth="1"/>
    <col min="4" max="4" width="12.88671875" style="4" customWidth="1"/>
    <col min="5" max="5" width="14.88671875" style="4" customWidth="1"/>
    <col min="6" max="6" width="14.88671875" style="4" bestFit="1" customWidth="1"/>
    <col min="7" max="7" width="12.88671875" style="4" customWidth="1"/>
    <col min="8" max="8" width="15.88671875" style="4" bestFit="1" customWidth="1"/>
    <col min="9" max="9" width="14.44140625" style="4" bestFit="1" customWidth="1"/>
    <col min="10" max="10" width="14.88671875" style="4" bestFit="1" customWidth="1"/>
    <col min="11" max="11" width="12.6640625" style="4" customWidth="1"/>
    <col min="12" max="12" width="6" style="192" customWidth="1"/>
    <col min="13" max="13" width="13.33203125" style="4" bestFit="1" customWidth="1"/>
    <col min="14" max="16384" width="10.88671875" style="4"/>
  </cols>
  <sheetData>
    <row r="2" spans="2:13">
      <c r="B2" s="320" t="s">
        <v>271</v>
      </c>
      <c r="C2" s="320"/>
      <c r="D2" s="320"/>
      <c r="E2" s="320"/>
      <c r="F2" s="320"/>
      <c r="G2" s="320"/>
      <c r="H2" s="320"/>
      <c r="I2" s="320"/>
      <c r="J2" s="320"/>
      <c r="K2" s="320"/>
      <c r="L2" s="198"/>
      <c r="M2" s="189" t="s">
        <v>9</v>
      </c>
    </row>
    <row r="3" spans="2:13">
      <c r="B3" s="188"/>
      <c r="C3" s="188"/>
      <c r="D3" s="188"/>
      <c r="E3" s="188"/>
      <c r="F3" s="188"/>
      <c r="G3" s="188"/>
      <c r="H3" s="188"/>
      <c r="I3" s="188"/>
      <c r="J3" s="188"/>
      <c r="K3" s="188"/>
      <c r="L3" s="198"/>
      <c r="M3" s="1"/>
    </row>
    <row r="4" spans="2:13">
      <c r="B4" s="321" t="s">
        <v>233</v>
      </c>
      <c r="C4" s="323" t="s">
        <v>234</v>
      </c>
      <c r="D4" s="325" t="s">
        <v>235</v>
      </c>
      <c r="E4" s="326"/>
      <c r="F4" s="326"/>
      <c r="G4" s="327"/>
      <c r="H4" s="326" t="s">
        <v>272</v>
      </c>
      <c r="I4" s="326"/>
      <c r="J4" s="326"/>
      <c r="K4" s="327"/>
      <c r="L4" s="198"/>
    </row>
    <row r="5" spans="2:13">
      <c r="B5" s="335"/>
      <c r="C5" s="336"/>
      <c r="D5" s="251">
        <f>+export!D5</f>
        <v>2022</v>
      </c>
      <c r="E5" s="252" t="str">
        <f>+export!E5</f>
        <v>ene-dic 2022</v>
      </c>
      <c r="F5" s="252" t="str">
        <f>+export!F5</f>
        <v>ene-dic 2023</v>
      </c>
      <c r="G5" s="253" t="str">
        <f>+export!G5</f>
        <v>variación (%)</v>
      </c>
      <c r="H5" s="251">
        <f>+export!H5</f>
        <v>2022</v>
      </c>
      <c r="I5" s="252" t="str">
        <f>+export!I5</f>
        <v>ene-dic 2022</v>
      </c>
      <c r="J5" s="252" t="str">
        <f>+export!J5</f>
        <v>ene-dic 2023</v>
      </c>
      <c r="K5" s="253" t="str">
        <f>+export!K5</f>
        <v>variación (%)</v>
      </c>
      <c r="L5" s="199"/>
    </row>
    <row r="6" spans="2:13" ht="15" customHeight="1">
      <c r="B6" s="329" t="s">
        <v>264</v>
      </c>
      <c r="C6" s="254" t="s">
        <v>273</v>
      </c>
      <c r="D6" s="255">
        <v>76953079.540800005</v>
      </c>
      <c r="E6" s="256">
        <v>76953079.540800005</v>
      </c>
      <c r="F6" s="256">
        <v>77382728.198599994</v>
      </c>
      <c r="G6" s="257">
        <v>0.55832548919916292</v>
      </c>
      <c r="H6" s="256">
        <v>74661483.230000004</v>
      </c>
      <c r="I6" s="256">
        <v>74661483.230000004</v>
      </c>
      <c r="J6" s="256">
        <v>106313132.31999999</v>
      </c>
      <c r="K6" s="258">
        <v>42.393544463207135</v>
      </c>
      <c r="M6" s="191"/>
    </row>
    <row r="7" spans="2:13">
      <c r="B7" s="330"/>
      <c r="C7" s="260" t="s">
        <v>274</v>
      </c>
      <c r="D7" s="261">
        <v>24313993.758200001</v>
      </c>
      <c r="E7" s="262">
        <v>24313993.758200001</v>
      </c>
      <c r="F7" s="262">
        <v>23481276.835099999</v>
      </c>
      <c r="G7" s="263">
        <v>-3.4248463308055421</v>
      </c>
      <c r="H7" s="262">
        <v>26117114.190000001</v>
      </c>
      <c r="I7" s="262">
        <v>26117114.190000001</v>
      </c>
      <c r="J7" s="262">
        <v>34220266.899999999</v>
      </c>
      <c r="K7" s="264">
        <v>31.026217717050141</v>
      </c>
    </row>
    <row r="8" spans="2:13">
      <c r="B8" s="330"/>
      <c r="C8" s="260" t="s">
        <v>254</v>
      </c>
      <c r="D8" s="261">
        <v>19732742.4377</v>
      </c>
      <c r="E8" s="262">
        <v>19732742.4377</v>
      </c>
      <c r="F8" s="262">
        <v>18790657.323399998</v>
      </c>
      <c r="G8" s="263">
        <v>-4.7742229306156574</v>
      </c>
      <c r="H8" s="262">
        <v>24644162.510000002</v>
      </c>
      <c r="I8" s="262">
        <v>24644162.510000002</v>
      </c>
      <c r="J8" s="262">
        <v>30369950.149999999</v>
      </c>
      <c r="K8" s="264">
        <v>23.233849548251474</v>
      </c>
    </row>
    <row r="9" spans="2:13">
      <c r="B9" s="331"/>
      <c r="C9" s="260" t="s">
        <v>275</v>
      </c>
      <c r="D9" s="261">
        <v>7276340</v>
      </c>
      <c r="E9" s="262">
        <v>7276340</v>
      </c>
      <c r="F9" s="262">
        <v>6825955</v>
      </c>
      <c r="G9" s="263">
        <v>-6.1897190070832275</v>
      </c>
      <c r="H9" s="262">
        <v>8080072.9500000002</v>
      </c>
      <c r="I9" s="262">
        <v>8080072.9500000002</v>
      </c>
      <c r="J9" s="262">
        <v>9116339.7699999996</v>
      </c>
      <c r="K9" s="264">
        <v>12.824968616155875</v>
      </c>
    </row>
    <row r="10" spans="2:13">
      <c r="B10" s="259"/>
      <c r="C10" s="260" t="s">
        <v>245</v>
      </c>
      <c r="D10" s="261">
        <v>375103.29629999999</v>
      </c>
      <c r="E10" s="262">
        <v>375103.29629999999</v>
      </c>
      <c r="F10" s="262">
        <v>4471742.5941000003</v>
      </c>
      <c r="G10" s="263">
        <v>1092.1363097069643</v>
      </c>
      <c r="H10" s="262">
        <v>937289.29</v>
      </c>
      <c r="I10" s="262">
        <v>937289.29</v>
      </c>
      <c r="J10" s="262">
        <v>8287357.8700000001</v>
      </c>
      <c r="K10" s="264">
        <v>784.18356620718464</v>
      </c>
    </row>
    <row r="11" spans="2:13">
      <c r="B11" s="259"/>
      <c r="C11" s="260" t="s">
        <v>276</v>
      </c>
      <c r="D11" s="261">
        <v>863900</v>
      </c>
      <c r="E11" s="262">
        <v>863900</v>
      </c>
      <c r="F11" s="262">
        <v>1929262</v>
      </c>
      <c r="G11" s="263">
        <v>123.32006019215184</v>
      </c>
      <c r="H11" s="262">
        <v>884096.17</v>
      </c>
      <c r="I11" s="262">
        <v>884096.17</v>
      </c>
      <c r="J11" s="262">
        <v>2993352.28</v>
      </c>
      <c r="K11" s="264">
        <v>238.57767758455503</v>
      </c>
    </row>
    <row r="12" spans="2:13">
      <c r="B12" s="259"/>
      <c r="C12" s="260" t="s">
        <v>277</v>
      </c>
      <c r="D12" s="261">
        <v>124200</v>
      </c>
      <c r="E12" s="262">
        <v>124200</v>
      </c>
      <c r="F12" s="262">
        <v>271305.6923</v>
      </c>
      <c r="G12" s="263">
        <v>118.44258639291465</v>
      </c>
      <c r="H12" s="262">
        <v>139944</v>
      </c>
      <c r="I12" s="262">
        <v>139944</v>
      </c>
      <c r="J12" s="262">
        <v>384660</v>
      </c>
      <c r="K12" s="264">
        <v>174.86708969302006</v>
      </c>
    </row>
    <row r="13" spans="2:13">
      <c r="B13" s="259"/>
      <c r="C13" s="260" t="s">
        <v>278</v>
      </c>
      <c r="D13" s="261">
        <v>144000</v>
      </c>
      <c r="E13" s="262">
        <v>144000</v>
      </c>
      <c r="F13" s="262">
        <v>10</v>
      </c>
      <c r="G13" s="263">
        <v>-99.993055555555557</v>
      </c>
      <c r="H13" s="262">
        <v>113079.98</v>
      </c>
      <c r="I13" s="262">
        <v>113079.98</v>
      </c>
      <c r="J13" s="262">
        <v>270.45999999999998</v>
      </c>
      <c r="K13" s="264">
        <v>-99.760824152957923</v>
      </c>
    </row>
    <row r="14" spans="2:13">
      <c r="B14" s="259"/>
      <c r="C14" s="260" t="s">
        <v>243</v>
      </c>
      <c r="D14" s="261">
        <v>69984</v>
      </c>
      <c r="E14" s="262">
        <v>69984</v>
      </c>
      <c r="F14" s="262">
        <v>69984</v>
      </c>
      <c r="G14" s="263">
        <v>0</v>
      </c>
      <c r="H14" s="262">
        <v>85988.95</v>
      </c>
      <c r="I14" s="262">
        <v>85988.95</v>
      </c>
      <c r="J14" s="262">
        <v>110111.06</v>
      </c>
      <c r="K14" s="264">
        <v>28.052569545272977</v>
      </c>
    </row>
    <row r="15" spans="2:13">
      <c r="B15" s="259"/>
      <c r="C15" s="260" t="s">
        <v>279</v>
      </c>
      <c r="D15" s="261">
        <v>14796.0154</v>
      </c>
      <c r="E15" s="262">
        <v>14796.0154</v>
      </c>
      <c r="F15" s="262">
        <v>46872</v>
      </c>
      <c r="G15" s="263">
        <v>216.78799144802187</v>
      </c>
      <c r="H15" s="262">
        <v>61490.49</v>
      </c>
      <c r="I15" s="262">
        <v>61490.49</v>
      </c>
      <c r="J15" s="262">
        <v>80184.11</v>
      </c>
      <c r="K15" s="264">
        <v>30.400831087864155</v>
      </c>
    </row>
    <row r="16" spans="2:13">
      <c r="B16" s="259"/>
      <c r="C16" s="260" t="s">
        <v>280</v>
      </c>
      <c r="D16" s="261">
        <v>35580</v>
      </c>
      <c r="E16" s="262">
        <v>35580</v>
      </c>
      <c r="F16" s="262">
        <v>0</v>
      </c>
      <c r="G16" s="263">
        <v>-100</v>
      </c>
      <c r="H16" s="262">
        <v>48301.57</v>
      </c>
      <c r="I16" s="262">
        <v>48301.57</v>
      </c>
      <c r="J16" s="262">
        <v>0</v>
      </c>
      <c r="K16" s="264">
        <v>-100</v>
      </c>
    </row>
    <row r="17" spans="2:13">
      <c r="B17" s="259"/>
      <c r="C17" s="260" t="s">
        <v>248</v>
      </c>
      <c r="D17" s="261">
        <v>16874</v>
      </c>
      <c r="E17" s="262">
        <v>16874</v>
      </c>
      <c r="F17" s="262">
        <v>8288</v>
      </c>
      <c r="G17" s="263">
        <v>-50.883015289794955</v>
      </c>
      <c r="H17" s="262">
        <v>28396.17</v>
      </c>
      <c r="I17" s="262">
        <v>28396.17</v>
      </c>
      <c r="J17" s="262">
        <v>24795.63</v>
      </c>
      <c r="K17" s="264">
        <v>-12.679667715751798</v>
      </c>
    </row>
    <row r="18" spans="2:13">
      <c r="B18" s="259"/>
      <c r="C18" s="260" t="s">
        <v>281</v>
      </c>
      <c r="D18" s="261">
        <v>22680</v>
      </c>
      <c r="E18" s="262">
        <v>22680</v>
      </c>
      <c r="F18" s="262">
        <v>69557.815400000007</v>
      </c>
      <c r="G18" s="263">
        <v>206.69230776014112</v>
      </c>
      <c r="H18" s="262">
        <v>23672.97</v>
      </c>
      <c r="I18" s="262">
        <v>23672.97</v>
      </c>
      <c r="J18" s="262">
        <v>121995.39</v>
      </c>
      <c r="K18" s="264">
        <v>415.33622523916512</v>
      </c>
    </row>
    <row r="19" spans="2:13">
      <c r="B19" s="259"/>
      <c r="C19" s="260" t="s">
        <v>282</v>
      </c>
      <c r="D19" s="261">
        <v>7596</v>
      </c>
      <c r="E19" s="262">
        <v>7596</v>
      </c>
      <c r="F19" s="262">
        <v>8910</v>
      </c>
      <c r="G19" s="263">
        <v>17.298578199052137</v>
      </c>
      <c r="H19" s="262">
        <v>16147.62</v>
      </c>
      <c r="I19" s="262">
        <v>16147.62</v>
      </c>
      <c r="J19" s="262">
        <v>19806.75</v>
      </c>
      <c r="K19" s="264">
        <v>22.66049114358648</v>
      </c>
    </row>
    <row r="20" spans="2:13">
      <c r="B20" s="259"/>
      <c r="C20" s="260" t="s">
        <v>251</v>
      </c>
      <c r="D20" s="261">
        <v>5235</v>
      </c>
      <c r="E20" s="262">
        <v>5235</v>
      </c>
      <c r="F20" s="262">
        <v>0</v>
      </c>
      <c r="G20" s="263">
        <v>-100</v>
      </c>
      <c r="H20" s="262">
        <v>7700.95</v>
      </c>
      <c r="I20" s="262">
        <v>7700.95</v>
      </c>
      <c r="J20" s="262">
        <v>0</v>
      </c>
      <c r="K20" s="264">
        <v>-100</v>
      </c>
      <c r="M20" s="191"/>
    </row>
    <row r="21" spans="2:13">
      <c r="B21" s="259"/>
      <c r="C21" s="260" t="s">
        <v>285</v>
      </c>
      <c r="D21" s="261">
        <v>0</v>
      </c>
      <c r="E21" s="262">
        <v>0</v>
      </c>
      <c r="F21" s="262">
        <v>68176</v>
      </c>
      <c r="G21" s="263" t="s">
        <v>249</v>
      </c>
      <c r="H21" s="262">
        <v>0</v>
      </c>
      <c r="I21" s="262">
        <v>0</v>
      </c>
      <c r="J21" s="262">
        <v>90284.05</v>
      </c>
      <c r="K21" s="264" t="s">
        <v>249</v>
      </c>
      <c r="M21" s="191"/>
    </row>
    <row r="22" spans="2:13">
      <c r="B22" s="259"/>
      <c r="C22" s="260" t="s">
        <v>257</v>
      </c>
      <c r="D22" s="261">
        <v>0</v>
      </c>
      <c r="E22" s="262">
        <v>0</v>
      </c>
      <c r="F22" s="262">
        <v>23351.5386</v>
      </c>
      <c r="G22" s="263" t="s">
        <v>249</v>
      </c>
      <c r="H22" s="262">
        <v>0</v>
      </c>
      <c r="I22" s="262">
        <v>0</v>
      </c>
      <c r="J22" s="262">
        <v>39527.550000000003</v>
      </c>
      <c r="K22" s="264" t="s">
        <v>249</v>
      </c>
      <c r="M22" s="191"/>
    </row>
    <row r="23" spans="2:13">
      <c r="B23" s="259"/>
      <c r="C23" s="260" t="s">
        <v>283</v>
      </c>
      <c r="D23" s="261">
        <v>0</v>
      </c>
      <c r="E23" s="262">
        <v>0</v>
      </c>
      <c r="F23" s="262">
        <v>198</v>
      </c>
      <c r="G23" s="263" t="s">
        <v>249</v>
      </c>
      <c r="H23" s="262">
        <v>0</v>
      </c>
      <c r="I23" s="262">
        <v>0</v>
      </c>
      <c r="J23" s="262">
        <v>784.9</v>
      </c>
      <c r="K23" s="264" t="s">
        <v>249</v>
      </c>
      <c r="M23" s="191"/>
    </row>
    <row r="24" spans="2:13">
      <c r="B24" s="259"/>
      <c r="C24" s="260" t="s">
        <v>284</v>
      </c>
      <c r="D24" s="261">
        <v>0</v>
      </c>
      <c r="E24" s="262">
        <v>0</v>
      </c>
      <c r="F24" s="262">
        <v>10</v>
      </c>
      <c r="G24" s="263" t="s">
        <v>249</v>
      </c>
      <c r="H24" s="262">
        <v>0</v>
      </c>
      <c r="I24" s="262">
        <v>0</v>
      </c>
      <c r="J24" s="262">
        <v>1365.59</v>
      </c>
      <c r="K24" s="264" t="s">
        <v>249</v>
      </c>
      <c r="M24" s="191"/>
    </row>
    <row r="25" spans="2:13">
      <c r="B25" s="259"/>
      <c r="C25" s="260" t="s">
        <v>239</v>
      </c>
      <c r="D25" s="261">
        <v>0</v>
      </c>
      <c r="E25" s="262">
        <v>0</v>
      </c>
      <c r="F25" s="262">
        <v>647048</v>
      </c>
      <c r="G25" s="263" t="s">
        <v>249</v>
      </c>
      <c r="H25" s="262">
        <v>0</v>
      </c>
      <c r="I25" s="262">
        <v>0</v>
      </c>
      <c r="J25" s="262">
        <v>975129.12</v>
      </c>
      <c r="K25" s="264" t="s">
        <v>249</v>
      </c>
      <c r="M25" s="191"/>
    </row>
    <row r="26" spans="2:13">
      <c r="B26" s="259"/>
      <c r="C26" s="260" t="s">
        <v>286</v>
      </c>
      <c r="D26" s="261">
        <v>0</v>
      </c>
      <c r="E26" s="262">
        <v>0</v>
      </c>
      <c r="F26" s="262">
        <v>2000</v>
      </c>
      <c r="G26" s="263" t="s">
        <v>249</v>
      </c>
      <c r="H26" s="262">
        <v>0</v>
      </c>
      <c r="I26" s="262">
        <v>0</v>
      </c>
      <c r="J26" s="262">
        <v>2845.97</v>
      </c>
      <c r="K26" s="264" t="s">
        <v>249</v>
      </c>
      <c r="L26" s="201"/>
    </row>
    <row r="27" spans="2:13" ht="15" customHeight="1">
      <c r="B27" s="265" t="s">
        <v>266</v>
      </c>
      <c r="C27" s="266"/>
      <c r="D27" s="267">
        <v>129956104.04840001</v>
      </c>
      <c r="E27" s="268">
        <v>129956104.04840001</v>
      </c>
      <c r="F27" s="268">
        <v>134097332.99749999</v>
      </c>
      <c r="G27" s="269">
        <v>3.1866367335524615</v>
      </c>
      <c r="H27" s="268">
        <v>135848941.03999999</v>
      </c>
      <c r="I27" s="268">
        <v>135848941.03999999</v>
      </c>
      <c r="J27" s="268">
        <v>193152159.87000006</v>
      </c>
      <c r="K27" s="270">
        <v>42.181571966120401</v>
      </c>
      <c r="M27" s="4">
        <f>J27/J106</f>
        <v>0.8661437716310304</v>
      </c>
    </row>
    <row r="28" spans="2:13">
      <c r="B28" s="332" t="s">
        <v>242</v>
      </c>
      <c r="C28" s="254" t="s">
        <v>245</v>
      </c>
      <c r="D28" s="255">
        <v>606813.26289999997</v>
      </c>
      <c r="E28" s="256">
        <v>606813.26289999997</v>
      </c>
      <c r="F28" s="256">
        <v>312310.45899999997</v>
      </c>
      <c r="G28" s="257">
        <v>-48.532690681899723</v>
      </c>
      <c r="H28" s="256">
        <v>4471305.24</v>
      </c>
      <c r="I28" s="256">
        <v>4471305.24</v>
      </c>
      <c r="J28" s="256">
        <v>3092948.95</v>
      </c>
      <c r="K28" s="258">
        <v>-30.82670978642469</v>
      </c>
    </row>
    <row r="29" spans="2:13">
      <c r="B29" s="333"/>
      <c r="C29" s="260" t="s">
        <v>286</v>
      </c>
      <c r="D29" s="261">
        <v>458325.40850000002</v>
      </c>
      <c r="E29" s="262">
        <v>458325.40850000002</v>
      </c>
      <c r="F29" s="262">
        <v>269190.32750000001</v>
      </c>
      <c r="G29" s="263">
        <v>-41.266549375693188</v>
      </c>
      <c r="H29" s="262">
        <v>2396967.77</v>
      </c>
      <c r="I29" s="262">
        <v>2396967.77</v>
      </c>
      <c r="J29" s="262">
        <v>1154536.43</v>
      </c>
      <c r="K29" s="264">
        <v>-51.833460405685813</v>
      </c>
    </row>
    <row r="30" spans="2:13">
      <c r="B30" s="334"/>
      <c r="C30" s="260" t="s">
        <v>276</v>
      </c>
      <c r="D30" s="261">
        <v>838950</v>
      </c>
      <c r="E30" s="262">
        <v>838950</v>
      </c>
      <c r="F30" s="262">
        <v>672000</v>
      </c>
      <c r="G30" s="263">
        <v>-19.899874843554443</v>
      </c>
      <c r="H30" s="262">
        <v>1538759.45</v>
      </c>
      <c r="I30" s="262">
        <v>1538759.45</v>
      </c>
      <c r="J30" s="262">
        <v>1791152.57</v>
      </c>
      <c r="K30" s="264">
        <v>16.402376602788692</v>
      </c>
    </row>
    <row r="31" spans="2:13">
      <c r="B31" s="259"/>
      <c r="C31" s="260" t="s">
        <v>287</v>
      </c>
      <c r="D31" s="261">
        <v>221779.86170000001</v>
      </c>
      <c r="E31" s="262">
        <v>221779.86170000001</v>
      </c>
      <c r="F31" s="262">
        <v>224969.89439999999</v>
      </c>
      <c r="G31" s="263">
        <v>1.4383779823594178</v>
      </c>
      <c r="H31" s="262">
        <v>1253524.53</v>
      </c>
      <c r="I31" s="262">
        <v>1253524.53</v>
      </c>
      <c r="J31" s="262">
        <v>1720128.4</v>
      </c>
      <c r="K31" s="264">
        <v>37.22335373843859</v>
      </c>
    </row>
    <row r="32" spans="2:13">
      <c r="B32" s="259"/>
      <c r="C32" s="260" t="s">
        <v>274</v>
      </c>
      <c r="D32" s="261">
        <v>822432.8</v>
      </c>
      <c r="E32" s="262">
        <v>822432.8</v>
      </c>
      <c r="F32" s="262">
        <v>1293888</v>
      </c>
      <c r="G32" s="263">
        <v>57.324464685746968</v>
      </c>
      <c r="H32" s="262">
        <v>1055794.8600000001</v>
      </c>
      <c r="I32" s="262">
        <v>1055794.8600000001</v>
      </c>
      <c r="J32" s="262">
        <v>2264448.0499999998</v>
      </c>
      <c r="K32" s="264">
        <v>114.47803316640504</v>
      </c>
    </row>
    <row r="33" spans="2:12">
      <c r="B33" s="259"/>
      <c r="C33" s="260" t="s">
        <v>288</v>
      </c>
      <c r="D33" s="261">
        <v>76272</v>
      </c>
      <c r="E33" s="262">
        <v>76272</v>
      </c>
      <c r="F33" s="262">
        <v>35778.71</v>
      </c>
      <c r="G33" s="263">
        <v>-53.090636144325565</v>
      </c>
      <c r="H33" s="262">
        <v>440289.59</v>
      </c>
      <c r="I33" s="262">
        <v>440289.59</v>
      </c>
      <c r="J33" s="262">
        <v>246081.21</v>
      </c>
      <c r="K33" s="264">
        <v>-44.109237286305138</v>
      </c>
    </row>
    <row r="34" spans="2:12">
      <c r="B34" s="259"/>
      <c r="C34" s="260" t="s">
        <v>248</v>
      </c>
      <c r="D34" s="261">
        <v>66400.180999999997</v>
      </c>
      <c r="E34" s="262">
        <v>66400.180999999997</v>
      </c>
      <c r="F34" s="262">
        <v>42490.503799999999</v>
      </c>
      <c r="G34" s="263">
        <v>-36.008451844430965</v>
      </c>
      <c r="H34" s="262">
        <v>363786.69</v>
      </c>
      <c r="I34" s="262">
        <v>363786.69</v>
      </c>
      <c r="J34" s="262">
        <v>195296.63</v>
      </c>
      <c r="K34" s="264">
        <v>-46.31561973858912</v>
      </c>
    </row>
    <row r="35" spans="2:12">
      <c r="B35" s="259"/>
      <c r="C35" s="260" t="s">
        <v>289</v>
      </c>
      <c r="D35" s="261">
        <v>71176.922999999995</v>
      </c>
      <c r="E35" s="262">
        <v>71176.922999999995</v>
      </c>
      <c r="F35" s="262">
        <v>11400</v>
      </c>
      <c r="G35" s="263">
        <v>-83.983572877967759</v>
      </c>
      <c r="H35" s="262">
        <v>354575.75</v>
      </c>
      <c r="I35" s="262">
        <v>354575.75</v>
      </c>
      <c r="J35" s="262">
        <v>58584.53</v>
      </c>
      <c r="K35" s="264">
        <v>-83.477570025586914</v>
      </c>
    </row>
    <row r="36" spans="2:12">
      <c r="B36" s="259"/>
      <c r="C36" s="260" t="s">
        <v>251</v>
      </c>
      <c r="D36" s="261">
        <v>74358.92</v>
      </c>
      <c r="E36" s="262">
        <v>74358.92</v>
      </c>
      <c r="F36" s="262">
        <v>36967.235000000001</v>
      </c>
      <c r="G36" s="263">
        <v>-50.285406243124562</v>
      </c>
      <c r="H36" s="262">
        <v>326564.02</v>
      </c>
      <c r="I36" s="262">
        <v>326564.02</v>
      </c>
      <c r="J36" s="262">
        <v>183998.38</v>
      </c>
      <c r="K36" s="264">
        <v>-43.656260723395071</v>
      </c>
    </row>
    <row r="37" spans="2:12">
      <c r="B37" s="259"/>
      <c r="C37" s="260" t="s">
        <v>279</v>
      </c>
      <c r="D37" s="261">
        <v>18677.670600000001</v>
      </c>
      <c r="E37" s="262">
        <v>18677.670600000001</v>
      </c>
      <c r="F37" s="262">
        <v>22614.053800000002</v>
      </c>
      <c r="G37" s="263">
        <v>21.07534330324896</v>
      </c>
      <c r="H37" s="262">
        <v>115911.31</v>
      </c>
      <c r="I37" s="262">
        <v>115911.31</v>
      </c>
      <c r="J37" s="262">
        <v>96576.3</v>
      </c>
      <c r="K37" s="264">
        <v>-16.680865741229212</v>
      </c>
    </row>
    <row r="38" spans="2:12">
      <c r="B38" s="259"/>
      <c r="C38" s="260" t="s">
        <v>254</v>
      </c>
      <c r="D38" s="261">
        <v>18512.64</v>
      </c>
      <c r="E38" s="262">
        <v>18512.64</v>
      </c>
      <c r="F38" s="262">
        <v>0</v>
      </c>
      <c r="G38" s="263">
        <v>-100</v>
      </c>
      <c r="H38" s="262">
        <v>105060.56</v>
      </c>
      <c r="I38" s="262">
        <v>105060.56</v>
      </c>
      <c r="J38" s="262">
        <v>0</v>
      </c>
      <c r="K38" s="264">
        <v>-100</v>
      </c>
    </row>
    <row r="39" spans="2:12">
      <c r="B39" s="259"/>
      <c r="C39" s="260" t="s">
        <v>273</v>
      </c>
      <c r="D39" s="261">
        <v>72852</v>
      </c>
      <c r="E39" s="262">
        <v>72852</v>
      </c>
      <c r="F39" s="262">
        <v>65721.759999999995</v>
      </c>
      <c r="G39" s="263">
        <v>-9.78729478943613</v>
      </c>
      <c r="H39" s="262">
        <v>69153.539999999994</v>
      </c>
      <c r="I39" s="262">
        <v>69153.539999999994</v>
      </c>
      <c r="J39" s="262">
        <v>109008.78</v>
      </c>
      <c r="K39" s="264">
        <v>57.632971500808218</v>
      </c>
    </row>
    <row r="40" spans="2:12">
      <c r="B40" s="259"/>
      <c r="C40" s="260" t="s">
        <v>290</v>
      </c>
      <c r="D40" s="261">
        <v>5559.37</v>
      </c>
      <c r="E40" s="262">
        <v>5559.37</v>
      </c>
      <c r="F40" s="262">
        <v>2856.9459999999999</v>
      </c>
      <c r="G40" s="263">
        <v>-48.61025619809439</v>
      </c>
      <c r="H40" s="262">
        <v>25689.54</v>
      </c>
      <c r="I40" s="262">
        <v>25689.54</v>
      </c>
      <c r="J40" s="262">
        <v>4985.08</v>
      </c>
      <c r="K40" s="264">
        <v>-80.594903606681939</v>
      </c>
    </row>
    <row r="41" spans="2:12">
      <c r="B41" s="259"/>
      <c r="C41" s="260" t="s">
        <v>281</v>
      </c>
      <c r="D41" s="261">
        <v>1143.56</v>
      </c>
      <c r="E41" s="262">
        <v>1143.56</v>
      </c>
      <c r="F41" s="262">
        <v>1514.64</v>
      </c>
      <c r="G41" s="263">
        <v>32.449543530728619</v>
      </c>
      <c r="H41" s="262">
        <v>9776.56</v>
      </c>
      <c r="I41" s="262">
        <v>9776.56</v>
      </c>
      <c r="J41" s="262">
        <v>13944.82</v>
      </c>
      <c r="K41" s="264">
        <v>42.635241843756909</v>
      </c>
    </row>
    <row r="42" spans="2:12">
      <c r="B42" s="259"/>
      <c r="C42" s="260" t="s">
        <v>239</v>
      </c>
      <c r="D42" s="261">
        <v>140.44999999999999</v>
      </c>
      <c r="E42" s="262">
        <v>140.44999999999999</v>
      </c>
      <c r="F42" s="262">
        <v>8915.5668000000005</v>
      </c>
      <c r="G42" s="263">
        <v>6247.8581701673202</v>
      </c>
      <c r="H42" s="262">
        <v>3461.8</v>
      </c>
      <c r="I42" s="262">
        <v>3461.8</v>
      </c>
      <c r="J42" s="262">
        <v>86526.29</v>
      </c>
      <c r="K42" s="264">
        <v>2399.4595297244205</v>
      </c>
    </row>
    <row r="43" spans="2:12">
      <c r="B43" s="259"/>
      <c r="C43" s="260" t="s">
        <v>291</v>
      </c>
      <c r="D43" s="261">
        <v>291.23079999999999</v>
      </c>
      <c r="E43" s="262">
        <v>291.23079999999999</v>
      </c>
      <c r="F43" s="262">
        <v>1800.3</v>
      </c>
      <c r="G43" s="263">
        <v>518.16950679667127</v>
      </c>
      <c r="H43" s="262">
        <v>3200.76</v>
      </c>
      <c r="I43" s="262">
        <v>3200.76</v>
      </c>
      <c r="J43" s="262">
        <v>20125.18</v>
      </c>
      <c r="K43" s="264">
        <v>528.76254389582471</v>
      </c>
    </row>
    <row r="44" spans="2:12">
      <c r="B44" s="259"/>
      <c r="C44" s="260" t="s">
        <v>275</v>
      </c>
      <c r="D44" s="261">
        <v>158.1</v>
      </c>
      <c r="E44" s="262">
        <v>158.1</v>
      </c>
      <c r="F44" s="262">
        <v>12</v>
      </c>
      <c r="G44" s="263">
        <v>-92.409867172675519</v>
      </c>
      <c r="H44" s="262">
        <v>1269.1400000000001</v>
      </c>
      <c r="I44" s="262">
        <v>1269.1400000000001</v>
      </c>
      <c r="J44" s="262">
        <v>98.7</v>
      </c>
      <c r="K44" s="264">
        <v>-92.223080196038268</v>
      </c>
    </row>
    <row r="45" spans="2:12">
      <c r="B45" s="259"/>
      <c r="C45" s="260" t="s">
        <v>250</v>
      </c>
      <c r="D45" s="261">
        <v>439.7</v>
      </c>
      <c r="E45" s="262">
        <v>439.7</v>
      </c>
      <c r="F45" s="262">
        <v>299.52</v>
      </c>
      <c r="G45" s="263">
        <v>-31.880827837161707</v>
      </c>
      <c r="H45" s="262">
        <v>724.03</v>
      </c>
      <c r="I45" s="262">
        <v>724.03</v>
      </c>
      <c r="J45" s="262">
        <v>1618.97</v>
      </c>
      <c r="K45" s="264">
        <v>123.60537546786739</v>
      </c>
    </row>
    <row r="46" spans="2:12">
      <c r="B46" s="259"/>
      <c r="C46" s="260" t="s">
        <v>292</v>
      </c>
      <c r="D46" s="261">
        <v>75</v>
      </c>
      <c r="E46" s="262">
        <v>75</v>
      </c>
      <c r="F46" s="262">
        <v>0</v>
      </c>
      <c r="G46" s="263">
        <v>-100</v>
      </c>
      <c r="H46" s="262">
        <v>384.41</v>
      </c>
      <c r="I46" s="262">
        <v>384.41</v>
      </c>
      <c r="J46" s="262">
        <v>0</v>
      </c>
      <c r="K46" s="264">
        <v>-100</v>
      </c>
    </row>
    <row r="47" spans="2:12">
      <c r="B47" s="259"/>
      <c r="C47" s="260" t="s">
        <v>283</v>
      </c>
      <c r="D47" s="261">
        <v>0</v>
      </c>
      <c r="E47" s="262">
        <v>0</v>
      </c>
      <c r="F47" s="262">
        <v>794.16</v>
      </c>
      <c r="G47" s="263" t="s">
        <v>249</v>
      </c>
      <c r="H47" s="262">
        <v>0</v>
      </c>
      <c r="I47" s="262">
        <v>0</v>
      </c>
      <c r="J47" s="262">
        <v>4986.71</v>
      </c>
      <c r="K47" s="264" t="s">
        <v>249</v>
      </c>
    </row>
    <row r="48" spans="2:12">
      <c r="B48" s="259"/>
      <c r="C48" s="260" t="s">
        <v>293</v>
      </c>
      <c r="D48" s="261">
        <v>0</v>
      </c>
      <c r="E48" s="262">
        <v>0</v>
      </c>
      <c r="F48" s="262">
        <v>4.2206000000000001</v>
      </c>
      <c r="G48" s="263" t="s">
        <v>249</v>
      </c>
      <c r="H48" s="262">
        <v>0</v>
      </c>
      <c r="I48" s="262">
        <v>0</v>
      </c>
      <c r="J48" s="262">
        <v>183.43</v>
      </c>
      <c r="K48" s="264" t="s">
        <v>249</v>
      </c>
      <c r="L48" s="201"/>
    </row>
    <row r="49" spans="2:12">
      <c r="B49" s="259"/>
      <c r="C49" s="260" t="s">
        <v>265</v>
      </c>
      <c r="D49" s="261">
        <v>0</v>
      </c>
      <c r="E49" s="262">
        <v>0</v>
      </c>
      <c r="F49" s="262">
        <v>0.06</v>
      </c>
      <c r="G49" s="263" t="s">
        <v>249</v>
      </c>
      <c r="H49" s="262">
        <v>0</v>
      </c>
      <c r="I49" s="262">
        <v>0</v>
      </c>
      <c r="J49" s="262">
        <v>36.659999999999997</v>
      </c>
      <c r="K49" s="264" t="s">
        <v>249</v>
      </c>
    </row>
    <row r="50" spans="2:12">
      <c r="B50" s="265" t="s">
        <v>252</v>
      </c>
      <c r="C50" s="266"/>
      <c r="D50" s="267">
        <v>3354359.0784999998</v>
      </c>
      <c r="E50" s="268">
        <v>3354359.0784999998</v>
      </c>
      <c r="F50" s="268">
        <v>3003528.3569000005</v>
      </c>
      <c r="G50" s="269">
        <v>-10.458949486018765</v>
      </c>
      <c r="H50" s="268">
        <v>12536199.549999997</v>
      </c>
      <c r="I50" s="268">
        <v>12536199.549999997</v>
      </c>
      <c r="J50" s="268">
        <v>11045266.070000002</v>
      </c>
      <c r="K50" s="270">
        <v>-11.893026064665623</v>
      </c>
    </row>
    <row r="51" spans="2:12">
      <c r="B51" s="254" t="s">
        <v>256</v>
      </c>
      <c r="C51" s="254" t="s">
        <v>275</v>
      </c>
      <c r="D51" s="255">
        <v>2898648.38</v>
      </c>
      <c r="E51" s="256">
        <v>2898648.38</v>
      </c>
      <c r="F51" s="256">
        <v>1864290.64</v>
      </c>
      <c r="G51" s="257">
        <v>-35.68413979207785</v>
      </c>
      <c r="H51" s="256">
        <v>4441637.32</v>
      </c>
      <c r="I51" s="256">
        <v>4441637.32</v>
      </c>
      <c r="J51" s="256">
        <v>5160947.41</v>
      </c>
      <c r="K51" s="258">
        <v>16.194705649672446</v>
      </c>
    </row>
    <row r="52" spans="2:12">
      <c r="B52" s="259"/>
      <c r="C52" s="260" t="s">
        <v>274</v>
      </c>
      <c r="D52" s="261">
        <v>1592171</v>
      </c>
      <c r="E52" s="262">
        <v>1592171</v>
      </c>
      <c r="F52" s="262">
        <v>862845.76919999998</v>
      </c>
      <c r="G52" s="263">
        <v>-45.806966136175078</v>
      </c>
      <c r="H52" s="262">
        <v>2855407.13</v>
      </c>
      <c r="I52" s="262">
        <v>2855407.13</v>
      </c>
      <c r="J52" s="262">
        <v>2116535.85</v>
      </c>
      <c r="K52" s="264">
        <v>-25.876214716883471</v>
      </c>
    </row>
    <row r="53" spans="2:12">
      <c r="B53" s="259"/>
      <c r="C53" s="260" t="s">
        <v>273</v>
      </c>
      <c r="D53" s="261">
        <v>147960</v>
      </c>
      <c r="E53" s="262">
        <v>147960</v>
      </c>
      <c r="F53" s="262">
        <v>119616</v>
      </c>
      <c r="G53" s="263">
        <v>-19.156528791565286</v>
      </c>
      <c r="H53" s="262">
        <v>260462.07</v>
      </c>
      <c r="I53" s="262">
        <v>260462.07</v>
      </c>
      <c r="J53" s="262">
        <v>314596.15999999997</v>
      </c>
      <c r="K53" s="264">
        <v>20.78386691774352</v>
      </c>
    </row>
    <row r="54" spans="2:12">
      <c r="B54" s="259"/>
      <c r="C54" s="260" t="s">
        <v>284</v>
      </c>
      <c r="D54" s="261">
        <v>104000</v>
      </c>
      <c r="E54" s="262">
        <v>104000</v>
      </c>
      <c r="F54" s="262">
        <v>0</v>
      </c>
      <c r="G54" s="263">
        <v>-100</v>
      </c>
      <c r="H54" s="262">
        <v>214179.35</v>
      </c>
      <c r="I54" s="262">
        <v>214179.35</v>
      </c>
      <c r="J54" s="262">
        <v>0</v>
      </c>
      <c r="K54" s="264">
        <v>-100</v>
      </c>
    </row>
    <row r="55" spans="2:12">
      <c r="B55" s="259"/>
      <c r="C55" s="260" t="s">
        <v>285</v>
      </c>
      <c r="D55" s="261">
        <v>44000.3</v>
      </c>
      <c r="E55" s="262">
        <v>44000.3</v>
      </c>
      <c r="F55" s="262">
        <v>248260.67</v>
      </c>
      <c r="G55" s="263">
        <v>464.22494846626046</v>
      </c>
      <c r="H55" s="262">
        <v>98145.13</v>
      </c>
      <c r="I55" s="262">
        <v>98145.13</v>
      </c>
      <c r="J55" s="262">
        <v>531348.13</v>
      </c>
      <c r="K55" s="264">
        <v>441.39021467494103</v>
      </c>
    </row>
    <row r="56" spans="2:12">
      <c r="B56" s="259"/>
      <c r="C56" s="260" t="s">
        <v>245</v>
      </c>
      <c r="D56" s="261">
        <v>17338.28</v>
      </c>
      <c r="E56" s="262">
        <v>17338.28</v>
      </c>
      <c r="F56" s="262">
        <v>3850</v>
      </c>
      <c r="G56" s="263">
        <v>-77.79479856133365</v>
      </c>
      <c r="H56" s="262">
        <v>52295.59</v>
      </c>
      <c r="I56" s="262">
        <v>52295.59</v>
      </c>
      <c r="J56" s="262">
        <v>9002.74</v>
      </c>
      <c r="K56" s="264">
        <v>-82.784896393749449</v>
      </c>
    </row>
    <row r="57" spans="2:12">
      <c r="B57" s="259"/>
      <c r="C57" s="260" t="s">
        <v>288</v>
      </c>
      <c r="D57" s="261">
        <v>16200</v>
      </c>
      <c r="E57" s="262">
        <v>16200</v>
      </c>
      <c r="F57" s="262">
        <v>18521</v>
      </c>
      <c r="G57" s="263">
        <v>14.327160493827162</v>
      </c>
      <c r="H57" s="262">
        <v>26730</v>
      </c>
      <c r="I57" s="262">
        <v>26730</v>
      </c>
      <c r="J57" s="262">
        <v>59447.69</v>
      </c>
      <c r="K57" s="264">
        <v>122.40063598952489</v>
      </c>
    </row>
    <row r="58" spans="2:12">
      <c r="B58" s="259"/>
      <c r="C58" s="260" t="s">
        <v>248</v>
      </c>
      <c r="D58" s="261">
        <v>250</v>
      </c>
      <c r="E58" s="262">
        <v>250</v>
      </c>
      <c r="F58" s="262">
        <v>0</v>
      </c>
      <c r="G58" s="263">
        <v>-100</v>
      </c>
      <c r="H58" s="262">
        <v>41.17</v>
      </c>
      <c r="I58" s="262">
        <v>41.17</v>
      </c>
      <c r="J58" s="262">
        <v>0</v>
      </c>
      <c r="K58" s="264">
        <v>-100</v>
      </c>
    </row>
    <row r="59" spans="2:12">
      <c r="B59" s="259"/>
      <c r="C59" s="260" t="s">
        <v>294</v>
      </c>
      <c r="D59" s="261">
        <v>0</v>
      </c>
      <c r="E59" s="262">
        <v>0</v>
      </c>
      <c r="F59" s="262">
        <v>337722.25</v>
      </c>
      <c r="G59" s="263" t="s">
        <v>249</v>
      </c>
      <c r="H59" s="262">
        <v>0</v>
      </c>
      <c r="I59" s="262">
        <v>0</v>
      </c>
      <c r="J59" s="262">
        <v>789090.45</v>
      </c>
      <c r="K59" s="264" t="s">
        <v>249</v>
      </c>
    </row>
    <row r="60" spans="2:12">
      <c r="B60" s="259"/>
      <c r="C60" s="260" t="s">
        <v>239</v>
      </c>
      <c r="D60" s="261">
        <v>0</v>
      </c>
      <c r="E60" s="262">
        <v>0</v>
      </c>
      <c r="F60" s="262">
        <v>21000</v>
      </c>
      <c r="G60" s="263" t="s">
        <v>249</v>
      </c>
      <c r="H60" s="262">
        <v>0</v>
      </c>
      <c r="I60" s="262">
        <v>0</v>
      </c>
      <c r="J60" s="262">
        <v>81637.759999999995</v>
      </c>
      <c r="K60" s="264" t="s">
        <v>249</v>
      </c>
    </row>
    <row r="61" spans="2:12">
      <c r="B61" s="259"/>
      <c r="C61" s="260" t="s">
        <v>286</v>
      </c>
      <c r="D61" s="261">
        <v>0</v>
      </c>
      <c r="E61" s="262">
        <v>0</v>
      </c>
      <c r="F61" s="262">
        <v>11943.276900000001</v>
      </c>
      <c r="G61" s="263" t="s">
        <v>249</v>
      </c>
      <c r="H61" s="262">
        <v>0</v>
      </c>
      <c r="I61" s="262">
        <v>0</v>
      </c>
      <c r="J61" s="262">
        <v>28783.74</v>
      </c>
      <c r="K61" s="264" t="s">
        <v>249</v>
      </c>
      <c r="L61" s="201"/>
    </row>
    <row r="62" spans="2:12">
      <c r="B62" s="259"/>
      <c r="C62" s="260" t="s">
        <v>291</v>
      </c>
      <c r="D62" s="261">
        <v>0</v>
      </c>
      <c r="E62" s="262">
        <v>0</v>
      </c>
      <c r="F62" s="262">
        <v>19.692299999999999</v>
      </c>
      <c r="G62" s="263" t="s">
        <v>249</v>
      </c>
      <c r="H62" s="262">
        <v>0</v>
      </c>
      <c r="I62" s="262">
        <v>0</v>
      </c>
      <c r="J62" s="262">
        <v>244.21</v>
      </c>
      <c r="K62" s="264" t="s">
        <v>249</v>
      </c>
    </row>
    <row r="63" spans="2:12">
      <c r="B63" s="265" t="s">
        <v>258</v>
      </c>
      <c r="C63" s="266"/>
      <c r="D63" s="267">
        <v>4820567.96</v>
      </c>
      <c r="E63" s="268">
        <v>4820567.96</v>
      </c>
      <c r="F63" s="268">
        <v>3488069.2983999997</v>
      </c>
      <c r="G63" s="269">
        <v>-27.641943286699355</v>
      </c>
      <c r="H63" s="268">
        <v>7948897.7599999998</v>
      </c>
      <c r="I63" s="268">
        <v>7948897.7599999998</v>
      </c>
      <c r="J63" s="268">
        <v>9091634.1400000006</v>
      </c>
      <c r="K63" s="270">
        <v>14.376035703345114</v>
      </c>
    </row>
    <row r="64" spans="2:12">
      <c r="B64" s="254" t="s">
        <v>259</v>
      </c>
      <c r="C64" s="254" t="s">
        <v>274</v>
      </c>
      <c r="D64" s="255">
        <v>3157075</v>
      </c>
      <c r="E64" s="256">
        <v>3157075</v>
      </c>
      <c r="F64" s="256">
        <v>2204125</v>
      </c>
      <c r="G64" s="257">
        <v>-30.184585415297384</v>
      </c>
      <c r="H64" s="256">
        <v>4526269.42</v>
      </c>
      <c r="I64" s="256">
        <v>4526269.42</v>
      </c>
      <c r="J64" s="256">
        <v>5067744.34</v>
      </c>
      <c r="K64" s="258">
        <v>11.962940553370771</v>
      </c>
    </row>
    <row r="65" spans="2:12">
      <c r="B65" s="259"/>
      <c r="C65" s="260" t="s">
        <v>275</v>
      </c>
      <c r="D65" s="261">
        <v>1749900</v>
      </c>
      <c r="E65" s="262">
        <v>1749900</v>
      </c>
      <c r="F65" s="262">
        <v>724925</v>
      </c>
      <c r="G65" s="263">
        <v>-58.573347048402766</v>
      </c>
      <c r="H65" s="262">
        <v>2388935.62</v>
      </c>
      <c r="I65" s="262">
        <v>2388935.62</v>
      </c>
      <c r="J65" s="262">
        <v>1711391.34</v>
      </c>
      <c r="K65" s="264">
        <v>-28.361763888806678</v>
      </c>
    </row>
    <row r="66" spans="2:12">
      <c r="B66" s="259"/>
      <c r="C66" s="260" t="s">
        <v>245</v>
      </c>
      <c r="D66" s="261">
        <v>54920.39</v>
      </c>
      <c r="E66" s="262">
        <v>54920.39</v>
      </c>
      <c r="F66" s="262">
        <v>0</v>
      </c>
      <c r="G66" s="263">
        <v>-100</v>
      </c>
      <c r="H66" s="262">
        <v>127253.37</v>
      </c>
      <c r="I66" s="262">
        <v>127253.37</v>
      </c>
      <c r="J66" s="262">
        <v>0</v>
      </c>
      <c r="K66" s="264">
        <v>-100</v>
      </c>
    </row>
    <row r="67" spans="2:12">
      <c r="B67" s="259"/>
      <c r="C67" s="260" t="s">
        <v>285</v>
      </c>
      <c r="D67" s="261">
        <v>4002</v>
      </c>
      <c r="E67" s="262">
        <v>4002</v>
      </c>
      <c r="F67" s="262">
        <v>24000</v>
      </c>
      <c r="G67" s="263">
        <v>499.70014992503746</v>
      </c>
      <c r="H67" s="262">
        <v>7830.41</v>
      </c>
      <c r="I67" s="262">
        <v>7830.41</v>
      </c>
      <c r="J67" s="262">
        <v>54768.7</v>
      </c>
      <c r="K67" s="264">
        <v>599.43591714865511</v>
      </c>
    </row>
    <row r="68" spans="2:12">
      <c r="B68" s="259"/>
      <c r="C68" s="260" t="s">
        <v>290</v>
      </c>
      <c r="D68" s="261">
        <v>2850</v>
      </c>
      <c r="E68" s="262">
        <v>2850</v>
      </c>
      <c r="F68" s="262">
        <v>5000</v>
      </c>
      <c r="G68" s="263">
        <v>75.438596491228054</v>
      </c>
      <c r="H68" s="262">
        <v>3363.05</v>
      </c>
      <c r="I68" s="262">
        <v>3363.05</v>
      </c>
      <c r="J68" s="262">
        <v>5533.14</v>
      </c>
      <c r="K68" s="264">
        <v>64.527437891199952</v>
      </c>
    </row>
    <row r="69" spans="2:12">
      <c r="B69" s="259"/>
      <c r="C69" s="260" t="s">
        <v>248</v>
      </c>
      <c r="D69" s="261">
        <v>4100</v>
      </c>
      <c r="E69" s="262">
        <v>4100</v>
      </c>
      <c r="F69" s="262">
        <v>2475</v>
      </c>
      <c r="G69" s="263">
        <v>-39.634146341463413</v>
      </c>
      <c r="H69" s="262">
        <v>3040.93</v>
      </c>
      <c r="I69" s="262">
        <v>3040.93</v>
      </c>
      <c r="J69" s="262">
        <v>1464.13</v>
      </c>
      <c r="K69" s="264">
        <v>-51.852558263425983</v>
      </c>
    </row>
    <row r="70" spans="2:12">
      <c r="B70" s="259"/>
      <c r="C70" s="260" t="s">
        <v>286</v>
      </c>
      <c r="D70" s="261">
        <v>341.26069999999999</v>
      </c>
      <c r="E70" s="262">
        <v>341.26069999999999</v>
      </c>
      <c r="F70" s="262">
        <v>322.68610000000001</v>
      </c>
      <c r="G70" s="263">
        <v>-5.4429355621669835</v>
      </c>
      <c r="H70" s="262">
        <v>626.62</v>
      </c>
      <c r="I70" s="262">
        <v>626.62</v>
      </c>
      <c r="J70" s="262">
        <v>315.81</v>
      </c>
      <c r="K70" s="264">
        <v>-49.601034119562094</v>
      </c>
    </row>
    <row r="71" spans="2:12">
      <c r="B71" s="259"/>
      <c r="C71" s="260" t="s">
        <v>291</v>
      </c>
      <c r="D71" s="261">
        <v>0</v>
      </c>
      <c r="E71" s="262">
        <v>0</v>
      </c>
      <c r="F71" s="262">
        <v>880</v>
      </c>
      <c r="G71" s="263" t="s">
        <v>249</v>
      </c>
      <c r="H71" s="262">
        <v>0</v>
      </c>
      <c r="I71" s="262">
        <v>0</v>
      </c>
      <c r="J71" s="262">
        <v>3306.3</v>
      </c>
      <c r="K71" s="264" t="s">
        <v>249</v>
      </c>
    </row>
    <row r="72" spans="2:12">
      <c r="B72" s="259"/>
      <c r="C72" s="260" t="s">
        <v>273</v>
      </c>
      <c r="D72" s="261">
        <v>0</v>
      </c>
      <c r="E72" s="262">
        <v>0</v>
      </c>
      <c r="F72" s="262">
        <v>23625</v>
      </c>
      <c r="G72" s="263" t="s">
        <v>249</v>
      </c>
      <c r="H72" s="262">
        <v>0</v>
      </c>
      <c r="I72" s="262">
        <v>0</v>
      </c>
      <c r="J72" s="262">
        <v>55613.43</v>
      </c>
      <c r="K72" s="264" t="s">
        <v>249</v>
      </c>
      <c r="L72" s="201"/>
    </row>
    <row r="73" spans="2:12">
      <c r="B73" s="259"/>
      <c r="C73" s="260" t="s">
        <v>277</v>
      </c>
      <c r="D73" s="261">
        <v>0</v>
      </c>
      <c r="E73" s="262">
        <v>0</v>
      </c>
      <c r="F73" s="262">
        <v>2</v>
      </c>
      <c r="G73" s="263" t="s">
        <v>249</v>
      </c>
      <c r="H73" s="262">
        <v>0</v>
      </c>
      <c r="I73" s="262">
        <v>0</v>
      </c>
      <c r="J73" s="262">
        <v>68.010000000000005</v>
      </c>
      <c r="K73" s="264" t="s">
        <v>249</v>
      </c>
    </row>
    <row r="74" spans="2:12">
      <c r="B74" s="265" t="s">
        <v>261</v>
      </c>
      <c r="C74" s="266"/>
      <c r="D74" s="267">
        <v>4973188.6507000001</v>
      </c>
      <c r="E74" s="268">
        <v>4973188.6507000001</v>
      </c>
      <c r="F74" s="268">
        <v>2985354.6861</v>
      </c>
      <c r="G74" s="269">
        <v>-39.97101465918054</v>
      </c>
      <c r="H74" s="268">
        <v>7057319.4199999999</v>
      </c>
      <c r="I74" s="268">
        <v>7057319.4199999999</v>
      </c>
      <c r="J74" s="268">
        <v>6900205.1999999993</v>
      </c>
      <c r="K74" s="270">
        <v>-2.226259159458599</v>
      </c>
    </row>
    <row r="75" spans="2:12">
      <c r="B75" s="254" t="s">
        <v>267</v>
      </c>
      <c r="C75" s="254" t="s">
        <v>274</v>
      </c>
      <c r="D75" s="255">
        <v>603160</v>
      </c>
      <c r="E75" s="256">
        <v>603160</v>
      </c>
      <c r="F75" s="256">
        <v>512160</v>
      </c>
      <c r="G75" s="257">
        <v>-15.087207374494326</v>
      </c>
      <c r="H75" s="256">
        <v>585515.15</v>
      </c>
      <c r="I75" s="256">
        <v>585515.15</v>
      </c>
      <c r="J75" s="256">
        <v>681742.85</v>
      </c>
      <c r="K75" s="258">
        <v>16.434707112189994</v>
      </c>
    </row>
    <row r="76" spans="2:12">
      <c r="B76" s="259"/>
      <c r="C76" s="260" t="s">
        <v>277</v>
      </c>
      <c r="D76" s="261">
        <v>446000</v>
      </c>
      <c r="E76" s="262">
        <v>446000</v>
      </c>
      <c r="F76" s="262">
        <v>492375</v>
      </c>
      <c r="G76" s="263">
        <v>10.397982062780265</v>
      </c>
      <c r="H76" s="262">
        <v>464763.21</v>
      </c>
      <c r="I76" s="262">
        <v>464763.21</v>
      </c>
      <c r="J76" s="262">
        <v>611528.72</v>
      </c>
      <c r="K76" s="264">
        <v>31.578555884404015</v>
      </c>
    </row>
    <row r="77" spans="2:12">
      <c r="B77" s="259"/>
      <c r="C77" s="260" t="s">
        <v>275</v>
      </c>
      <c r="D77" s="261">
        <v>288000</v>
      </c>
      <c r="E77" s="262">
        <v>288000</v>
      </c>
      <c r="F77" s="262">
        <v>163975</v>
      </c>
      <c r="G77" s="263">
        <v>-43.064236111111107</v>
      </c>
      <c r="H77" s="262">
        <v>287546</v>
      </c>
      <c r="I77" s="262">
        <v>287546</v>
      </c>
      <c r="J77" s="262">
        <v>192132.03</v>
      </c>
      <c r="K77" s="264">
        <v>-33.182158680698052</v>
      </c>
    </row>
    <row r="78" spans="2:12">
      <c r="B78" s="259"/>
      <c r="C78" s="260" t="s">
        <v>284</v>
      </c>
      <c r="D78" s="261">
        <v>63000</v>
      </c>
      <c r="E78" s="262">
        <v>63000</v>
      </c>
      <c r="F78" s="262">
        <v>127250</v>
      </c>
      <c r="G78" s="263">
        <v>101.98412698412697</v>
      </c>
      <c r="H78" s="262">
        <v>65562</v>
      </c>
      <c r="I78" s="262">
        <v>65562</v>
      </c>
      <c r="J78" s="262">
        <v>148384.5</v>
      </c>
      <c r="K78" s="264">
        <v>126.32698819438089</v>
      </c>
    </row>
    <row r="79" spans="2:12">
      <c r="B79" s="259"/>
      <c r="C79" s="260" t="s">
        <v>276</v>
      </c>
      <c r="D79" s="261">
        <v>15750</v>
      </c>
      <c r="E79" s="262">
        <v>15750</v>
      </c>
      <c r="F79" s="262">
        <v>22500</v>
      </c>
      <c r="G79" s="263">
        <v>42.857142857142861</v>
      </c>
      <c r="H79" s="262">
        <v>27798.76</v>
      </c>
      <c r="I79" s="262">
        <v>27798.76</v>
      </c>
      <c r="J79" s="262">
        <v>29295</v>
      </c>
      <c r="K79" s="264">
        <v>5.3823983515811635</v>
      </c>
    </row>
    <row r="80" spans="2:12">
      <c r="B80" s="259"/>
      <c r="C80" s="260" t="s">
        <v>239</v>
      </c>
      <c r="D80" s="261">
        <v>25000</v>
      </c>
      <c r="E80" s="262">
        <v>25000</v>
      </c>
      <c r="F80" s="262">
        <v>50000</v>
      </c>
      <c r="G80" s="263">
        <v>100</v>
      </c>
      <c r="H80" s="262">
        <v>25750</v>
      </c>
      <c r="I80" s="262">
        <v>25750</v>
      </c>
      <c r="J80" s="262">
        <v>83821.7</v>
      </c>
      <c r="K80" s="264">
        <v>225.52116504854368</v>
      </c>
    </row>
    <row r="81" spans="2:12">
      <c r="B81" s="259"/>
      <c r="C81" s="260" t="s">
        <v>295</v>
      </c>
      <c r="D81" s="261">
        <v>22000</v>
      </c>
      <c r="E81" s="262">
        <v>22000</v>
      </c>
      <c r="F81" s="262">
        <v>0</v>
      </c>
      <c r="G81" s="263">
        <v>-100</v>
      </c>
      <c r="H81" s="262">
        <v>22550</v>
      </c>
      <c r="I81" s="262">
        <v>22550</v>
      </c>
      <c r="J81" s="262">
        <v>0</v>
      </c>
      <c r="K81" s="264">
        <v>-100</v>
      </c>
    </row>
    <row r="82" spans="2:12">
      <c r="B82" s="259"/>
      <c r="C82" s="260" t="s">
        <v>288</v>
      </c>
      <c r="D82" s="261">
        <v>22000</v>
      </c>
      <c r="E82" s="262">
        <v>22000</v>
      </c>
      <c r="F82" s="262">
        <v>0</v>
      </c>
      <c r="G82" s="263">
        <v>-100</v>
      </c>
      <c r="H82" s="262">
        <v>14850</v>
      </c>
      <c r="I82" s="262">
        <v>14850</v>
      </c>
      <c r="J82" s="262">
        <v>0</v>
      </c>
      <c r="K82" s="264">
        <v>-100</v>
      </c>
    </row>
    <row r="83" spans="2:12">
      <c r="B83" s="259"/>
      <c r="C83" s="260" t="s">
        <v>286</v>
      </c>
      <c r="D83" s="261">
        <v>5343.12</v>
      </c>
      <c r="E83" s="262">
        <v>5343.12</v>
      </c>
      <c r="F83" s="262">
        <v>146.38999999999999</v>
      </c>
      <c r="G83" s="263">
        <v>-97.260215005464971</v>
      </c>
      <c r="H83" s="262">
        <v>4612.22</v>
      </c>
      <c r="I83" s="262">
        <v>4612.22</v>
      </c>
      <c r="J83" s="262">
        <v>256.44</v>
      </c>
      <c r="K83" s="264">
        <v>-94.439987684889275</v>
      </c>
    </row>
    <row r="84" spans="2:12">
      <c r="B84" s="259"/>
      <c r="C84" s="260" t="s">
        <v>248</v>
      </c>
      <c r="D84" s="261">
        <v>13475</v>
      </c>
      <c r="E84" s="262">
        <v>13475</v>
      </c>
      <c r="F84" s="262">
        <v>1848</v>
      </c>
      <c r="G84" s="263">
        <v>-86.285714285714292</v>
      </c>
      <c r="H84" s="262">
        <v>2640.16</v>
      </c>
      <c r="I84" s="262">
        <v>2640.16</v>
      </c>
      <c r="J84" s="262">
        <v>980.11</v>
      </c>
      <c r="K84" s="264">
        <v>-62.876871098721288</v>
      </c>
    </row>
    <row r="85" spans="2:12">
      <c r="B85" s="259"/>
      <c r="C85" s="260" t="s">
        <v>296</v>
      </c>
      <c r="D85" s="261">
        <v>1251.58</v>
      </c>
      <c r="E85" s="262">
        <v>1251.58</v>
      </c>
      <c r="F85" s="262">
        <v>1.2</v>
      </c>
      <c r="G85" s="263">
        <v>-99.904121190814806</v>
      </c>
      <c r="H85" s="262">
        <v>1626.48</v>
      </c>
      <c r="I85" s="262">
        <v>1626.48</v>
      </c>
      <c r="J85" s="262">
        <v>165.33</v>
      </c>
      <c r="K85" s="264">
        <v>-89.835104028331131</v>
      </c>
    </row>
    <row r="86" spans="2:12">
      <c r="B86" s="259"/>
      <c r="C86" s="260" t="s">
        <v>245</v>
      </c>
      <c r="D86" s="261">
        <v>0.45</v>
      </c>
      <c r="E86" s="262">
        <v>0.45</v>
      </c>
      <c r="F86" s="262">
        <v>0</v>
      </c>
      <c r="G86" s="263">
        <v>-100</v>
      </c>
      <c r="H86" s="262">
        <v>90.11</v>
      </c>
      <c r="I86" s="262">
        <v>90.11</v>
      </c>
      <c r="J86" s="262">
        <v>0</v>
      </c>
      <c r="K86" s="264">
        <v>-100</v>
      </c>
    </row>
    <row r="87" spans="2:12">
      <c r="B87" s="259"/>
      <c r="C87" s="260" t="s">
        <v>283</v>
      </c>
      <c r="D87" s="261">
        <v>2</v>
      </c>
      <c r="E87" s="262">
        <v>2</v>
      </c>
      <c r="F87" s="262">
        <v>12.6</v>
      </c>
      <c r="G87" s="263">
        <v>530</v>
      </c>
      <c r="H87" s="262">
        <v>87.5</v>
      </c>
      <c r="I87" s="262">
        <v>87.5</v>
      </c>
      <c r="J87" s="262">
        <v>414.75</v>
      </c>
      <c r="K87" s="264">
        <v>374</v>
      </c>
    </row>
    <row r="88" spans="2:12">
      <c r="B88" s="259"/>
      <c r="C88" s="260" t="s">
        <v>297</v>
      </c>
      <c r="D88" s="261">
        <v>168.63</v>
      </c>
      <c r="E88" s="262">
        <v>168.63</v>
      </c>
      <c r="F88" s="262">
        <v>0</v>
      </c>
      <c r="G88" s="263">
        <v>-100</v>
      </c>
      <c r="H88" s="262">
        <v>12.16</v>
      </c>
      <c r="I88" s="262">
        <v>12.16</v>
      </c>
      <c r="J88" s="262">
        <v>0</v>
      </c>
      <c r="K88" s="264">
        <v>-100</v>
      </c>
      <c r="L88" s="201"/>
    </row>
    <row r="89" spans="2:12">
      <c r="B89" s="259"/>
      <c r="C89" s="260" t="s">
        <v>250</v>
      </c>
      <c r="D89" s="261">
        <v>0</v>
      </c>
      <c r="E89" s="262">
        <v>0</v>
      </c>
      <c r="F89" s="262">
        <v>2</v>
      </c>
      <c r="G89" s="263" t="s">
        <v>249</v>
      </c>
      <c r="H89" s="262">
        <v>0</v>
      </c>
      <c r="I89" s="262">
        <v>0</v>
      </c>
      <c r="J89" s="262">
        <v>68.37</v>
      </c>
      <c r="K89" s="264" t="s">
        <v>249</v>
      </c>
    </row>
    <row r="90" spans="2:12">
      <c r="B90" s="265" t="s">
        <v>268</v>
      </c>
      <c r="C90" s="266"/>
      <c r="D90" s="267">
        <v>1505150.7799999998</v>
      </c>
      <c r="E90" s="268">
        <v>1505150.7799999998</v>
      </c>
      <c r="F90" s="268">
        <v>1370270.1900000002</v>
      </c>
      <c r="G90" s="269">
        <v>-8.9612676545269174</v>
      </c>
      <c r="H90" s="268">
        <v>1503403.7499999998</v>
      </c>
      <c r="I90" s="268">
        <v>1503403.7499999998</v>
      </c>
      <c r="J90" s="268">
        <v>1748789.8</v>
      </c>
      <c r="K90" s="270">
        <v>16.322032587719715</v>
      </c>
    </row>
    <row r="91" spans="2:12">
      <c r="B91" s="254" t="s">
        <v>262</v>
      </c>
      <c r="C91" s="254" t="s">
        <v>273</v>
      </c>
      <c r="D91" s="255">
        <v>220864</v>
      </c>
      <c r="E91" s="256">
        <v>220864</v>
      </c>
      <c r="F91" s="256">
        <v>156301.75</v>
      </c>
      <c r="G91" s="257">
        <v>-29.231676506809624</v>
      </c>
      <c r="H91" s="256">
        <v>215683.92</v>
      </c>
      <c r="I91" s="256">
        <v>215683.92</v>
      </c>
      <c r="J91" s="256">
        <v>187696.63</v>
      </c>
      <c r="K91" s="258">
        <v>-12.976067015102476</v>
      </c>
    </row>
    <row r="92" spans="2:12">
      <c r="B92" s="259"/>
      <c r="C92" s="260" t="s">
        <v>286</v>
      </c>
      <c r="D92" s="261">
        <v>90000</v>
      </c>
      <c r="E92" s="262">
        <v>90000</v>
      </c>
      <c r="F92" s="262">
        <v>84000</v>
      </c>
      <c r="G92" s="263">
        <v>-6.6666666666666652</v>
      </c>
      <c r="H92" s="262">
        <v>117240</v>
      </c>
      <c r="I92" s="262">
        <v>117240</v>
      </c>
      <c r="J92" s="262">
        <v>73980</v>
      </c>
      <c r="K92" s="264">
        <v>-36.898669396110542</v>
      </c>
    </row>
    <row r="93" spans="2:12">
      <c r="B93" s="259"/>
      <c r="C93" s="260" t="s">
        <v>251</v>
      </c>
      <c r="D93" s="261">
        <v>11252.52</v>
      </c>
      <c r="E93" s="262">
        <v>11252.52</v>
      </c>
      <c r="F93" s="262">
        <v>7827.84</v>
      </c>
      <c r="G93" s="263">
        <v>-30.434782608695656</v>
      </c>
      <c r="H93" s="262">
        <v>35778.449999999997</v>
      </c>
      <c r="I93" s="262">
        <v>35778.449999999997</v>
      </c>
      <c r="J93" s="262">
        <v>28499.05</v>
      </c>
      <c r="K93" s="264">
        <v>-20.345766795375418</v>
      </c>
    </row>
    <row r="94" spans="2:12">
      <c r="B94" s="259"/>
      <c r="C94" s="260" t="s">
        <v>281</v>
      </c>
      <c r="D94" s="261">
        <v>22680</v>
      </c>
      <c r="E94" s="262">
        <v>22680</v>
      </c>
      <c r="F94" s="262">
        <v>0</v>
      </c>
      <c r="G94" s="263">
        <v>-100</v>
      </c>
      <c r="H94" s="262">
        <v>34369.24</v>
      </c>
      <c r="I94" s="262">
        <v>34369.24</v>
      </c>
      <c r="J94" s="262">
        <v>0</v>
      </c>
      <c r="K94" s="264">
        <v>-100</v>
      </c>
    </row>
    <row r="95" spans="2:12">
      <c r="B95" s="259"/>
      <c r="C95" s="260" t="s">
        <v>248</v>
      </c>
      <c r="D95" s="261">
        <v>21836</v>
      </c>
      <c r="E95" s="262">
        <v>21836</v>
      </c>
      <c r="F95" s="262">
        <v>60070</v>
      </c>
      <c r="G95" s="263">
        <v>175.09617145997436</v>
      </c>
      <c r="H95" s="262">
        <v>23140.52</v>
      </c>
      <c r="I95" s="262">
        <v>23140.52</v>
      </c>
      <c r="J95" s="262">
        <v>90021.21</v>
      </c>
      <c r="K95" s="264">
        <v>289.01982323647007</v>
      </c>
    </row>
    <row r="96" spans="2:12">
      <c r="B96" s="259"/>
      <c r="C96" s="260" t="s">
        <v>245</v>
      </c>
      <c r="D96" s="261">
        <v>8409.3680000000004</v>
      </c>
      <c r="E96" s="262">
        <v>8409.3680000000004</v>
      </c>
      <c r="F96" s="262">
        <v>5511.2</v>
      </c>
      <c r="G96" s="263">
        <v>-34.463564919504066</v>
      </c>
      <c r="H96" s="262">
        <v>22462.41</v>
      </c>
      <c r="I96" s="262">
        <v>22462.41</v>
      </c>
      <c r="J96" s="262">
        <v>19486.66</v>
      </c>
      <c r="K96" s="264">
        <v>-13.247688026351579</v>
      </c>
    </row>
    <row r="97" spans="2:12">
      <c r="B97" s="259"/>
      <c r="C97" s="260" t="s">
        <v>290</v>
      </c>
      <c r="D97" s="261">
        <v>52.123100000000001</v>
      </c>
      <c r="E97" s="262">
        <v>52.123100000000001</v>
      </c>
      <c r="F97" s="262">
        <v>0</v>
      </c>
      <c r="G97" s="263">
        <v>-100</v>
      </c>
      <c r="H97" s="262">
        <v>280.77999999999997</v>
      </c>
      <c r="I97" s="262">
        <v>280.77999999999997</v>
      </c>
      <c r="J97" s="262">
        <v>0</v>
      </c>
      <c r="K97" s="264">
        <v>-100</v>
      </c>
      <c r="L97" s="201"/>
    </row>
    <row r="98" spans="2:12">
      <c r="B98" s="259"/>
      <c r="C98" s="260" t="s">
        <v>274</v>
      </c>
      <c r="D98" s="261">
        <v>0</v>
      </c>
      <c r="E98" s="262">
        <v>0</v>
      </c>
      <c r="F98" s="262">
        <v>131651.5545</v>
      </c>
      <c r="G98" s="263" t="s">
        <v>249</v>
      </c>
      <c r="H98" s="262">
        <v>0</v>
      </c>
      <c r="I98" s="262">
        <v>0</v>
      </c>
      <c r="J98" s="262">
        <v>285839.39</v>
      </c>
      <c r="K98" s="264" t="s">
        <v>249</v>
      </c>
      <c r="L98" s="201"/>
    </row>
    <row r="99" spans="2:12">
      <c r="B99" s="265" t="s">
        <v>263</v>
      </c>
      <c r="C99" s="266"/>
      <c r="D99" s="267">
        <v>375094.01110000006</v>
      </c>
      <c r="E99" s="268">
        <v>375094.01110000006</v>
      </c>
      <c r="F99" s="268">
        <v>445362.34450000001</v>
      </c>
      <c r="G99" s="269">
        <v>18.733525815016662</v>
      </c>
      <c r="H99" s="268">
        <v>448955.32000000007</v>
      </c>
      <c r="I99" s="268">
        <v>448955.32000000007</v>
      </c>
      <c r="J99" s="268">
        <v>685522.94</v>
      </c>
      <c r="K99" s="270">
        <v>52.692909396863776</v>
      </c>
      <c r="L99" s="201"/>
    </row>
    <row r="100" spans="2:12">
      <c r="B100" s="254" t="s">
        <v>238</v>
      </c>
      <c r="C100" s="254" t="s">
        <v>245</v>
      </c>
      <c r="D100" s="255">
        <v>1466</v>
      </c>
      <c r="E100" s="256">
        <v>1466</v>
      </c>
      <c r="F100" s="256">
        <v>1307</v>
      </c>
      <c r="G100" s="257">
        <v>-10.845839017735337</v>
      </c>
      <c r="H100" s="256">
        <v>174769.99</v>
      </c>
      <c r="I100" s="256">
        <v>174769.99</v>
      </c>
      <c r="J100" s="256">
        <v>194220.41</v>
      </c>
      <c r="K100" s="258">
        <v>11.129153237349287</v>
      </c>
      <c r="L100" s="201"/>
    </row>
    <row r="101" spans="2:12">
      <c r="B101" s="259"/>
      <c r="C101" s="260" t="s">
        <v>254</v>
      </c>
      <c r="D101" s="261">
        <v>0.34620000000000001</v>
      </c>
      <c r="E101" s="262">
        <v>0.34620000000000001</v>
      </c>
      <c r="F101" s="262">
        <v>0</v>
      </c>
      <c r="G101" s="263">
        <v>-100</v>
      </c>
      <c r="H101" s="262">
        <v>44.6</v>
      </c>
      <c r="I101" s="262">
        <v>44.6</v>
      </c>
      <c r="J101" s="262">
        <v>0</v>
      </c>
      <c r="K101" s="264">
        <v>-100</v>
      </c>
    </row>
    <row r="102" spans="2:12">
      <c r="B102" s="265" t="s">
        <v>241</v>
      </c>
      <c r="C102" s="266"/>
      <c r="D102" s="267">
        <v>1466.3462</v>
      </c>
      <c r="E102" s="268">
        <v>1466.3462</v>
      </c>
      <c r="F102" s="268">
        <v>1307</v>
      </c>
      <c r="G102" s="269">
        <v>-10.866888051402867</v>
      </c>
      <c r="H102" s="268">
        <v>174814.59</v>
      </c>
      <c r="I102" s="268">
        <v>174814.59</v>
      </c>
      <c r="J102" s="268">
        <v>194220.41</v>
      </c>
      <c r="K102" s="270">
        <v>11.100801140225203</v>
      </c>
    </row>
    <row r="103" spans="2:12">
      <c r="B103" s="254" t="s">
        <v>253</v>
      </c>
      <c r="C103" s="254" t="s">
        <v>254</v>
      </c>
      <c r="D103" s="255">
        <v>60000</v>
      </c>
      <c r="E103" s="256">
        <v>60000</v>
      </c>
      <c r="F103" s="256">
        <v>749850</v>
      </c>
      <c r="G103" s="257">
        <v>1149.75</v>
      </c>
      <c r="H103" s="256">
        <v>11720</v>
      </c>
      <c r="I103" s="256">
        <v>11720</v>
      </c>
      <c r="J103" s="256">
        <v>183960</v>
      </c>
      <c r="K103" s="258">
        <v>1469.6245733788396</v>
      </c>
      <c r="L103" s="201"/>
    </row>
    <row r="104" spans="2:12">
      <c r="B104" s="259"/>
      <c r="C104" s="260" t="s">
        <v>248</v>
      </c>
      <c r="D104" s="261">
        <v>13750</v>
      </c>
      <c r="E104" s="262">
        <v>13750</v>
      </c>
      <c r="F104" s="262">
        <v>6225</v>
      </c>
      <c r="G104" s="263">
        <v>-54.727272727272734</v>
      </c>
      <c r="H104" s="262">
        <v>2584.84</v>
      </c>
      <c r="I104" s="262">
        <v>2584.84</v>
      </c>
      <c r="J104" s="262">
        <v>664.72</v>
      </c>
      <c r="K104" s="264">
        <v>-74.283901518082345</v>
      </c>
    </row>
    <row r="105" spans="2:12" ht="12.75" customHeight="1">
      <c r="B105" s="265" t="s">
        <v>255</v>
      </c>
      <c r="C105" s="266"/>
      <c r="D105" s="267">
        <v>73750</v>
      </c>
      <c r="E105" s="268">
        <v>73750</v>
      </c>
      <c r="F105" s="268">
        <v>756075</v>
      </c>
      <c r="G105" s="269">
        <v>925.18644067796617</v>
      </c>
      <c r="H105" s="268">
        <v>14304.84</v>
      </c>
      <c r="I105" s="268">
        <v>14304.84</v>
      </c>
      <c r="J105" s="268">
        <v>184624.72</v>
      </c>
      <c r="K105" s="270">
        <v>1190.6451243075769</v>
      </c>
    </row>
    <row r="106" spans="2:12">
      <c r="B106" s="271" t="s">
        <v>224</v>
      </c>
      <c r="C106" s="272"/>
      <c r="D106" s="273">
        <v>145059680.87489995</v>
      </c>
      <c r="E106" s="274">
        <v>145059680.87489995</v>
      </c>
      <c r="F106" s="274">
        <v>146147299.8734</v>
      </c>
      <c r="G106" s="275">
        <v>0.74977346698978931</v>
      </c>
      <c r="H106" s="274">
        <v>165532836.27000001</v>
      </c>
      <c r="I106" s="274">
        <v>165532836.27000001</v>
      </c>
      <c r="J106" s="274">
        <v>223002423.15000007</v>
      </c>
      <c r="K106" s="276">
        <v>34.717937646076223</v>
      </c>
    </row>
    <row r="107" spans="2:12" ht="20.399999999999999" customHeight="1">
      <c r="B107" s="328" t="s">
        <v>270</v>
      </c>
      <c r="C107" s="328"/>
      <c r="D107" s="328"/>
      <c r="E107" s="328"/>
      <c r="F107" s="328"/>
      <c r="G107" s="328"/>
      <c r="H107" s="328"/>
      <c r="I107" s="328"/>
      <c r="J107" s="328"/>
      <c r="K107" s="328"/>
    </row>
    <row r="138" spans="3:3" ht="14.4">
      <c r="C138"/>
    </row>
  </sheetData>
  <mergeCells count="8">
    <mergeCell ref="B107:K107"/>
    <mergeCell ref="B6:B9"/>
    <mergeCell ref="B28:B30"/>
    <mergeCell ref="B2:K2"/>
    <mergeCell ref="D4:G4"/>
    <mergeCell ref="H4:K4"/>
    <mergeCell ref="B4:B5"/>
    <mergeCell ref="C4:C5"/>
  </mergeCells>
  <hyperlinks>
    <hyperlink ref="M2" location="Índice!A1" display="Volver al índice" xr:uid="{9DA08D03-3792-4A22-826B-F9F185623CAC}"/>
  </hyperlinks>
  <printOptions horizontalCentered="1"/>
  <pageMargins left="0.19685039370078741" right="0.19685039370078741" top="0.19685039370078741" bottom="0.39370078740157483" header="0.31496062992125984" footer="0.31496062992125984"/>
  <pageSetup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5"/>
  <sheetViews>
    <sheetView zoomScale="80" zoomScaleNormal="80" zoomScaleSheetLayoutView="100" zoomScalePageLayoutView="80" workbookViewId="0">
      <selection activeCell="I1" sqref="I1"/>
    </sheetView>
  </sheetViews>
  <sheetFormatPr baseColWidth="10" defaultColWidth="10.88671875" defaultRowHeight="14.4"/>
  <cols>
    <col min="1" max="9" width="10.33203125" style="2" customWidth="1"/>
    <col min="10" max="22" width="10.88671875" style="2"/>
    <col min="23" max="23" width="10.88671875" style="2" customWidth="1"/>
    <col min="24" max="16384" width="10.88671875" style="2"/>
  </cols>
  <sheetData>
    <row r="2" spans="2:8" ht="15.6">
      <c r="D2" s="48"/>
      <c r="E2" s="49" t="s">
        <v>0</v>
      </c>
      <c r="F2" s="48"/>
    </row>
    <row r="3" spans="2:8" ht="15" customHeight="1">
      <c r="E3" s="50" t="str">
        <f>+Portada!D38</f>
        <v>Enero 2024</v>
      </c>
      <c r="F3" s="51"/>
    </row>
    <row r="4" spans="2:8">
      <c r="D4" s="48"/>
      <c r="E4" s="52" t="s">
        <v>319</v>
      </c>
      <c r="F4" s="48"/>
    </row>
    <row r="5" spans="2:8">
      <c r="D5" s="53"/>
      <c r="F5" s="53"/>
      <c r="G5" s="53"/>
    </row>
    <row r="7" spans="2:8">
      <c r="D7" s="48"/>
      <c r="E7" s="54" t="s">
        <v>1</v>
      </c>
      <c r="F7" s="48"/>
    </row>
    <row r="13" spans="2:8">
      <c r="B13" s="48"/>
      <c r="D13" s="48"/>
      <c r="E13" s="52" t="s">
        <v>2</v>
      </c>
      <c r="F13" s="48"/>
      <c r="G13" s="48"/>
      <c r="H13" s="48"/>
    </row>
    <row r="14" spans="2:8">
      <c r="D14" s="48"/>
      <c r="E14" s="52" t="s">
        <v>3</v>
      </c>
      <c r="F14" s="48"/>
      <c r="G14" s="48"/>
    </row>
    <row r="15" spans="2:8">
      <c r="B15" s="48"/>
      <c r="D15" s="55"/>
      <c r="E15" s="56" t="s">
        <v>4</v>
      </c>
      <c r="F15" s="55"/>
      <c r="G15" s="55"/>
      <c r="H15" s="48"/>
    </row>
    <row r="16" spans="2:8">
      <c r="B16" s="48"/>
      <c r="C16" s="48"/>
      <c r="D16" s="48"/>
      <c r="E16" s="48"/>
      <c r="F16" s="48"/>
      <c r="G16" s="48"/>
      <c r="H16" s="48"/>
    </row>
    <row r="17" spans="2:8">
      <c r="B17" s="48"/>
      <c r="E17" s="57" t="s">
        <v>5</v>
      </c>
      <c r="F17" s="57"/>
      <c r="G17" s="57"/>
      <c r="H17" s="57"/>
    </row>
    <row r="18" spans="2:8">
      <c r="B18" s="48"/>
      <c r="E18" s="57" t="s">
        <v>6</v>
      </c>
      <c r="F18" s="57"/>
      <c r="G18" s="57"/>
      <c r="H18" s="57"/>
    </row>
    <row r="19" spans="2:8">
      <c r="B19" s="48"/>
      <c r="C19" s="48"/>
      <c r="D19" s="48"/>
      <c r="E19" s="48"/>
      <c r="F19" s="48"/>
      <c r="G19" s="48"/>
      <c r="H19" s="48"/>
    </row>
    <row r="20" spans="2:8">
      <c r="B20" s="48"/>
      <c r="C20" s="48"/>
      <c r="G20" s="48"/>
      <c r="H20" s="48"/>
    </row>
    <row r="21" spans="2:8">
      <c r="B21" s="48"/>
      <c r="C21" s="48"/>
      <c r="G21" s="48"/>
      <c r="H21" s="48"/>
    </row>
    <row r="22" spans="2:8">
      <c r="B22" s="48"/>
      <c r="C22" s="48"/>
      <c r="D22" s="48"/>
      <c r="E22" s="48"/>
      <c r="F22" s="48"/>
      <c r="G22" s="48"/>
      <c r="H22" s="48"/>
    </row>
    <row r="25" spans="2:8">
      <c r="D25" s="58"/>
      <c r="E25" s="59" t="s">
        <v>7</v>
      </c>
      <c r="F25" s="58"/>
      <c r="G25" s="58"/>
      <c r="H25" s="57"/>
    </row>
  </sheetData>
  <hyperlinks>
    <hyperlink ref="E15" r:id="rId1" xr:uid="{00000000-0004-0000-0100-000000000000}"/>
  </hyperlinks>
  <printOptions horizontalCentered="1" verticalCentered="1"/>
  <pageMargins left="0.70866141732283472" right="0.70866141732283472" top="0.74803149606299213" bottom="0.74803149606299213" header="0.31496062992125984" footer="0.31496062992125984"/>
  <pageSetup paperSize="9"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10"/>
  <sheetViews>
    <sheetView zoomScale="80" zoomScaleNormal="80" zoomScaleSheetLayoutView="80" zoomScalePageLayoutView="80" workbookViewId="0"/>
  </sheetViews>
  <sheetFormatPr baseColWidth="10" defaultColWidth="10.88671875" defaultRowHeight="14.4"/>
  <cols>
    <col min="1" max="1" width="1.33203125" style="45" customWidth="1"/>
    <col min="2" max="9" width="11" style="45" customWidth="1"/>
    <col min="10" max="10" width="2" style="45" customWidth="1"/>
    <col min="11" max="18" width="10.88671875" style="45"/>
    <col min="19" max="20" width="10.88671875" style="45" customWidth="1"/>
    <col min="21" max="25" width="10.88671875" style="45"/>
    <col min="26" max="26" width="10.88671875" style="45" customWidth="1"/>
    <col min="27" max="16384" width="10.88671875" style="45"/>
  </cols>
  <sheetData>
    <row r="2" spans="2:11">
      <c r="B2" s="282" t="s">
        <v>8</v>
      </c>
      <c r="C2" s="282"/>
      <c r="D2" s="282"/>
      <c r="E2" s="282"/>
      <c r="F2" s="282"/>
      <c r="G2" s="282"/>
      <c r="H2" s="282"/>
      <c r="I2" s="282"/>
      <c r="J2" s="44"/>
      <c r="K2" s="1" t="s">
        <v>9</v>
      </c>
    </row>
    <row r="4" spans="2:11" ht="34.5" customHeight="1">
      <c r="B4" s="283" t="s">
        <v>10</v>
      </c>
      <c r="C4" s="283"/>
      <c r="D4" s="283"/>
      <c r="E4" s="283"/>
      <c r="F4" s="283"/>
      <c r="G4" s="283"/>
      <c r="H4" s="283"/>
      <c r="I4" s="283"/>
      <c r="J4" s="46"/>
    </row>
    <row r="5" spans="2:11" ht="29.25" customHeight="1">
      <c r="B5" s="283" t="s">
        <v>11</v>
      </c>
      <c r="C5" s="283"/>
      <c r="D5" s="283"/>
      <c r="E5" s="283"/>
      <c r="F5" s="283"/>
      <c r="G5" s="283"/>
      <c r="H5" s="283"/>
      <c r="I5" s="283"/>
      <c r="J5" s="46"/>
    </row>
    <row r="6" spans="2:11" ht="18" customHeight="1">
      <c r="B6" s="281" t="s">
        <v>12</v>
      </c>
      <c r="C6" s="281"/>
      <c r="D6" s="281"/>
      <c r="E6" s="281"/>
      <c r="F6" s="281"/>
      <c r="G6" s="281"/>
      <c r="H6" s="281"/>
      <c r="I6" s="281"/>
      <c r="J6" s="46"/>
    </row>
    <row r="7" spans="2:11" ht="34.5" customHeight="1">
      <c r="B7" s="281" t="s">
        <v>13</v>
      </c>
      <c r="C7" s="281"/>
      <c r="D7" s="281"/>
      <c r="E7" s="281"/>
      <c r="F7" s="281"/>
      <c r="G7" s="281"/>
      <c r="H7" s="281"/>
      <c r="I7" s="281"/>
      <c r="J7" s="46"/>
    </row>
    <row r="8" spans="2:11" ht="34.5" customHeight="1">
      <c r="B8" s="281" t="s">
        <v>14</v>
      </c>
      <c r="C8" s="281"/>
      <c r="D8" s="281"/>
      <c r="E8" s="281"/>
      <c r="F8" s="281"/>
      <c r="G8" s="281"/>
      <c r="H8" s="281"/>
      <c r="I8" s="281"/>
      <c r="J8" s="46"/>
    </row>
    <row r="9" spans="2:11" ht="30" customHeight="1">
      <c r="B9" s="281" t="s">
        <v>15</v>
      </c>
      <c r="C9" s="281"/>
      <c r="D9" s="281"/>
      <c r="E9" s="281"/>
      <c r="F9" s="281"/>
      <c r="G9" s="281"/>
      <c r="H9" s="281"/>
      <c r="I9" s="281"/>
    </row>
    <row r="10" spans="2:11" ht="18" customHeight="1">
      <c r="B10" s="281" t="s">
        <v>16</v>
      </c>
      <c r="C10" s="281"/>
      <c r="D10" s="281"/>
      <c r="E10" s="281"/>
      <c r="F10" s="281"/>
      <c r="G10" s="281"/>
      <c r="H10" s="281"/>
      <c r="I10" s="281"/>
    </row>
  </sheetData>
  <mergeCells count="8">
    <mergeCell ref="B10:I10"/>
    <mergeCell ref="B7:I7"/>
    <mergeCell ref="B8:I8"/>
    <mergeCell ref="B2:I2"/>
    <mergeCell ref="B4:I4"/>
    <mergeCell ref="B5:I5"/>
    <mergeCell ref="B6:I6"/>
    <mergeCell ref="B9:I9"/>
  </mergeCells>
  <hyperlinks>
    <hyperlink ref="K2" location="Índice!A1" display="Volver al índice" xr:uid="{00000000-0004-0000-0200-000000000000}"/>
  </hyperlinks>
  <printOptions horizontalCentered="1"/>
  <pageMargins left="0.70866141732283472" right="0.70866141732283472" top="0.74803149606299213" bottom="0.74803149606299213" header="0.31496062992125984" footer="0.31496062992125984"/>
  <pageSetup firstPageNumber="4"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D38"/>
  <sheetViews>
    <sheetView zoomScale="80" zoomScaleNormal="80" zoomScaleSheetLayoutView="90" zoomScalePageLayoutView="80" workbookViewId="0"/>
  </sheetViews>
  <sheetFormatPr baseColWidth="10" defaultColWidth="10.88671875" defaultRowHeight="13.8"/>
  <cols>
    <col min="1" max="1" width="1.33203125" style="36" customWidth="1"/>
    <col min="2" max="2" width="10.109375" style="35" customWidth="1"/>
    <col min="3" max="3" width="86.88671875" style="36" customWidth="1"/>
    <col min="4" max="4" width="7.33203125" style="36" customWidth="1"/>
    <col min="5" max="5" width="1.88671875" style="36" customWidth="1"/>
    <col min="6" max="7" width="9.33203125" style="36" customWidth="1"/>
    <col min="8" max="13" width="10.88671875" style="36"/>
    <col min="14" max="14" width="10.88671875" style="36" customWidth="1"/>
    <col min="15" max="16384" width="10.88671875" style="36"/>
  </cols>
  <sheetData>
    <row r="2" spans="2:4">
      <c r="B2" s="284" t="s">
        <v>17</v>
      </c>
      <c r="C2" s="284"/>
      <c r="D2" s="284"/>
    </row>
    <row r="3" spans="2:4">
      <c r="B3" s="36"/>
      <c r="C3" s="158"/>
    </row>
    <row r="4" spans="2:4">
      <c r="B4" s="230" t="s">
        <v>18</v>
      </c>
      <c r="C4" s="230" t="s">
        <v>19</v>
      </c>
      <c r="D4" s="230" t="s">
        <v>20</v>
      </c>
    </row>
    <row r="5" spans="2:4">
      <c r="B5" s="145"/>
      <c r="C5" s="37"/>
      <c r="D5" s="38"/>
    </row>
    <row r="6" spans="2:4">
      <c r="B6" s="177">
        <v>1</v>
      </c>
      <c r="C6" s="174" t="s">
        <v>21</v>
      </c>
      <c r="D6" s="176">
        <v>5</v>
      </c>
    </row>
    <row r="7" spans="2:4">
      <c r="B7" s="177">
        <v>2</v>
      </c>
      <c r="C7" s="174" t="s">
        <v>22</v>
      </c>
      <c r="D7" s="176">
        <v>5</v>
      </c>
    </row>
    <row r="8" spans="2:4">
      <c r="B8" s="177">
        <v>3</v>
      </c>
      <c r="C8" s="175" t="s">
        <v>23</v>
      </c>
      <c r="D8" s="179">
        <v>5</v>
      </c>
    </row>
    <row r="9" spans="2:4">
      <c r="B9" s="177">
        <v>4</v>
      </c>
      <c r="C9" s="178" t="s">
        <v>24</v>
      </c>
      <c r="D9" s="176">
        <v>5</v>
      </c>
    </row>
    <row r="10" spans="2:4">
      <c r="B10" s="39"/>
      <c r="C10" s="40"/>
      <c r="D10" s="41"/>
    </row>
    <row r="11" spans="2:4">
      <c r="B11" s="230" t="s">
        <v>25</v>
      </c>
      <c r="C11" s="230" t="s">
        <v>19</v>
      </c>
      <c r="D11" s="230" t="s">
        <v>20</v>
      </c>
    </row>
    <row r="12" spans="2:4">
      <c r="B12" s="42"/>
      <c r="C12" s="40"/>
      <c r="D12" s="43"/>
    </row>
    <row r="13" spans="2:4">
      <c r="B13" s="42">
        <v>1</v>
      </c>
      <c r="C13" s="178" t="s">
        <v>26</v>
      </c>
      <c r="D13" s="180">
        <v>6</v>
      </c>
    </row>
    <row r="14" spans="2:4">
      <c r="B14" s="42">
        <v>2</v>
      </c>
      <c r="C14" s="178" t="s">
        <v>27</v>
      </c>
      <c r="D14" s="181">
        <v>7</v>
      </c>
    </row>
    <row r="15" spans="2:4">
      <c r="B15" s="42">
        <v>3</v>
      </c>
      <c r="C15" s="178" t="s">
        <v>28</v>
      </c>
      <c r="D15" s="181">
        <v>8</v>
      </c>
    </row>
    <row r="16" spans="2:4">
      <c r="B16" s="42">
        <v>4</v>
      </c>
      <c r="C16" s="178" t="s">
        <v>29</v>
      </c>
      <c r="D16" s="181">
        <v>9</v>
      </c>
    </row>
    <row r="17" spans="2:4">
      <c r="B17" s="42">
        <v>5</v>
      </c>
      <c r="C17" s="178" t="s">
        <v>30</v>
      </c>
      <c r="D17" s="181">
        <v>10</v>
      </c>
    </row>
    <row r="18" spans="2:4">
      <c r="B18" s="42">
        <v>6</v>
      </c>
      <c r="C18" s="178" t="s">
        <v>31</v>
      </c>
      <c r="D18" s="181">
        <v>11</v>
      </c>
    </row>
    <row r="19" spans="2:4">
      <c r="B19" s="42">
        <v>7</v>
      </c>
      <c r="C19" s="178" t="s">
        <v>32</v>
      </c>
      <c r="D19" s="180">
        <v>12</v>
      </c>
    </row>
    <row r="20" spans="2:4">
      <c r="B20" s="42">
        <v>8</v>
      </c>
      <c r="C20" s="178" t="s">
        <v>33</v>
      </c>
      <c r="D20" s="180">
        <v>13</v>
      </c>
    </row>
    <row r="21" spans="2:4">
      <c r="B21" s="42">
        <v>9</v>
      </c>
      <c r="C21" s="178" t="s">
        <v>34</v>
      </c>
      <c r="D21" s="180">
        <v>14</v>
      </c>
    </row>
    <row r="22" spans="2:4">
      <c r="B22" s="42">
        <v>11</v>
      </c>
      <c r="C22" s="178" t="s">
        <v>35</v>
      </c>
      <c r="D22" s="180">
        <v>16</v>
      </c>
    </row>
    <row r="23" spans="2:4">
      <c r="B23" s="42">
        <v>12</v>
      </c>
      <c r="C23" s="178" t="s">
        <v>36</v>
      </c>
      <c r="D23" s="180">
        <v>17</v>
      </c>
    </row>
    <row r="24" spans="2:4">
      <c r="B24" s="42"/>
      <c r="C24" s="40"/>
      <c r="D24" s="182"/>
    </row>
    <row r="25" spans="2:4">
      <c r="B25" s="230" t="s">
        <v>37</v>
      </c>
      <c r="C25" s="230" t="s">
        <v>19</v>
      </c>
      <c r="D25" s="230" t="s">
        <v>20</v>
      </c>
    </row>
    <row r="26" spans="2:4">
      <c r="B26" s="183"/>
      <c r="C26" s="40"/>
      <c r="D26" s="182"/>
    </row>
    <row r="27" spans="2:4">
      <c r="B27" s="42">
        <v>1</v>
      </c>
      <c r="C27" s="184" t="s">
        <v>38</v>
      </c>
      <c r="D27" s="180">
        <v>6</v>
      </c>
    </row>
    <row r="28" spans="2:4">
      <c r="B28" s="42">
        <v>2</v>
      </c>
      <c r="C28" s="178" t="s">
        <v>39</v>
      </c>
      <c r="D28" s="180">
        <v>7</v>
      </c>
    </row>
    <row r="29" spans="2:4">
      <c r="B29" s="42">
        <v>3</v>
      </c>
      <c r="C29" s="178" t="s">
        <v>40</v>
      </c>
      <c r="D29" s="180">
        <v>8</v>
      </c>
    </row>
    <row r="30" spans="2:4">
      <c r="B30" s="42">
        <v>4</v>
      </c>
      <c r="C30" s="178" t="s">
        <v>41</v>
      </c>
      <c r="D30" s="181">
        <v>9</v>
      </c>
    </row>
    <row r="31" spans="2:4">
      <c r="B31" s="42" t="s">
        <v>42</v>
      </c>
      <c r="C31" s="178" t="s">
        <v>43</v>
      </c>
      <c r="D31" s="181">
        <v>10</v>
      </c>
    </row>
    <row r="32" spans="2:4">
      <c r="B32" s="42" t="s">
        <v>44</v>
      </c>
      <c r="C32" s="178" t="s">
        <v>45</v>
      </c>
      <c r="D32" s="181">
        <v>10</v>
      </c>
    </row>
    <row r="33" spans="2:4">
      <c r="B33" s="42">
        <v>6</v>
      </c>
      <c r="C33" s="178" t="s">
        <v>46</v>
      </c>
      <c r="D33" s="181">
        <v>11</v>
      </c>
    </row>
    <row r="34" spans="2:4">
      <c r="B34" s="42">
        <v>7</v>
      </c>
      <c r="C34" s="178" t="s">
        <v>32</v>
      </c>
      <c r="D34" s="180">
        <v>12</v>
      </c>
    </row>
    <row r="35" spans="2:4">
      <c r="B35" s="42">
        <v>8</v>
      </c>
      <c r="C35" s="178" t="s">
        <v>33</v>
      </c>
      <c r="D35" s="180">
        <v>13</v>
      </c>
    </row>
    <row r="36" spans="2:4">
      <c r="B36" s="42">
        <v>9</v>
      </c>
      <c r="C36" s="178" t="s">
        <v>34</v>
      </c>
      <c r="D36" s="180">
        <v>14</v>
      </c>
    </row>
    <row r="37" spans="2:4">
      <c r="B37" s="42" t="s">
        <v>47</v>
      </c>
      <c r="C37" s="178" t="s">
        <v>48</v>
      </c>
      <c r="D37" s="180">
        <v>15</v>
      </c>
    </row>
    <row r="38" spans="2:4">
      <c r="B38" s="42" t="s">
        <v>49</v>
      </c>
      <c r="C38" s="178" t="s">
        <v>50</v>
      </c>
      <c r="D38" s="180">
        <v>15</v>
      </c>
    </row>
  </sheetData>
  <mergeCells count="1">
    <mergeCell ref="B2:D2"/>
  </mergeCells>
  <hyperlinks>
    <hyperlink ref="D13" location="'precio mayorista'!A1" display="'precio mayorista'!A1" xr:uid="{00000000-0004-0000-0300-000000000000}"/>
    <hyperlink ref="D19" location="'sup región'!A1" display="'sup región'!A1" xr:uid="{00000000-0004-0000-0300-000001000000}"/>
    <hyperlink ref="D20" location="'prod región'!A1" display="'prod región'!A1" xr:uid="{00000000-0004-0000-0300-000002000000}"/>
    <hyperlink ref="D21" location="'rend región'!A1" display="'rend región'!A1" xr:uid="{00000000-0004-0000-0300-000003000000}"/>
    <hyperlink ref="D27" location="'precio mayorista'!A23" display="'precio mayorista'!A23" xr:uid="{00000000-0004-0000-0300-000004000000}"/>
    <hyperlink ref="D14" location="'precio mayorista2'!A1" display="'precio mayorista2'!A1" xr:uid="{00000000-0004-0000-0300-000005000000}"/>
    <hyperlink ref="D16" location="'precio minorista'!A1" display="'precio minorista'!A1" xr:uid="{00000000-0004-0000-0300-000006000000}"/>
    <hyperlink ref="D18" location="'sup, prod y rend'!A1" display="'sup, prod y rend'!A1" xr:uid="{00000000-0004-0000-0300-000007000000}"/>
    <hyperlink ref="D22" location="export!A1" display="export!A1" xr:uid="{00000000-0004-0000-0300-000008000000}"/>
    <hyperlink ref="D23" location="import!A1" display="import!A1" xr:uid="{00000000-0004-0000-0300-000009000000}"/>
    <hyperlink ref="D28" location="'precio mayorista2'!A42" display="'precio mayorista2'!A42" xr:uid="{00000000-0004-0000-0300-00000A000000}"/>
    <hyperlink ref="D30" location="'precio minorista'!A23" display="'precio minorista'!A23" xr:uid="{00000000-0004-0000-0300-00000B000000}"/>
    <hyperlink ref="D33" location="'sup, prod y rend'!A22" display="'sup, prod y rend'!A22" xr:uid="{00000000-0004-0000-0300-00000C000000}"/>
    <hyperlink ref="D34" location="'sup región'!A22" display="'sup región'!A22" xr:uid="{00000000-0004-0000-0300-00000D000000}"/>
    <hyperlink ref="D35" location="'prod región'!A22" display="'prod región'!A22" xr:uid="{00000000-0004-0000-0300-00000E000000}"/>
    <hyperlink ref="D36" location="'rend región'!A22" display="'rend región'!A22" xr:uid="{00000000-0004-0000-0300-00000F000000}"/>
    <hyperlink ref="D15" location="'precio mayorista3'!A1" display="'precio mayorista3'!A1" xr:uid="{00000000-0004-0000-0300-000010000000}"/>
    <hyperlink ref="D17" location="'precio minorista regiones'!A1" display="'precio minorista regiones'!A1" xr:uid="{00000000-0004-0000-0300-000011000000}"/>
    <hyperlink ref="D29" location="'precio mayorista3'!A43" display="'precio mayorista3'!A43" xr:uid="{00000000-0004-0000-0300-000012000000}"/>
    <hyperlink ref="D31" location="'precio minorista regiones'!A25" display="'precio minorista regiones'!A25" xr:uid="{00000000-0004-0000-0300-000013000000}"/>
    <hyperlink ref="D32"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9" location="Comentarios!A1" display="Comentarios!A1" xr:uid="{00000000-0004-0000-0300-000018000000}"/>
    <hyperlink ref="D37" location="'semilla certificada'!Área_de_impresión" display="'semilla certificada'!Área_de_impresión" xr:uid="{3CA0159D-861B-4BEE-B5CA-60A238F81734}"/>
    <hyperlink ref="D38" location="'semilla certificada'!Área_de_impresión" display="'semilla certificada'!Área_de_impresión" xr:uid="{E6E2458A-88B2-4676-AE13-E29D18DB8604}"/>
  </hyperlinks>
  <printOptions horizontalCentered="1"/>
  <pageMargins left="0.70866141732283472" right="0.70866141732283472" top="0.74803149606299213" bottom="0.74803149606299213" header="0.31496062992125984" footer="0.31496062992125984"/>
  <pageSetup orientation="portrait" r:id="rId1"/>
  <headerFooter differentFirst="1">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B08B-1ACE-4A6E-8A3E-D7BDD9D63E61}">
  <sheetPr>
    <pageSetUpPr fitToPage="1"/>
  </sheetPr>
  <dimension ref="A1:L11"/>
  <sheetViews>
    <sheetView tabSelected="1" topLeftCell="A7" zoomScaleNormal="100" zoomScaleSheetLayoutView="80" zoomScalePageLayoutView="80" workbookViewId="0">
      <selection activeCell="B5" sqref="B5:J5"/>
    </sheetView>
  </sheetViews>
  <sheetFormatPr baseColWidth="10" defaultColWidth="10.88671875" defaultRowHeight="13.8"/>
  <cols>
    <col min="1" max="1" width="1.33203125" style="218" customWidth="1"/>
    <col min="2" max="10" width="15.88671875" style="218" customWidth="1"/>
    <col min="11" max="11" width="2" style="218" customWidth="1"/>
    <col min="12" max="17" width="10.88671875" style="218"/>
    <col min="18" max="18" width="10.88671875" style="218" customWidth="1"/>
    <col min="19" max="16384" width="10.88671875" style="218"/>
  </cols>
  <sheetData>
    <row r="1" spans="1:12" ht="7.5" customHeight="1">
      <c r="A1" s="229"/>
      <c r="B1" s="231"/>
      <c r="C1" s="231"/>
      <c r="D1" s="231"/>
      <c r="E1" s="231"/>
      <c r="F1" s="231"/>
      <c r="G1" s="231"/>
      <c r="H1" s="231"/>
      <c r="I1" s="231"/>
      <c r="J1" s="231"/>
      <c r="K1" s="232"/>
    </row>
    <row r="2" spans="1:12" ht="16.5" customHeight="1">
      <c r="A2" s="223"/>
      <c r="B2" s="286" t="s">
        <v>51</v>
      </c>
      <c r="C2" s="286"/>
      <c r="D2" s="286"/>
      <c r="E2" s="286"/>
      <c r="F2" s="286"/>
      <c r="G2" s="286"/>
      <c r="H2" s="286"/>
      <c r="I2" s="286"/>
      <c r="J2" s="286"/>
      <c r="K2" s="227"/>
      <c r="L2" s="1" t="s">
        <v>9</v>
      </c>
    </row>
    <row r="3" spans="1:12" ht="16.5" customHeight="1">
      <c r="A3" s="223"/>
      <c r="B3" s="228"/>
      <c r="C3" s="228"/>
      <c r="D3" s="228"/>
      <c r="E3" s="228"/>
      <c r="F3" s="228"/>
      <c r="G3" s="228"/>
      <c r="H3" s="228"/>
      <c r="I3" s="228"/>
      <c r="J3" s="228"/>
      <c r="K3" s="227"/>
      <c r="L3" s="1"/>
    </row>
    <row r="4" spans="1:12" s="225" customFormat="1" ht="159" customHeight="1">
      <c r="A4" s="226"/>
      <c r="B4" s="287" t="s">
        <v>324</v>
      </c>
      <c r="C4" s="288"/>
      <c r="D4" s="288"/>
      <c r="E4" s="288"/>
      <c r="F4" s="288"/>
      <c r="G4" s="288"/>
      <c r="H4" s="288"/>
      <c r="I4" s="288"/>
      <c r="J4" s="288"/>
      <c r="K4" s="224"/>
      <c r="L4" s="225" t="s">
        <v>52</v>
      </c>
    </row>
    <row r="5" spans="1:12" ht="199.5" customHeight="1">
      <c r="A5" s="223"/>
      <c r="B5" s="288" t="s">
        <v>325</v>
      </c>
      <c r="C5" s="288"/>
      <c r="D5" s="288"/>
      <c r="E5" s="288"/>
      <c r="F5" s="288"/>
      <c r="G5" s="288"/>
      <c r="H5" s="288"/>
      <c r="I5" s="288"/>
      <c r="J5" s="288"/>
      <c r="K5" s="224"/>
    </row>
    <row r="6" spans="1:12" ht="141.75" customHeight="1">
      <c r="A6" s="223"/>
      <c r="B6" s="288" t="s">
        <v>323</v>
      </c>
      <c r="C6" s="288"/>
      <c r="D6" s="288"/>
      <c r="E6" s="288"/>
      <c r="F6" s="288"/>
      <c r="G6" s="288"/>
      <c r="H6" s="288"/>
      <c r="I6" s="288"/>
      <c r="J6" s="288"/>
      <c r="K6" s="224"/>
    </row>
    <row r="7" spans="1:12" ht="151.5" customHeight="1">
      <c r="A7" s="223"/>
      <c r="B7" s="288" t="s">
        <v>53</v>
      </c>
      <c r="C7" s="288"/>
      <c r="D7" s="288"/>
      <c r="E7" s="288"/>
      <c r="F7" s="288"/>
      <c r="G7" s="288"/>
      <c r="H7" s="288"/>
      <c r="I7" s="288"/>
      <c r="J7" s="288"/>
      <c r="K7" s="224"/>
    </row>
    <row r="8" spans="1:12" ht="142.5" customHeight="1">
      <c r="A8" s="223"/>
      <c r="B8" s="288" t="s">
        <v>322</v>
      </c>
      <c r="C8" s="288"/>
      <c r="D8" s="288"/>
      <c r="E8" s="288"/>
      <c r="F8" s="288"/>
      <c r="G8" s="288"/>
      <c r="H8" s="288"/>
      <c r="I8" s="288"/>
      <c r="J8" s="288"/>
      <c r="K8" s="222"/>
    </row>
    <row r="9" spans="1:12" ht="114" customHeight="1">
      <c r="A9" s="223"/>
      <c r="B9" s="289" t="s">
        <v>54</v>
      </c>
      <c r="C9" s="290"/>
      <c r="D9" s="290"/>
      <c r="E9" s="290"/>
      <c r="F9" s="290"/>
      <c r="G9" s="290"/>
      <c r="H9" s="290"/>
      <c r="I9" s="290"/>
      <c r="J9" s="291"/>
      <c r="K9" s="222"/>
    </row>
    <row r="10" spans="1:12">
      <c r="A10" s="221"/>
      <c r="B10" s="285"/>
      <c r="C10" s="285"/>
      <c r="D10" s="285"/>
      <c r="E10" s="285"/>
      <c r="F10" s="285"/>
      <c r="G10" s="285"/>
      <c r="H10" s="285"/>
      <c r="I10" s="285"/>
      <c r="J10" s="285"/>
      <c r="K10" s="220"/>
    </row>
    <row r="11" spans="1:12">
      <c r="A11" s="219"/>
      <c r="B11" s="219"/>
      <c r="C11" s="219"/>
      <c r="D11" s="219"/>
      <c r="E11" s="219"/>
      <c r="F11" s="219"/>
      <c r="G11" s="219"/>
      <c r="H11" s="219"/>
      <c r="I11" s="219"/>
      <c r="J11" s="219"/>
    </row>
  </sheetData>
  <mergeCells count="8">
    <mergeCell ref="B10:J10"/>
    <mergeCell ref="B2:J2"/>
    <mergeCell ref="B4:J4"/>
    <mergeCell ref="B5:J5"/>
    <mergeCell ref="B6:J6"/>
    <mergeCell ref="B8:J8"/>
    <mergeCell ref="B9:J9"/>
    <mergeCell ref="B7:J7"/>
  </mergeCells>
  <hyperlinks>
    <hyperlink ref="L2" location="Índice!A1" display="Volver al índice" xr:uid="{96D7B9C2-8CD6-4DCF-AED8-CB660D8CA4F6}"/>
  </hyperlinks>
  <printOptions horizontalCentered="1"/>
  <pageMargins left="0.70866141732283472" right="0.70866141732283472" top="0.74803149606299213" bottom="0.74803149606299213" header="0.31496062992125984" footer="0.31496062992125984"/>
  <pageSetup firstPageNumber="4" orientation="portrait" r:id="rId1"/>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92D050"/>
    <pageSetUpPr fitToPage="1"/>
  </sheetPr>
  <dimension ref="C1:R22"/>
  <sheetViews>
    <sheetView zoomScaleNormal="100" zoomScaleSheetLayoutView="90" zoomScalePageLayoutView="125" workbookViewId="0">
      <selection activeCell="K19" sqref="K19"/>
    </sheetView>
  </sheetViews>
  <sheetFormatPr baseColWidth="10" defaultColWidth="10.88671875" defaultRowHeight="13.8"/>
  <cols>
    <col min="1" max="2" width="1.33203125" style="17" customWidth="1"/>
    <col min="3" max="3" width="26.88671875" style="17" customWidth="1"/>
    <col min="4" max="8" width="10.88671875" style="17" customWidth="1"/>
    <col min="9" max="9" width="2.88671875" style="17" customWidth="1"/>
    <col min="10" max="10" width="10.88671875" style="17" customWidth="1"/>
    <col min="11" max="16384" width="10.88671875" style="17"/>
  </cols>
  <sheetData>
    <row r="1" spans="3:18" ht="13.5" customHeight="1"/>
    <row r="2" spans="3:18" ht="12.75" customHeight="1">
      <c r="C2" s="296" t="s">
        <v>55</v>
      </c>
      <c r="D2" s="296"/>
      <c r="E2" s="296"/>
      <c r="F2" s="296"/>
      <c r="G2" s="296"/>
      <c r="H2" s="296"/>
      <c r="J2" s="1" t="s">
        <v>9</v>
      </c>
    </row>
    <row r="3" spans="3:18" ht="12.75" customHeight="1">
      <c r="C3" s="296" t="s">
        <v>56</v>
      </c>
      <c r="D3" s="296"/>
      <c r="E3" s="296"/>
      <c r="F3" s="296"/>
      <c r="G3" s="296"/>
      <c r="H3" s="296"/>
    </row>
    <row r="4" spans="3:18">
      <c r="C4" s="296" t="s">
        <v>57</v>
      </c>
      <c r="D4" s="296"/>
      <c r="E4" s="296"/>
      <c r="F4" s="296"/>
      <c r="G4" s="296"/>
      <c r="H4" s="296"/>
    </row>
    <row r="5" spans="3:18">
      <c r="J5" s="18"/>
    </row>
    <row r="6" spans="3:18" ht="15" customHeight="1">
      <c r="C6" s="294" t="s">
        <v>58</v>
      </c>
      <c r="D6" s="293" t="s">
        <v>59</v>
      </c>
      <c r="E6" s="293"/>
      <c r="F6" s="293"/>
      <c r="G6" s="293" t="s">
        <v>60</v>
      </c>
      <c r="H6" s="293"/>
      <c r="J6" s="18"/>
    </row>
    <row r="7" spans="3:18">
      <c r="C7" s="295"/>
      <c r="D7" s="6">
        <v>2021</v>
      </c>
      <c r="E7" s="6">
        <v>2022</v>
      </c>
      <c r="F7" s="6">
        <v>2023</v>
      </c>
      <c r="G7" s="19" t="s">
        <v>61</v>
      </c>
      <c r="H7" s="19" t="s">
        <v>62</v>
      </c>
    </row>
    <row r="8" spans="3:18">
      <c r="C8" s="20" t="s">
        <v>63</v>
      </c>
      <c r="D8" s="21">
        <v>9812.8626906781883</v>
      </c>
      <c r="E8" s="21">
        <v>9081.0319145877802</v>
      </c>
      <c r="F8" s="21">
        <v>11733.289841769536</v>
      </c>
      <c r="G8" s="22">
        <f>(F8/E19-1)*100</f>
        <v>-3.7174502732472248</v>
      </c>
      <c r="H8" s="22">
        <f t="shared" ref="H8" si="0">(F8/E8-1)*100</f>
        <v>29.20656982739116</v>
      </c>
      <c r="O8" s="78"/>
      <c r="P8" s="79"/>
      <c r="Q8" s="23"/>
      <c r="R8" s="23"/>
    </row>
    <row r="9" spans="3:18">
      <c r="C9" s="24" t="s">
        <v>64</v>
      </c>
      <c r="D9" s="25">
        <v>6909.4892411052388</v>
      </c>
      <c r="E9" s="25">
        <v>8105.5006594220849</v>
      </c>
      <c r="F9" s="25">
        <v>11676.297770553076</v>
      </c>
      <c r="G9" s="22">
        <f t="shared" ref="G9:G14" si="1">(F9/F8-1)*100</f>
        <v>-0.48572968012409179</v>
      </c>
      <c r="H9" s="22">
        <f t="shared" ref="H9" si="2">(F9/E9-1)*100</f>
        <v>44.053998157167328</v>
      </c>
      <c r="P9" s="23"/>
      <c r="Q9" s="23"/>
      <c r="R9" s="23"/>
    </row>
    <row r="10" spans="3:18">
      <c r="C10" s="24" t="s">
        <v>65</v>
      </c>
      <c r="D10" s="25">
        <v>6695.26796255928</v>
      </c>
      <c r="E10" s="25">
        <v>8055.5248631097484</v>
      </c>
      <c r="F10" s="25">
        <v>11468.876893511191</v>
      </c>
      <c r="G10" s="22">
        <f t="shared" si="1"/>
        <v>-1.7764267503094011</v>
      </c>
      <c r="H10" s="22">
        <f t="shared" ref="H10" si="3">(F10/E10-1)*100</f>
        <v>42.372807339132891</v>
      </c>
      <c r="P10" s="23"/>
      <c r="Q10" s="23"/>
      <c r="R10" s="23"/>
    </row>
    <row r="11" spans="3:18">
      <c r="C11" s="24" t="s">
        <v>66</v>
      </c>
      <c r="D11" s="26">
        <v>6724.6320877316975</v>
      </c>
      <c r="E11" s="25">
        <v>7906.254410342206</v>
      </c>
      <c r="F11" s="25">
        <v>11338.218347791575</v>
      </c>
      <c r="G11" s="22">
        <f t="shared" si="1"/>
        <v>-1.1392444694697135</v>
      </c>
      <c r="H11" s="22">
        <f t="shared" ref="H11" si="4">(F11/E11-1)*100</f>
        <v>43.408215310653333</v>
      </c>
      <c r="P11" s="23"/>
      <c r="Q11" s="23"/>
      <c r="R11" s="23"/>
    </row>
    <row r="12" spans="3:18">
      <c r="C12" s="24" t="s">
        <v>67</v>
      </c>
      <c r="D12" s="26">
        <v>6445.2399126539394</v>
      </c>
      <c r="E12" s="25">
        <v>7887.8960774289699</v>
      </c>
      <c r="F12" s="25">
        <v>11621.639593015783</v>
      </c>
      <c r="G12" s="22">
        <f t="shared" si="1"/>
        <v>2.4996982465010698</v>
      </c>
      <c r="H12" s="22">
        <f t="shared" ref="H12" si="5">(F12/E12-1)*100</f>
        <v>47.335100246450153</v>
      </c>
      <c r="P12" s="23"/>
      <c r="Q12" s="23"/>
      <c r="R12" s="23"/>
    </row>
    <row r="13" spans="3:18">
      <c r="C13" s="24" t="s">
        <v>68</v>
      </c>
      <c r="D13" s="25">
        <v>6783.5719298181393</v>
      </c>
      <c r="E13" s="25">
        <v>7756.9641680799477</v>
      </c>
      <c r="F13" s="25">
        <v>13609.280761620159</v>
      </c>
      <c r="G13" s="22">
        <f t="shared" si="1"/>
        <v>17.102932445081855</v>
      </c>
      <c r="H13" s="22">
        <f t="shared" ref="H13" si="6">(F13/E13-1)*100</f>
        <v>75.445966575720462</v>
      </c>
      <c r="P13" s="23"/>
      <c r="Q13" s="23"/>
      <c r="R13" s="23"/>
    </row>
    <row r="14" spans="3:18">
      <c r="C14" s="24" t="s">
        <v>69</v>
      </c>
      <c r="D14" s="26">
        <v>7746.428260260569</v>
      </c>
      <c r="E14" s="25">
        <v>8878.6405705084126</v>
      </c>
      <c r="F14" s="25">
        <v>18326.312106342462</v>
      </c>
      <c r="G14" s="22">
        <f t="shared" si="1"/>
        <v>34.660401437414023</v>
      </c>
      <c r="H14" s="22">
        <f t="shared" ref="H14" si="7">(F14/E14-1)*100</f>
        <v>106.40898751117089</v>
      </c>
      <c r="P14" s="23"/>
      <c r="Q14" s="23"/>
      <c r="R14" s="23"/>
    </row>
    <row r="15" spans="3:18">
      <c r="C15" s="24" t="s">
        <v>70</v>
      </c>
      <c r="D15" s="26">
        <v>8269.0626341726111</v>
      </c>
      <c r="E15" s="25">
        <v>8343.3503428382664</v>
      </c>
      <c r="F15" s="25">
        <v>25593.047623533846</v>
      </c>
      <c r="G15" s="22">
        <f t="shared" ref="G15" si="8">(F15/F14-1)*100</f>
        <v>39.651924920980022</v>
      </c>
      <c r="H15" s="22">
        <f t="shared" ref="H15" si="9">(F15/E15-1)*100</f>
        <v>206.74784794938296</v>
      </c>
      <c r="P15" s="23"/>
      <c r="Q15" s="23"/>
      <c r="R15" s="23"/>
    </row>
    <row r="16" spans="3:18">
      <c r="C16" s="24" t="s">
        <v>71</v>
      </c>
      <c r="D16" s="25">
        <v>9441.7282004049484</v>
      </c>
      <c r="E16" s="25">
        <v>8337.6487402955081</v>
      </c>
      <c r="F16" s="25">
        <v>29222.075207372778</v>
      </c>
      <c r="G16" s="22">
        <f t="shared" ref="G16" si="10">(F16/F15-1)*100</f>
        <v>14.179739893508781</v>
      </c>
      <c r="H16" s="22">
        <f t="shared" ref="H16" si="11">(F16/E16-1)*100</f>
        <v>250.48340506531187</v>
      </c>
      <c r="P16" s="23"/>
      <c r="Q16" s="23"/>
      <c r="R16" s="23"/>
    </row>
    <row r="17" spans="3:18">
      <c r="C17" s="24" t="s">
        <v>72</v>
      </c>
      <c r="D17" s="25">
        <v>10833.45011651602</v>
      </c>
      <c r="E17" s="25">
        <v>9672.3535735687583</v>
      </c>
      <c r="F17" s="25">
        <v>28371.773442309732</v>
      </c>
      <c r="G17" s="22">
        <f t="shared" ref="G17" si="12">(F17/F16-1)*100</f>
        <v>-2.9097925422097104</v>
      </c>
      <c r="H17" s="22">
        <f t="shared" ref="H17" si="13">(F17/E17-1)*100</f>
        <v>193.32853918657511</v>
      </c>
      <c r="P17" s="23"/>
      <c r="Q17" s="23"/>
      <c r="R17" s="23"/>
    </row>
    <row r="18" spans="3:18">
      <c r="C18" s="24" t="s">
        <v>73</v>
      </c>
      <c r="D18" s="25">
        <v>10884.808075996356</v>
      </c>
      <c r="E18" s="25">
        <v>11645.5138577168</v>
      </c>
      <c r="F18" s="25">
        <v>31003.300798023218</v>
      </c>
      <c r="G18" s="22">
        <f t="shared" ref="G18" si="14">(F18/F17-1)*100</f>
        <v>9.2751599087182548</v>
      </c>
      <c r="H18" s="22">
        <f t="shared" ref="H18" si="15">(F18/E18-1)*100</f>
        <v>166.22527075075476</v>
      </c>
      <c r="P18" s="23"/>
      <c r="Q18" s="23"/>
      <c r="R18" s="23"/>
    </row>
    <row r="19" spans="3:18">
      <c r="C19" s="17" t="s">
        <v>74</v>
      </c>
      <c r="D19" s="27">
        <v>9738.2795734801894</v>
      </c>
      <c r="E19" s="27">
        <v>12186.309850609783</v>
      </c>
      <c r="F19" s="27">
        <v>17462.793401867399</v>
      </c>
      <c r="G19" s="22">
        <f t="shared" ref="G19" si="16">(F19/F18-1)*100</f>
        <v>-43.674405781397205</v>
      </c>
      <c r="H19" s="22">
        <f t="shared" ref="H19" si="17">(F19/E19-1)*100</f>
        <v>43.298452246342542</v>
      </c>
      <c r="K19" s="337"/>
      <c r="P19" s="23"/>
      <c r="Q19" s="23"/>
      <c r="R19" s="23"/>
    </row>
    <row r="20" spans="3:18">
      <c r="C20" s="28" t="s">
        <v>75</v>
      </c>
      <c r="D20" s="29">
        <f>AVERAGE(D8:D19)</f>
        <v>8357.0683904480975</v>
      </c>
      <c r="E20" s="29">
        <f>AVERAGE(E8:E19)</f>
        <v>8988.0824190423555</v>
      </c>
      <c r="F20" s="29">
        <f>AVERAGE(F8:F19)</f>
        <v>18452.242148975896</v>
      </c>
      <c r="G20" s="30"/>
      <c r="H20" s="30">
        <f t="shared" ref="H20" si="18">(F20/E20-1)*100</f>
        <v>105.29676174177661</v>
      </c>
    </row>
    <row r="21" spans="3:18">
      <c r="C21" s="31" t="s">
        <v>298</v>
      </c>
      <c r="D21" s="32">
        <f>AVERAGE(D8:D19)</f>
        <v>8357.0683904480975</v>
      </c>
      <c r="E21" s="32">
        <f t="shared" ref="E21:F21" si="19">AVERAGE(E8:E19)</f>
        <v>8988.0824190423555</v>
      </c>
      <c r="F21" s="32">
        <f t="shared" si="19"/>
        <v>18452.242148975896</v>
      </c>
      <c r="G21" s="33"/>
      <c r="H21" s="33">
        <f>(F21/E21-1)*100</f>
        <v>105.29676174177661</v>
      </c>
    </row>
    <row r="22" spans="3:18" ht="93.75" customHeight="1">
      <c r="C22" s="292" t="s">
        <v>76</v>
      </c>
      <c r="D22" s="292"/>
      <c r="E22" s="292"/>
      <c r="F22" s="292"/>
      <c r="G22" s="292"/>
      <c r="H22" s="292"/>
      <c r="I22" s="34"/>
      <c r="J22" s="18"/>
    </row>
  </sheetData>
  <mergeCells count="7">
    <mergeCell ref="C22:H22"/>
    <mergeCell ref="G6:H6"/>
    <mergeCell ref="C6:C7"/>
    <mergeCell ref="C2:H2"/>
    <mergeCell ref="C3:H3"/>
    <mergeCell ref="C4:H4"/>
    <mergeCell ref="D6:F6"/>
  </mergeCells>
  <hyperlinks>
    <hyperlink ref="J2" location="Índice!A1" display="Volver al índice" xr:uid="{00000000-0004-0000-0500-000000000000}"/>
  </hyperlinks>
  <printOptions horizontalCentered="1"/>
  <pageMargins left="0.70866141732283472" right="0.70866141732283472" top="0.74803149606299213" bottom="0.74803149606299213" header="0.31496062992125984" footer="0.31496062992125984"/>
  <pageSetup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rgb="FF92D050"/>
    <pageSetUpPr fitToPage="1"/>
  </sheetPr>
  <dimension ref="B1:N46"/>
  <sheetViews>
    <sheetView topLeftCell="A24" zoomScale="90" zoomScaleNormal="90" zoomScaleSheetLayoutView="90" workbookViewId="0">
      <selection activeCell="D47" sqref="D47"/>
    </sheetView>
  </sheetViews>
  <sheetFormatPr baseColWidth="10" defaultColWidth="10.88671875" defaultRowHeight="13.8"/>
  <cols>
    <col min="1" max="1" width="1.33203125" style="4" customWidth="1"/>
    <col min="2" max="13" width="11.6640625" style="4" customWidth="1"/>
    <col min="14" max="16384" width="10.88671875" style="4"/>
  </cols>
  <sheetData>
    <row r="1" spans="2:14" ht="6.75" customHeight="1"/>
    <row r="2" spans="2:14">
      <c r="B2" s="298" t="s">
        <v>77</v>
      </c>
      <c r="C2" s="298"/>
      <c r="D2" s="298"/>
      <c r="E2" s="298"/>
      <c r="F2" s="298"/>
      <c r="G2" s="298"/>
      <c r="H2" s="298"/>
      <c r="I2" s="298"/>
      <c r="J2" s="298"/>
      <c r="K2" s="298"/>
      <c r="L2" s="298"/>
      <c r="M2" s="298"/>
      <c r="N2" s="1" t="s">
        <v>9</v>
      </c>
    </row>
    <row r="3" spans="2:14">
      <c r="B3" s="298" t="s">
        <v>27</v>
      </c>
      <c r="C3" s="298"/>
      <c r="D3" s="298"/>
      <c r="E3" s="298"/>
      <c r="F3" s="298"/>
      <c r="G3" s="298"/>
      <c r="H3" s="298"/>
      <c r="I3" s="298"/>
      <c r="J3" s="298"/>
      <c r="K3" s="298"/>
      <c r="L3" s="298"/>
      <c r="M3" s="298"/>
    </row>
    <row r="4" spans="2:14">
      <c r="B4" s="299" t="s">
        <v>57</v>
      </c>
      <c r="C4" s="299"/>
      <c r="D4" s="299"/>
      <c r="E4" s="299"/>
      <c r="F4" s="299"/>
      <c r="G4" s="299"/>
      <c r="H4" s="299"/>
      <c r="I4" s="299"/>
      <c r="J4" s="299"/>
      <c r="K4" s="299"/>
      <c r="L4" s="299"/>
      <c r="M4" s="299"/>
    </row>
    <row r="5" spans="2:14" ht="27.75" customHeight="1">
      <c r="B5" s="233" t="s">
        <v>78</v>
      </c>
      <c r="C5" s="204" t="s">
        <v>79</v>
      </c>
      <c r="D5" s="204" t="s">
        <v>80</v>
      </c>
      <c r="E5" s="204" t="s">
        <v>81</v>
      </c>
      <c r="F5" s="204" t="s">
        <v>82</v>
      </c>
      <c r="G5" s="204" t="s">
        <v>83</v>
      </c>
      <c r="H5" s="204" t="s">
        <v>84</v>
      </c>
      <c r="I5" s="204" t="s">
        <v>85</v>
      </c>
      <c r="J5" s="204" t="s">
        <v>86</v>
      </c>
      <c r="K5" s="204" t="s">
        <v>87</v>
      </c>
      <c r="L5" s="204" t="s">
        <v>88</v>
      </c>
      <c r="M5" s="204" t="s">
        <v>89</v>
      </c>
    </row>
    <row r="6" spans="2:14">
      <c r="B6" s="14" t="s">
        <v>90</v>
      </c>
      <c r="C6" s="15">
        <v>33692.972292191436</v>
      </c>
      <c r="D6" s="15">
        <v>26288.969072164949</v>
      </c>
      <c r="E6" s="15">
        <v>32000</v>
      </c>
      <c r="F6" s="15"/>
      <c r="G6" s="15">
        <v>31991.934426229509</v>
      </c>
      <c r="H6" s="15">
        <v>31991.071428571428</v>
      </c>
      <c r="I6" s="15">
        <v>32457</v>
      </c>
      <c r="J6" s="15"/>
      <c r="K6" s="15">
        <v>41000</v>
      </c>
      <c r="L6" s="15"/>
      <c r="M6" s="15">
        <v>32593.761952692501</v>
      </c>
      <c r="N6" s="13"/>
    </row>
    <row r="7" spans="2:14">
      <c r="B7" s="16" t="s">
        <v>91</v>
      </c>
      <c r="C7" s="12">
        <v>34222.134540750325</v>
      </c>
      <c r="D7" s="12">
        <v>32211.538461538461</v>
      </c>
      <c r="E7" s="12">
        <v>32534.634703196349</v>
      </c>
      <c r="F7" s="12"/>
      <c r="G7" s="12">
        <v>32581.534883720931</v>
      </c>
      <c r="H7" s="12">
        <v>31000</v>
      </c>
      <c r="I7" s="12">
        <v>33000</v>
      </c>
      <c r="J7" s="12"/>
      <c r="K7" s="12"/>
      <c r="L7" s="12"/>
      <c r="M7" s="12">
        <v>33186.184065934067</v>
      </c>
    </row>
    <row r="8" spans="2:14">
      <c r="B8" s="16" t="s">
        <v>92</v>
      </c>
      <c r="C8" s="12">
        <v>35868.131578947367</v>
      </c>
      <c r="D8" s="12">
        <v>33056.556818181816</v>
      </c>
      <c r="E8" s="12">
        <v>35000</v>
      </c>
      <c r="F8" s="12">
        <v>34455</v>
      </c>
      <c r="G8" s="12">
        <v>30576.923076923078</v>
      </c>
      <c r="H8" s="12">
        <v>31105.641509433961</v>
      </c>
      <c r="I8" s="12"/>
      <c r="J8" s="12"/>
      <c r="K8" s="12">
        <v>36407</v>
      </c>
      <c r="L8" s="12"/>
      <c r="M8" s="12">
        <v>34268.883031301484</v>
      </c>
    </row>
    <row r="9" spans="2:14">
      <c r="B9" s="16" t="s">
        <v>93</v>
      </c>
      <c r="C9" s="12">
        <v>34783.08169596691</v>
      </c>
      <c r="D9" s="12">
        <v>30448</v>
      </c>
      <c r="E9" s="12">
        <v>32000</v>
      </c>
      <c r="F9" s="12"/>
      <c r="G9" s="12">
        <v>32763.727272727272</v>
      </c>
      <c r="H9" s="12">
        <v>31333.333333333332</v>
      </c>
      <c r="I9" s="12">
        <v>32545</v>
      </c>
      <c r="J9" s="12"/>
      <c r="K9" s="12"/>
      <c r="L9" s="12"/>
      <c r="M9" s="12">
        <v>33522.837366892549</v>
      </c>
    </row>
    <row r="10" spans="2:14">
      <c r="B10" s="16" t="s">
        <v>94</v>
      </c>
      <c r="C10" s="12">
        <v>33776.902718168814</v>
      </c>
      <c r="D10" s="12">
        <v>30000</v>
      </c>
      <c r="E10" s="12">
        <v>32460</v>
      </c>
      <c r="F10" s="12">
        <v>36500</v>
      </c>
      <c r="G10" s="12">
        <v>32509.882352941175</v>
      </c>
      <c r="H10" s="12">
        <v>29000</v>
      </c>
      <c r="I10" s="12">
        <v>33569.343065693429</v>
      </c>
      <c r="J10" s="12"/>
      <c r="K10" s="12"/>
      <c r="L10" s="12"/>
      <c r="M10" s="12">
        <v>33166.108091787442</v>
      </c>
    </row>
    <row r="11" spans="2:14">
      <c r="B11" s="16" t="s">
        <v>95</v>
      </c>
      <c r="C11" s="12">
        <v>34342.447368421053</v>
      </c>
      <c r="D11" s="12">
        <v>32080.211678832118</v>
      </c>
      <c r="E11" s="12">
        <v>32241</v>
      </c>
      <c r="F11" s="12">
        <v>33500</v>
      </c>
      <c r="G11" s="12">
        <v>32673.428571428572</v>
      </c>
      <c r="H11" s="12">
        <v>33000</v>
      </c>
      <c r="I11" s="12">
        <v>32526</v>
      </c>
      <c r="J11" s="12"/>
      <c r="K11" s="12">
        <v>38279</v>
      </c>
      <c r="L11" s="12"/>
      <c r="M11" s="12">
        <v>33338.674396135262</v>
      </c>
    </row>
    <row r="12" spans="2:14">
      <c r="B12" s="16" t="s">
        <v>96</v>
      </c>
      <c r="C12" s="12">
        <v>34955.62010443864</v>
      </c>
      <c r="D12" s="12">
        <v>32484</v>
      </c>
      <c r="E12" s="12">
        <v>32455</v>
      </c>
      <c r="F12" s="12">
        <v>33000</v>
      </c>
      <c r="G12" s="12">
        <v>32600</v>
      </c>
      <c r="H12" s="12">
        <v>29500</v>
      </c>
      <c r="I12" s="12">
        <v>34000</v>
      </c>
      <c r="J12" s="12"/>
      <c r="K12" s="12"/>
      <c r="L12" s="12"/>
      <c r="M12" s="12">
        <v>33727.166341780379</v>
      </c>
    </row>
    <row r="13" spans="2:14">
      <c r="B13" s="16" t="s">
        <v>97</v>
      </c>
      <c r="C13" s="12">
        <v>35979</v>
      </c>
      <c r="D13" s="12">
        <v>33714</v>
      </c>
      <c r="E13" s="12"/>
      <c r="F13" s="12"/>
      <c r="G13" s="12">
        <v>34085.714285714283</v>
      </c>
      <c r="H13" s="12">
        <v>30063.782608695652</v>
      </c>
      <c r="I13" s="12">
        <v>36000</v>
      </c>
      <c r="J13" s="12"/>
      <c r="K13" s="12"/>
      <c r="L13" s="12">
        <v>40000</v>
      </c>
      <c r="M13" s="12">
        <v>34175.73270893372</v>
      </c>
    </row>
    <row r="14" spans="2:14">
      <c r="B14" s="16" t="s">
        <v>98</v>
      </c>
      <c r="C14" s="12">
        <v>35990.299232736572</v>
      </c>
      <c r="D14" s="12">
        <v>33594.324324324327</v>
      </c>
      <c r="E14" s="12"/>
      <c r="F14" s="12"/>
      <c r="G14" s="12">
        <v>33982.770562770565</v>
      </c>
      <c r="H14" s="12">
        <v>31000</v>
      </c>
      <c r="I14" s="12"/>
      <c r="J14" s="12"/>
      <c r="K14" s="12"/>
      <c r="L14" s="12">
        <v>40000</v>
      </c>
      <c r="M14" s="12">
        <v>34895.228092783502</v>
      </c>
    </row>
    <row r="15" spans="2:14">
      <c r="B15" s="16" t="s">
        <v>99</v>
      </c>
      <c r="C15" s="12">
        <v>36474.087248322146</v>
      </c>
      <c r="D15" s="12">
        <v>34823.529411764706</v>
      </c>
      <c r="E15" s="12">
        <v>36455</v>
      </c>
      <c r="F15" s="12"/>
      <c r="G15" s="12">
        <v>33681.818181818184</v>
      </c>
      <c r="H15" s="12">
        <v>30000</v>
      </c>
      <c r="I15" s="12">
        <v>35000</v>
      </c>
      <c r="J15" s="12"/>
      <c r="K15" s="12"/>
      <c r="L15" s="12"/>
      <c r="M15" s="12">
        <v>35512.992678462477</v>
      </c>
    </row>
    <row r="16" spans="2:14">
      <c r="B16" s="16" t="s">
        <v>100</v>
      </c>
      <c r="C16" s="12">
        <v>36903.691034482756</v>
      </c>
      <c r="D16" s="12">
        <v>34904.191616766468</v>
      </c>
      <c r="E16" s="12">
        <v>35455</v>
      </c>
      <c r="F16" s="12"/>
      <c r="G16" s="12">
        <v>34249.788135593219</v>
      </c>
      <c r="H16" s="12">
        <v>32000</v>
      </c>
      <c r="I16" s="12">
        <v>35536</v>
      </c>
      <c r="J16" s="12"/>
      <c r="K16" s="12">
        <v>45000</v>
      </c>
      <c r="L16" s="12">
        <v>40000</v>
      </c>
      <c r="M16" s="12">
        <v>35797.460421802243</v>
      </c>
    </row>
    <row r="17" spans="2:13">
      <c r="B17" s="16" t="s">
        <v>101</v>
      </c>
      <c r="C17" s="12">
        <v>36780.15767634855</v>
      </c>
      <c r="D17" s="12">
        <v>34959.07876712329</v>
      </c>
      <c r="E17" s="12">
        <v>35455</v>
      </c>
      <c r="F17" s="12"/>
      <c r="G17" s="12">
        <v>34527.95347146492</v>
      </c>
      <c r="H17" s="12">
        <v>31000</v>
      </c>
      <c r="I17" s="12">
        <v>35000</v>
      </c>
      <c r="J17" s="12"/>
      <c r="K17" s="12">
        <v>45000</v>
      </c>
      <c r="L17" s="12">
        <v>40000</v>
      </c>
      <c r="M17" s="12">
        <v>35734.688925938928</v>
      </c>
    </row>
    <row r="18" spans="2:13">
      <c r="B18" s="16" t="s">
        <v>102</v>
      </c>
      <c r="C18" s="12">
        <v>35794.871794871797</v>
      </c>
      <c r="D18" s="12">
        <v>34664.424657534248</v>
      </c>
      <c r="E18" s="12"/>
      <c r="F18" s="12"/>
      <c r="G18" s="12">
        <v>34652.17391304348</v>
      </c>
      <c r="H18" s="12">
        <v>32796.610169491527</v>
      </c>
      <c r="I18" s="12">
        <v>33000</v>
      </c>
      <c r="J18" s="12"/>
      <c r="K18" s="12">
        <v>44000</v>
      </c>
      <c r="L18" s="12">
        <v>40000</v>
      </c>
      <c r="M18" s="12">
        <v>34676.173976608188</v>
      </c>
    </row>
    <row r="19" spans="2:13">
      <c r="B19" s="16" t="s">
        <v>103</v>
      </c>
      <c r="C19" s="12">
        <v>33848.394354148848</v>
      </c>
      <c r="D19" s="12">
        <v>32908.045936395756</v>
      </c>
      <c r="E19" s="12">
        <v>32294</v>
      </c>
      <c r="F19" s="12"/>
      <c r="G19" s="12">
        <v>33629.154522613062</v>
      </c>
      <c r="H19" s="12">
        <v>32666.666666666668</v>
      </c>
      <c r="I19" s="12">
        <v>32804.39698492462</v>
      </c>
      <c r="J19" s="12"/>
      <c r="K19" s="12">
        <v>44000</v>
      </c>
      <c r="L19" s="12">
        <v>40000</v>
      </c>
      <c r="M19" s="12">
        <v>33474.242280285034</v>
      </c>
    </row>
    <row r="20" spans="2:13">
      <c r="B20" s="16" t="s">
        <v>104</v>
      </c>
      <c r="C20" s="12">
        <v>34600.176842105262</v>
      </c>
      <c r="D20" s="12">
        <v>31500.033950617282</v>
      </c>
      <c r="E20" s="12">
        <v>32000</v>
      </c>
      <c r="F20" s="12"/>
      <c r="G20" s="12">
        <v>33193.903576982892</v>
      </c>
      <c r="H20" s="12">
        <v>31938.325991189427</v>
      </c>
      <c r="I20" s="12">
        <v>32524</v>
      </c>
      <c r="J20" s="12"/>
      <c r="K20" s="12">
        <v>43000</v>
      </c>
      <c r="L20" s="12"/>
      <c r="M20" s="12">
        <v>33262.548024786985</v>
      </c>
    </row>
    <row r="21" spans="2:13">
      <c r="B21" s="16" t="s">
        <v>105</v>
      </c>
      <c r="C21" s="12">
        <v>32296.627379873073</v>
      </c>
      <c r="D21" s="12">
        <v>30504.990099009901</v>
      </c>
      <c r="E21" s="12">
        <v>30000</v>
      </c>
      <c r="F21" s="12">
        <v>32000</v>
      </c>
      <c r="G21" s="12">
        <v>31188.195488721805</v>
      </c>
      <c r="H21" s="12">
        <v>33204.756410256414</v>
      </c>
      <c r="I21" s="12">
        <v>31545</v>
      </c>
      <c r="J21" s="12"/>
      <c r="K21" s="12">
        <v>44067</v>
      </c>
      <c r="L21" s="12">
        <v>22000</v>
      </c>
      <c r="M21" s="12">
        <v>31713.480477573412</v>
      </c>
    </row>
    <row r="22" spans="2:13">
      <c r="B22" s="16" t="s">
        <v>106</v>
      </c>
      <c r="C22" s="12">
        <v>29785.705521472391</v>
      </c>
      <c r="D22" s="12">
        <v>28260.224489795917</v>
      </c>
      <c r="E22" s="12"/>
      <c r="F22" s="12">
        <v>32500</v>
      </c>
      <c r="G22" s="12">
        <v>30107.541766109785</v>
      </c>
      <c r="H22" s="12">
        <v>31746.033898305086</v>
      </c>
      <c r="I22" s="12">
        <v>29633</v>
      </c>
      <c r="J22" s="12"/>
      <c r="K22" s="12">
        <v>43800</v>
      </c>
      <c r="L22" s="12"/>
      <c r="M22" s="12">
        <v>30032.857914416287</v>
      </c>
    </row>
    <row r="23" spans="2:13">
      <c r="B23" s="16" t="s">
        <v>107</v>
      </c>
      <c r="C23" s="12">
        <v>25642.964959568733</v>
      </c>
      <c r="D23" s="12">
        <v>22518.518518518518</v>
      </c>
      <c r="E23" s="12">
        <v>23000</v>
      </c>
      <c r="F23" s="12"/>
      <c r="G23" s="12">
        <v>29500</v>
      </c>
      <c r="H23" s="12">
        <v>30392.900497512437</v>
      </c>
      <c r="I23" s="12">
        <v>24410</v>
      </c>
      <c r="J23" s="12">
        <v>39000</v>
      </c>
      <c r="K23" s="12"/>
      <c r="L23" s="12"/>
      <c r="M23" s="12">
        <v>26134.120713950211</v>
      </c>
    </row>
    <row r="24" spans="2:13">
      <c r="B24" s="16" t="s">
        <v>108</v>
      </c>
      <c r="C24" s="12">
        <v>23584.693798449611</v>
      </c>
      <c r="D24" s="12">
        <v>20129.852813852813</v>
      </c>
      <c r="E24" s="12">
        <v>20000</v>
      </c>
      <c r="F24" s="12"/>
      <c r="G24" s="12">
        <v>22265.53146853147</v>
      </c>
      <c r="H24" s="12">
        <v>27500</v>
      </c>
      <c r="I24" s="12">
        <v>21671.246575342466</v>
      </c>
      <c r="J24" s="12"/>
      <c r="K24" s="12">
        <v>36000</v>
      </c>
      <c r="L24" s="12"/>
      <c r="M24" s="12">
        <v>22870.132273342355</v>
      </c>
    </row>
    <row r="25" spans="2:13">
      <c r="B25" s="16" t="s">
        <v>109</v>
      </c>
      <c r="C25" s="12">
        <v>22510.350210970464</v>
      </c>
      <c r="D25" s="12">
        <v>21459.384353741498</v>
      </c>
      <c r="E25" s="12"/>
      <c r="F25" s="12">
        <v>20367</v>
      </c>
      <c r="G25" s="12">
        <v>22209.131782945737</v>
      </c>
      <c r="H25" s="12">
        <v>37777.777777777781</v>
      </c>
      <c r="I25" s="12">
        <v>19543</v>
      </c>
      <c r="J25" s="12"/>
      <c r="K25" s="12"/>
      <c r="L25" s="12"/>
      <c r="M25" s="12">
        <v>22140.25680786687</v>
      </c>
    </row>
    <row r="26" spans="2:13">
      <c r="B26" s="16" t="s">
        <v>110</v>
      </c>
      <c r="C26" s="12">
        <v>20837.506993006991</v>
      </c>
      <c r="D26" s="12">
        <v>18218.305825242718</v>
      </c>
      <c r="E26" s="12">
        <v>19522</v>
      </c>
      <c r="F26" s="12">
        <v>21210.526315789473</v>
      </c>
      <c r="G26" s="12">
        <v>22094.283018867925</v>
      </c>
      <c r="H26" s="12">
        <v>32500</v>
      </c>
      <c r="I26" s="12">
        <v>19536</v>
      </c>
      <c r="J26" s="12">
        <v>18487</v>
      </c>
      <c r="K26" s="12"/>
      <c r="L26" s="12">
        <v>26000</v>
      </c>
      <c r="M26" s="12">
        <v>20933.815798795607</v>
      </c>
    </row>
    <row r="27" spans="2:13">
      <c r="B27" s="16" t="s">
        <v>299</v>
      </c>
      <c r="C27" s="12">
        <v>21217.592909535451</v>
      </c>
      <c r="D27" s="12">
        <v>17561.403508771931</v>
      </c>
      <c r="E27" s="12"/>
      <c r="F27" s="12">
        <v>19333</v>
      </c>
      <c r="G27" s="12">
        <v>21293.823529411766</v>
      </c>
      <c r="H27" s="12">
        <v>28857</v>
      </c>
      <c r="I27" s="12">
        <v>18000</v>
      </c>
      <c r="J27" s="12">
        <v>31000</v>
      </c>
      <c r="K27" s="12">
        <v>31000</v>
      </c>
      <c r="L27" s="12">
        <v>21516</v>
      </c>
      <c r="M27" s="12">
        <v>20670.105488850772</v>
      </c>
    </row>
    <row r="28" spans="2:13">
      <c r="B28" s="16" t="s">
        <v>300</v>
      </c>
      <c r="C28" s="12">
        <v>22281.026627218936</v>
      </c>
      <c r="D28" s="12">
        <v>18482.845637583894</v>
      </c>
      <c r="E28" s="12"/>
      <c r="F28" s="12">
        <v>18789</v>
      </c>
      <c r="G28" s="12">
        <v>20500</v>
      </c>
      <c r="H28" s="12">
        <v>32000</v>
      </c>
      <c r="I28" s="12">
        <v>18538</v>
      </c>
      <c r="J28" s="12"/>
      <c r="K28" s="12"/>
      <c r="L28" s="12">
        <v>23750</v>
      </c>
      <c r="M28" s="12">
        <v>20566.565795958599</v>
      </c>
    </row>
    <row r="29" spans="2:13">
      <c r="B29" s="16" t="s">
        <v>301</v>
      </c>
      <c r="C29" s="12">
        <v>20166.765676567658</v>
      </c>
      <c r="D29" s="12">
        <v>16897.93181818182</v>
      </c>
      <c r="E29" s="12"/>
      <c r="F29" s="12"/>
      <c r="G29" s="12">
        <v>19209.372549019608</v>
      </c>
      <c r="H29" s="12">
        <v>25500</v>
      </c>
      <c r="I29" s="12">
        <v>18649.093484419263</v>
      </c>
      <c r="J29" s="12"/>
      <c r="K29" s="12"/>
      <c r="L29" s="12">
        <v>23400</v>
      </c>
      <c r="M29" s="12">
        <v>19591.965555148407</v>
      </c>
    </row>
    <row r="30" spans="2:13">
      <c r="B30" s="16" t="s">
        <v>302</v>
      </c>
      <c r="C30" s="12">
        <v>20128.410372040587</v>
      </c>
      <c r="D30" s="12">
        <v>17972.727272727272</v>
      </c>
      <c r="E30" s="12">
        <v>18522</v>
      </c>
      <c r="F30" s="12"/>
      <c r="G30" s="12">
        <v>20383.504132231406</v>
      </c>
      <c r="H30" s="12">
        <v>26000</v>
      </c>
      <c r="I30" s="12">
        <v>18000</v>
      </c>
      <c r="J30" s="12"/>
      <c r="K30" s="12"/>
      <c r="L30" s="12">
        <v>25000</v>
      </c>
      <c r="M30" s="12">
        <v>19820.261261261261</v>
      </c>
    </row>
    <row r="31" spans="2:13">
      <c r="B31" s="16" t="s">
        <v>303</v>
      </c>
      <c r="C31" s="12">
        <v>20327.295756808107</v>
      </c>
      <c r="D31" s="12">
        <v>18036.933823529413</v>
      </c>
      <c r="E31" s="12">
        <v>18727</v>
      </c>
      <c r="F31" s="12">
        <v>18896</v>
      </c>
      <c r="G31" s="12">
        <v>19927.964071856288</v>
      </c>
      <c r="H31" s="12">
        <v>19818.18181818182</v>
      </c>
      <c r="I31" s="12">
        <v>17487</v>
      </c>
      <c r="J31" s="12"/>
      <c r="K31" s="12"/>
      <c r="L31" s="12">
        <v>22583</v>
      </c>
      <c r="M31" s="12">
        <v>19504.435611742017</v>
      </c>
    </row>
    <row r="32" spans="2:13">
      <c r="B32" s="16" t="s">
        <v>304</v>
      </c>
      <c r="C32" s="12">
        <v>20050.067658998647</v>
      </c>
      <c r="D32" s="12">
        <v>17852.941896024466</v>
      </c>
      <c r="E32" s="12"/>
      <c r="F32" s="12"/>
      <c r="G32" s="12">
        <v>20514.168224299065</v>
      </c>
      <c r="H32" s="12">
        <v>24500</v>
      </c>
      <c r="I32" s="12">
        <v>18000</v>
      </c>
      <c r="J32" s="12"/>
      <c r="K32" s="12"/>
      <c r="L32" s="12">
        <v>20679</v>
      </c>
      <c r="M32" s="12">
        <v>19603.349796334012</v>
      </c>
    </row>
    <row r="33" spans="2:13">
      <c r="B33" s="16" t="s">
        <v>305</v>
      </c>
      <c r="C33" s="12">
        <v>19963.125</v>
      </c>
      <c r="D33" s="12">
        <v>18086.413793103449</v>
      </c>
      <c r="E33" s="12">
        <v>18000</v>
      </c>
      <c r="F33" s="12"/>
      <c r="G33" s="12">
        <v>19051.547420965057</v>
      </c>
      <c r="H33" s="12">
        <v>19660.074626865673</v>
      </c>
      <c r="I33" s="12">
        <v>18000</v>
      </c>
      <c r="J33" s="12">
        <v>17382</v>
      </c>
      <c r="K33" s="12"/>
      <c r="L33" s="12">
        <v>20794</v>
      </c>
      <c r="M33" s="12">
        <v>19097.68301655426</v>
      </c>
    </row>
    <row r="34" spans="2:13">
      <c r="B34" s="16" t="s">
        <v>306</v>
      </c>
      <c r="C34" s="12">
        <v>19393.612590799032</v>
      </c>
      <c r="D34" s="12">
        <v>18014.75939849624</v>
      </c>
      <c r="E34" s="12">
        <v>17522</v>
      </c>
      <c r="F34" s="12"/>
      <c r="G34" s="12">
        <v>19500</v>
      </c>
      <c r="H34" s="12">
        <v>18893.191489361703</v>
      </c>
      <c r="I34" s="12">
        <v>16463</v>
      </c>
      <c r="J34" s="12"/>
      <c r="K34" s="12"/>
      <c r="L34" s="12">
        <v>20000</v>
      </c>
      <c r="M34" s="12">
        <v>18755.394431554523</v>
      </c>
    </row>
    <row r="35" spans="2:13">
      <c r="B35" s="16" t="s">
        <v>307</v>
      </c>
      <c r="C35" s="12">
        <v>18064.39093085481</v>
      </c>
      <c r="D35" s="12">
        <v>15950.673218673219</v>
      </c>
      <c r="E35" s="12">
        <v>15719</v>
      </c>
      <c r="F35" s="12"/>
      <c r="G35" s="12">
        <v>18750</v>
      </c>
      <c r="H35" s="12">
        <v>18777.777777777777</v>
      </c>
      <c r="I35" s="12">
        <v>15960.800865800866</v>
      </c>
      <c r="J35" s="12"/>
      <c r="K35" s="12"/>
      <c r="L35" s="12"/>
      <c r="M35" s="12">
        <v>17266.470348481762</v>
      </c>
    </row>
    <row r="36" spans="2:13">
      <c r="B36" s="16" t="s">
        <v>308</v>
      </c>
      <c r="C36" s="12">
        <v>16866.266783722371</v>
      </c>
      <c r="D36" s="12">
        <v>15686.156862745098</v>
      </c>
      <c r="E36" s="12">
        <v>16000</v>
      </c>
      <c r="F36" s="12"/>
      <c r="G36" s="12">
        <v>19500</v>
      </c>
      <c r="H36" s="12">
        <v>22500</v>
      </c>
      <c r="I36" s="12">
        <v>15611.239669421488</v>
      </c>
      <c r="J36" s="12"/>
      <c r="K36" s="12"/>
      <c r="L36" s="12">
        <v>20000</v>
      </c>
      <c r="M36" s="12">
        <v>16934.235258603341</v>
      </c>
    </row>
    <row r="37" spans="2:13">
      <c r="B37" s="16" t="s">
        <v>309</v>
      </c>
      <c r="C37" s="12">
        <v>16144.440203562341</v>
      </c>
      <c r="D37" s="12">
        <v>13914.671814671814</v>
      </c>
      <c r="E37" s="12">
        <v>15646</v>
      </c>
      <c r="F37" s="12">
        <v>15490</v>
      </c>
      <c r="G37" s="12">
        <v>19500</v>
      </c>
      <c r="H37" s="12">
        <v>21500</v>
      </c>
      <c r="I37" s="12">
        <v>15000</v>
      </c>
      <c r="J37" s="12"/>
      <c r="K37" s="12"/>
      <c r="L37" s="12">
        <v>20000</v>
      </c>
      <c r="M37" s="12">
        <v>16202.883530015393</v>
      </c>
    </row>
    <row r="38" spans="2:13">
      <c r="B38" s="16" t="s">
        <v>310</v>
      </c>
      <c r="C38" s="12">
        <v>16969.112261146496</v>
      </c>
      <c r="D38" s="12">
        <v>14469.801829268292</v>
      </c>
      <c r="E38" s="12">
        <v>16000</v>
      </c>
      <c r="F38" s="12">
        <v>16658</v>
      </c>
      <c r="G38" s="12">
        <v>19500</v>
      </c>
      <c r="H38" s="12">
        <v>17719.759999999998</v>
      </c>
      <c r="I38" s="12">
        <v>17213.928160919539</v>
      </c>
      <c r="J38" s="12"/>
      <c r="K38" s="12"/>
      <c r="L38" s="12">
        <v>20000</v>
      </c>
      <c r="M38" s="12">
        <v>16878.199671052633</v>
      </c>
    </row>
    <row r="39" spans="2:13">
      <c r="B39" s="16" t="s">
        <v>311</v>
      </c>
      <c r="C39" s="12">
        <v>15991.772197962155</v>
      </c>
      <c r="D39" s="12">
        <v>16680.722891566264</v>
      </c>
      <c r="E39" s="12">
        <v>14387</v>
      </c>
      <c r="F39" s="12">
        <v>15318</v>
      </c>
      <c r="G39" s="12">
        <v>18750</v>
      </c>
      <c r="H39" s="12">
        <v>15498.508196721312</v>
      </c>
      <c r="I39" s="12">
        <v>15276.595744680852</v>
      </c>
      <c r="J39" s="12">
        <v>14524</v>
      </c>
      <c r="K39" s="12"/>
      <c r="L39" s="12">
        <v>20000</v>
      </c>
      <c r="M39" s="12">
        <v>15873.840269277845</v>
      </c>
    </row>
    <row r="40" spans="2:13">
      <c r="B40" s="16" t="s">
        <v>312</v>
      </c>
      <c r="C40" s="12">
        <v>15465.039093041438</v>
      </c>
      <c r="D40" s="12">
        <v>16301.598639455782</v>
      </c>
      <c r="E40" s="12">
        <v>14429</v>
      </c>
      <c r="F40" s="12">
        <v>16000</v>
      </c>
      <c r="G40" s="12">
        <v>18500</v>
      </c>
      <c r="H40" s="12">
        <v>15608.695652173914</v>
      </c>
      <c r="I40" s="12">
        <v>14915.973597359736</v>
      </c>
      <c r="J40" s="12"/>
      <c r="K40" s="12"/>
      <c r="L40" s="12">
        <v>16000</v>
      </c>
      <c r="M40" s="12">
        <v>15731.886465905158</v>
      </c>
    </row>
    <row r="41" spans="2:13">
      <c r="B41" s="16" t="s">
        <v>313</v>
      </c>
      <c r="C41" s="12">
        <v>15395.163156676696</v>
      </c>
      <c r="D41" s="12">
        <v>14767.265306122448</v>
      </c>
      <c r="E41" s="12">
        <v>14000</v>
      </c>
      <c r="F41" s="12">
        <v>15507.462686567163</v>
      </c>
      <c r="G41" s="12">
        <v>17500</v>
      </c>
      <c r="H41" s="12">
        <v>15806.451612903225</v>
      </c>
      <c r="I41" s="12">
        <v>14186</v>
      </c>
      <c r="J41" s="12"/>
      <c r="K41" s="12"/>
      <c r="L41" s="12">
        <v>16000</v>
      </c>
      <c r="M41" s="12">
        <v>15241.228465262921</v>
      </c>
    </row>
    <row r="42" spans="2:13">
      <c r="B42" s="16" t="s">
        <v>314</v>
      </c>
      <c r="C42" s="12">
        <v>16298.915737298637</v>
      </c>
      <c r="D42" s="12">
        <v>14180.576019777503</v>
      </c>
      <c r="E42" s="12">
        <v>13827</v>
      </c>
      <c r="F42" s="12">
        <v>17279.069767441859</v>
      </c>
      <c r="G42" s="12">
        <v>17500</v>
      </c>
      <c r="H42" s="12">
        <v>13800</v>
      </c>
      <c r="I42" s="12">
        <v>15345.108695652174</v>
      </c>
      <c r="J42" s="12"/>
      <c r="K42" s="12"/>
      <c r="L42" s="12"/>
      <c r="M42" s="12">
        <v>15596.043879907622</v>
      </c>
    </row>
    <row r="43" spans="2:13">
      <c r="B43" s="16" t="s">
        <v>315</v>
      </c>
      <c r="C43" s="12">
        <v>14993.682195277601</v>
      </c>
      <c r="D43" s="12">
        <v>14255.5</v>
      </c>
      <c r="E43" s="12">
        <v>13603</v>
      </c>
      <c r="F43" s="12">
        <v>14000</v>
      </c>
      <c r="G43" s="12">
        <v>17500</v>
      </c>
      <c r="H43" s="12">
        <v>15266.666666666666</v>
      </c>
      <c r="I43" s="12">
        <v>14004.705882352941</v>
      </c>
      <c r="J43" s="12"/>
      <c r="K43" s="12"/>
      <c r="L43" s="12">
        <v>16000</v>
      </c>
      <c r="M43" s="12">
        <v>14780.289818120007</v>
      </c>
    </row>
    <row r="44" spans="2:13">
      <c r="B44" s="16" t="s">
        <v>316</v>
      </c>
      <c r="C44" s="12">
        <v>15770.221904080172</v>
      </c>
      <c r="D44" s="12">
        <v>13545.679060665361</v>
      </c>
      <c r="E44" s="12">
        <v>13773</v>
      </c>
      <c r="F44" s="12">
        <v>16098.837209302326</v>
      </c>
      <c r="G44" s="12">
        <v>19300</v>
      </c>
      <c r="H44" s="12">
        <v>15499.891304347826</v>
      </c>
      <c r="I44" s="12">
        <v>14484.426332288402</v>
      </c>
      <c r="J44" s="12"/>
      <c r="K44" s="12"/>
      <c r="L44" s="12"/>
      <c r="M44" s="12">
        <v>15516.866287765481</v>
      </c>
    </row>
    <row r="45" spans="2:13">
      <c r="B45" s="16" t="s">
        <v>317</v>
      </c>
      <c r="C45" s="12">
        <v>15678.781425891182</v>
      </c>
      <c r="D45" s="12">
        <v>13708.333333333334</v>
      </c>
      <c r="E45" s="12">
        <v>14098.070739549839</v>
      </c>
      <c r="F45" s="12">
        <v>15000</v>
      </c>
      <c r="G45" s="12">
        <v>17500</v>
      </c>
      <c r="H45" s="12">
        <v>15407.407407407407</v>
      </c>
      <c r="I45" s="12">
        <v>14514</v>
      </c>
      <c r="J45" s="12"/>
      <c r="K45" s="12"/>
      <c r="L45" s="12"/>
      <c r="M45" s="12">
        <v>15280.927448609431</v>
      </c>
    </row>
    <row r="46" spans="2:13" ht="65.25" customHeight="1">
      <c r="B46" s="297" t="s">
        <v>111</v>
      </c>
      <c r="C46" s="297"/>
      <c r="D46" s="297"/>
      <c r="E46" s="297"/>
      <c r="F46" s="297"/>
      <c r="G46" s="297"/>
      <c r="H46" s="297"/>
      <c r="I46" s="297"/>
      <c r="J46" s="297"/>
      <c r="K46" s="297"/>
      <c r="L46" s="297"/>
      <c r="M46" s="297"/>
    </row>
  </sheetData>
  <mergeCells count="4">
    <mergeCell ref="B46:M46"/>
    <mergeCell ref="B2:M2"/>
    <mergeCell ref="B3:M3"/>
    <mergeCell ref="B4:M4"/>
  </mergeCells>
  <hyperlinks>
    <hyperlink ref="N2" location="Índice!A1" display="Volver al índice" xr:uid="{00000000-0004-0000-0600-000000000000}"/>
  </hyperlinks>
  <printOptions horizontalCentered="1"/>
  <pageMargins left="0.11811023622047245" right="0.11811023622047245" top="0.74803149606299213" bottom="0.74803149606299213" header="0.31496062992125984" footer="0.31496062992125984"/>
  <pageSetup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rgb="FF92D050"/>
    <pageSetUpPr fitToPage="1"/>
  </sheetPr>
  <dimension ref="B1:O68"/>
  <sheetViews>
    <sheetView zoomScale="98" zoomScaleNormal="98" zoomScaleSheetLayoutView="80" workbookViewId="0">
      <pane ySplit="5" topLeftCell="A6" activePane="bottomLeft" state="frozen"/>
      <selection activeCell="Q63" sqref="Q63"/>
      <selection pane="bottomLeft" activeCell="B2" sqref="B2:M2"/>
    </sheetView>
  </sheetViews>
  <sheetFormatPr baseColWidth="10" defaultColWidth="10.88671875" defaultRowHeight="13.8"/>
  <cols>
    <col min="1" max="1" width="1.88671875" style="4" customWidth="1"/>
    <col min="2" max="2" width="12.33203125" style="4" customWidth="1"/>
    <col min="3" max="3" width="10.33203125" style="5" customWidth="1"/>
    <col min="4" max="4" width="12.33203125" style="5" customWidth="1"/>
    <col min="5" max="5" width="10" style="5" customWidth="1"/>
    <col min="6" max="6" width="12.88671875" style="4" customWidth="1"/>
    <col min="7" max="7" width="15.6640625" style="4" customWidth="1"/>
    <col min="8" max="8" width="12.33203125" style="4" customWidth="1"/>
    <col min="9" max="9" width="14.33203125" style="4" customWidth="1"/>
    <col min="10" max="10" width="15" style="4" customWidth="1"/>
    <col min="11" max="11" width="11.109375" style="4" customWidth="1"/>
    <col min="12" max="12" width="14.109375" style="4" customWidth="1"/>
    <col min="13" max="13" width="12.33203125" style="4" customWidth="1"/>
    <col min="14" max="14" width="1.88671875" style="4" customWidth="1"/>
    <col min="15" max="16384" width="10.88671875" style="4"/>
  </cols>
  <sheetData>
    <row r="1" spans="2:15" ht="4.5" customHeight="1"/>
    <row r="2" spans="2:15">
      <c r="B2" s="296" t="s">
        <v>112</v>
      </c>
      <c r="C2" s="296"/>
      <c r="D2" s="296"/>
      <c r="E2" s="296"/>
      <c r="F2" s="296"/>
      <c r="G2" s="296"/>
      <c r="H2" s="296"/>
      <c r="I2" s="296"/>
      <c r="J2" s="296"/>
      <c r="K2" s="296"/>
      <c r="L2" s="296"/>
      <c r="M2" s="296"/>
      <c r="N2" s="6"/>
      <c r="O2" s="1" t="s">
        <v>9</v>
      </c>
    </row>
    <row r="3" spans="2:15">
      <c r="B3" s="296" t="s">
        <v>28</v>
      </c>
      <c r="C3" s="296"/>
      <c r="D3" s="296"/>
      <c r="E3" s="296"/>
      <c r="F3" s="296"/>
      <c r="G3" s="296"/>
      <c r="H3" s="296"/>
      <c r="I3" s="296"/>
      <c r="J3" s="296"/>
      <c r="K3" s="296"/>
      <c r="L3" s="296"/>
      <c r="M3" s="296"/>
      <c r="N3" s="6"/>
    </row>
    <row r="4" spans="2:15">
      <c r="B4" s="296" t="s">
        <v>57</v>
      </c>
      <c r="C4" s="296"/>
      <c r="D4" s="296"/>
      <c r="E4" s="296"/>
      <c r="F4" s="296"/>
      <c r="G4" s="296"/>
      <c r="H4" s="296"/>
      <c r="I4" s="296"/>
      <c r="J4" s="296"/>
      <c r="K4" s="296"/>
      <c r="L4" s="296"/>
      <c r="M4" s="296"/>
      <c r="N4" s="6"/>
    </row>
    <row r="5" spans="2:15" ht="43.95" customHeight="1">
      <c r="B5" s="234" t="s">
        <v>78</v>
      </c>
      <c r="C5" s="235" t="s">
        <v>113</v>
      </c>
      <c r="D5" s="235" t="s">
        <v>114</v>
      </c>
      <c r="E5" s="235" t="s">
        <v>115</v>
      </c>
      <c r="F5" s="235" t="s">
        <v>116</v>
      </c>
      <c r="G5" s="235" t="s">
        <v>117</v>
      </c>
      <c r="H5" s="235" t="s">
        <v>118</v>
      </c>
      <c r="I5" s="235" t="s">
        <v>119</v>
      </c>
      <c r="J5" s="235" t="s">
        <v>120</v>
      </c>
      <c r="K5" s="235" t="s">
        <v>121</v>
      </c>
      <c r="L5" s="235" t="s">
        <v>122</v>
      </c>
      <c r="M5" s="235" t="s">
        <v>123</v>
      </c>
      <c r="N5" s="7"/>
    </row>
    <row r="6" spans="2:15">
      <c r="B6" s="8" t="s">
        <v>90</v>
      </c>
      <c r="C6" s="9">
        <v>26172.344827586207</v>
      </c>
      <c r="D6" s="9">
        <v>31500</v>
      </c>
      <c r="E6" s="9">
        <v>30000</v>
      </c>
      <c r="F6" s="9">
        <v>33410.203065134097</v>
      </c>
      <c r="G6" s="9">
        <v>32846.666666666664</v>
      </c>
      <c r="H6" s="9">
        <v>32000</v>
      </c>
      <c r="I6" s="9">
        <v>32000</v>
      </c>
      <c r="J6" s="9"/>
      <c r="K6" s="9">
        <v>41000</v>
      </c>
      <c r="L6" s="9">
        <v>30000</v>
      </c>
      <c r="M6" s="9">
        <v>32593.761952692501</v>
      </c>
      <c r="N6" s="10"/>
    </row>
    <row r="7" spans="2:15">
      <c r="B7" s="8" t="s">
        <v>91</v>
      </c>
      <c r="C7" s="9"/>
      <c r="D7" s="9">
        <v>31500</v>
      </c>
      <c r="E7" s="9">
        <v>30000</v>
      </c>
      <c r="F7" s="9">
        <v>33529.690196078431</v>
      </c>
      <c r="G7" s="9">
        <v>33616.883116883117</v>
      </c>
      <c r="H7" s="9">
        <v>34000</v>
      </c>
      <c r="I7" s="9">
        <v>33500</v>
      </c>
      <c r="J7" s="9"/>
      <c r="K7" s="9"/>
      <c r="L7" s="9">
        <v>29500</v>
      </c>
      <c r="M7" s="9">
        <v>33186.184065934067</v>
      </c>
      <c r="N7" s="10"/>
    </row>
    <row r="8" spans="2:15">
      <c r="B8" s="8" t="s">
        <v>92</v>
      </c>
      <c r="C8" s="9">
        <v>25312.5</v>
      </c>
      <c r="D8" s="9">
        <v>31500</v>
      </c>
      <c r="E8" s="9">
        <v>33079</v>
      </c>
      <c r="F8" s="9">
        <v>35832.3347639485</v>
      </c>
      <c r="G8" s="9"/>
      <c r="H8" s="9">
        <v>36000</v>
      </c>
      <c r="I8" s="9">
        <v>34000</v>
      </c>
      <c r="J8" s="9"/>
      <c r="K8" s="9">
        <v>35841.947368421053</v>
      </c>
      <c r="L8" s="9">
        <v>29533</v>
      </c>
      <c r="M8" s="9">
        <v>34268.883031301484</v>
      </c>
      <c r="N8" s="10"/>
    </row>
    <row r="9" spans="2:15">
      <c r="B9" s="8" t="s">
        <v>93</v>
      </c>
      <c r="C9" s="9"/>
      <c r="D9" s="9">
        <v>31750</v>
      </c>
      <c r="E9" s="9">
        <v>30448</v>
      </c>
      <c r="F9" s="9">
        <v>33581.823529411762</v>
      </c>
      <c r="G9" s="9">
        <v>36558.441558441562</v>
      </c>
      <c r="H9" s="9">
        <v>35000</v>
      </c>
      <c r="I9" s="9">
        <v>35500</v>
      </c>
      <c r="J9" s="9"/>
      <c r="K9" s="9"/>
      <c r="L9" s="9">
        <v>29000</v>
      </c>
      <c r="M9" s="9">
        <v>33522.837366892549</v>
      </c>
      <c r="N9" s="10"/>
    </row>
    <row r="10" spans="2:15">
      <c r="B10" s="8" t="s">
        <v>94</v>
      </c>
      <c r="C10" s="9">
        <v>30971.285714285714</v>
      </c>
      <c r="D10" s="9">
        <v>31750</v>
      </c>
      <c r="E10" s="9">
        <v>30000</v>
      </c>
      <c r="F10" s="9">
        <v>33437.869198312233</v>
      </c>
      <c r="G10" s="9">
        <v>34697.674418604649</v>
      </c>
      <c r="H10" s="9">
        <v>35000</v>
      </c>
      <c r="I10" s="9"/>
      <c r="J10" s="9">
        <v>36500</v>
      </c>
      <c r="K10" s="9"/>
      <c r="L10" s="9">
        <v>29000</v>
      </c>
      <c r="M10" s="9">
        <v>33166.108091787442</v>
      </c>
      <c r="N10" s="10"/>
    </row>
    <row r="11" spans="2:15">
      <c r="B11" s="11" t="s">
        <v>95</v>
      </c>
      <c r="C11" s="12"/>
      <c r="D11" s="12">
        <v>31750</v>
      </c>
      <c r="E11" s="12">
        <v>31624.724999999999</v>
      </c>
      <c r="F11" s="12">
        <v>33405.25650557621</v>
      </c>
      <c r="G11" s="12">
        <v>33852.459016393441</v>
      </c>
      <c r="H11" s="12">
        <v>33500</v>
      </c>
      <c r="I11" s="12">
        <v>36500</v>
      </c>
      <c r="J11" s="12">
        <v>33500</v>
      </c>
      <c r="K11" s="12">
        <v>38279</v>
      </c>
      <c r="L11" s="12">
        <v>29500</v>
      </c>
      <c r="M11" s="12">
        <v>33338.674396135262</v>
      </c>
      <c r="N11" s="10"/>
      <c r="O11" s="13"/>
    </row>
    <row r="12" spans="2:15">
      <c r="B12" s="11" t="s">
        <v>96</v>
      </c>
      <c r="C12" s="12"/>
      <c r="D12" s="12">
        <v>31900</v>
      </c>
      <c r="E12" s="12">
        <v>32348.930232558141</v>
      </c>
      <c r="F12" s="12">
        <v>34042.659574468082</v>
      </c>
      <c r="G12" s="12">
        <v>34728.813953488374</v>
      </c>
      <c r="H12" s="12">
        <v>35000</v>
      </c>
      <c r="I12" s="12">
        <v>34444</v>
      </c>
      <c r="J12" s="12"/>
      <c r="K12" s="12"/>
      <c r="L12" s="12">
        <v>29500</v>
      </c>
      <c r="M12" s="12">
        <v>33727.166341780379</v>
      </c>
      <c r="N12" s="10"/>
    </row>
    <row r="13" spans="2:15">
      <c r="B13" s="11" t="s">
        <v>97</v>
      </c>
      <c r="C13" s="12"/>
      <c r="D13" s="12">
        <v>29400</v>
      </c>
      <c r="E13" s="12">
        <v>33714</v>
      </c>
      <c r="F13" s="12">
        <v>36220.470588235294</v>
      </c>
      <c r="G13" s="12"/>
      <c r="H13" s="12">
        <v>35000</v>
      </c>
      <c r="I13" s="12">
        <v>36500</v>
      </c>
      <c r="J13" s="12"/>
      <c r="K13" s="12">
        <v>40000</v>
      </c>
      <c r="L13" s="12">
        <v>29467</v>
      </c>
      <c r="M13" s="12">
        <v>34175.73270893372</v>
      </c>
      <c r="N13" s="10"/>
    </row>
    <row r="14" spans="2:15">
      <c r="B14" s="11" t="s">
        <v>98</v>
      </c>
      <c r="C14" s="12"/>
      <c r="D14" s="12">
        <v>32500</v>
      </c>
      <c r="E14" s="12">
        <v>34000</v>
      </c>
      <c r="F14" s="12">
        <v>34880.282608695656</v>
      </c>
      <c r="G14" s="12">
        <v>37166.930232558138</v>
      </c>
      <c r="H14" s="12">
        <v>37000</v>
      </c>
      <c r="I14" s="12">
        <v>36400</v>
      </c>
      <c r="J14" s="12">
        <v>36000</v>
      </c>
      <c r="K14" s="12">
        <v>40000</v>
      </c>
      <c r="L14" s="12">
        <v>29500</v>
      </c>
      <c r="M14" s="12">
        <v>34895.228092783502</v>
      </c>
      <c r="N14" s="10"/>
    </row>
    <row r="15" spans="2:15">
      <c r="B15" s="11" t="s">
        <v>99</v>
      </c>
      <c r="C15" s="12"/>
      <c r="D15" s="12">
        <v>32500</v>
      </c>
      <c r="E15" s="12">
        <v>33500</v>
      </c>
      <c r="F15" s="12">
        <v>35870.611111111109</v>
      </c>
      <c r="G15" s="12">
        <v>36156.05072463768</v>
      </c>
      <c r="H15" s="12">
        <v>37000</v>
      </c>
      <c r="I15" s="12">
        <v>37000</v>
      </c>
      <c r="J15" s="12">
        <v>36000</v>
      </c>
      <c r="K15" s="12"/>
      <c r="L15" s="12">
        <v>30000</v>
      </c>
      <c r="M15" s="12">
        <v>35512.992678462477</v>
      </c>
      <c r="N15" s="10"/>
    </row>
    <row r="16" spans="2:15">
      <c r="B16" s="11" t="s">
        <v>100</v>
      </c>
      <c r="C16" s="12"/>
      <c r="D16" s="12">
        <v>32500</v>
      </c>
      <c r="E16" s="12">
        <v>34500</v>
      </c>
      <c r="F16" s="12">
        <v>36067.02671118531</v>
      </c>
      <c r="G16" s="12">
        <v>36131.519379844962</v>
      </c>
      <c r="H16" s="12">
        <v>37000</v>
      </c>
      <c r="I16" s="12"/>
      <c r="J16" s="12">
        <v>35000</v>
      </c>
      <c r="K16" s="12">
        <v>40000</v>
      </c>
      <c r="L16" s="12">
        <v>38500</v>
      </c>
      <c r="M16" s="12">
        <v>35797.460421802243</v>
      </c>
      <c r="N16" s="10"/>
    </row>
    <row r="17" spans="2:14">
      <c r="B17" s="11" t="s">
        <v>101</v>
      </c>
      <c r="C17" s="12">
        <v>35833</v>
      </c>
      <c r="D17" s="12">
        <v>33000</v>
      </c>
      <c r="E17" s="12">
        <v>34571</v>
      </c>
      <c r="F17" s="12">
        <v>35845.252754374596</v>
      </c>
      <c r="G17" s="12">
        <v>36915.625</v>
      </c>
      <c r="H17" s="12">
        <v>36000</v>
      </c>
      <c r="I17" s="12">
        <v>39143</v>
      </c>
      <c r="J17" s="12">
        <v>35000</v>
      </c>
      <c r="K17" s="12">
        <v>40000</v>
      </c>
      <c r="L17" s="12">
        <v>34818.181818181816</v>
      </c>
      <c r="M17" s="12">
        <v>35734.688925938928</v>
      </c>
      <c r="N17" s="10"/>
    </row>
    <row r="18" spans="2:14">
      <c r="B18" s="11" t="s">
        <v>102</v>
      </c>
      <c r="C18" s="12"/>
      <c r="D18" s="12">
        <v>35500</v>
      </c>
      <c r="E18" s="12">
        <v>33659</v>
      </c>
      <c r="F18" s="12">
        <v>34307.692307692305</v>
      </c>
      <c r="G18" s="12"/>
      <c r="H18" s="12">
        <v>35000</v>
      </c>
      <c r="I18" s="12">
        <v>35455</v>
      </c>
      <c r="J18" s="12"/>
      <c r="K18" s="12">
        <v>40000</v>
      </c>
      <c r="L18" s="12">
        <v>38909.090909090912</v>
      </c>
      <c r="M18" s="12">
        <v>34676.173976608188</v>
      </c>
      <c r="N18" s="10"/>
    </row>
    <row r="19" spans="2:14">
      <c r="B19" s="11" t="s">
        <v>103</v>
      </c>
      <c r="C19" s="12">
        <v>31166.5</v>
      </c>
      <c r="D19" s="12">
        <v>35613.63636363636</v>
      </c>
      <c r="E19" s="12">
        <v>32279</v>
      </c>
      <c r="F19" s="12">
        <v>32819.896975909789</v>
      </c>
      <c r="G19" s="12">
        <v>35271.317829457366</v>
      </c>
      <c r="H19" s="12">
        <v>35000</v>
      </c>
      <c r="I19" s="12">
        <v>35700</v>
      </c>
      <c r="J19" s="12"/>
      <c r="K19" s="12">
        <v>30210.315789473683</v>
      </c>
      <c r="L19" s="12">
        <v>36888.888888888891</v>
      </c>
      <c r="M19" s="12">
        <v>33474.242280285034</v>
      </c>
      <c r="N19" s="10"/>
    </row>
    <row r="20" spans="2:14">
      <c r="B20" s="11" t="s">
        <v>104</v>
      </c>
      <c r="C20" s="12">
        <v>35833</v>
      </c>
      <c r="D20" s="12">
        <v>35619.047619047618</v>
      </c>
      <c r="E20" s="12">
        <v>32556</v>
      </c>
      <c r="F20" s="12">
        <v>32222.793471810088</v>
      </c>
      <c r="G20" s="12">
        <v>35321.052631578947</v>
      </c>
      <c r="H20" s="12">
        <v>34500</v>
      </c>
      <c r="I20" s="12">
        <v>36000</v>
      </c>
      <c r="J20" s="12">
        <v>34500</v>
      </c>
      <c r="K20" s="12"/>
      <c r="L20" s="12">
        <v>36933.333333333336</v>
      </c>
      <c r="M20" s="12">
        <v>33262.548024786985</v>
      </c>
      <c r="N20" s="10"/>
    </row>
    <row r="21" spans="2:14">
      <c r="B21" s="11" t="s">
        <v>105</v>
      </c>
      <c r="C21" s="12">
        <v>32952.428571428572</v>
      </c>
      <c r="D21" s="12">
        <v>30500</v>
      </c>
      <c r="E21" s="12">
        <v>32364</v>
      </c>
      <c r="F21" s="12">
        <v>31556.484536082473</v>
      </c>
      <c r="G21" s="12">
        <v>33952.631578947367</v>
      </c>
      <c r="H21" s="12">
        <v>30000</v>
      </c>
      <c r="I21" s="12">
        <v>35500</v>
      </c>
      <c r="J21" s="12"/>
      <c r="K21" s="12">
        <v>36444.222222222219</v>
      </c>
      <c r="L21" s="12">
        <v>37033.5</v>
      </c>
      <c r="M21" s="12">
        <v>31713.480477573412</v>
      </c>
      <c r="N21" s="10"/>
    </row>
    <row r="22" spans="2:14">
      <c r="B22" s="11" t="s">
        <v>106</v>
      </c>
      <c r="C22" s="12"/>
      <c r="D22" s="12">
        <v>30638.888888888891</v>
      </c>
      <c r="E22" s="12">
        <v>33444</v>
      </c>
      <c r="F22" s="12">
        <v>30301.344413012728</v>
      </c>
      <c r="G22" s="12">
        <v>32275.641025641027</v>
      </c>
      <c r="H22" s="12">
        <v>22000</v>
      </c>
      <c r="I22" s="12">
        <v>35500</v>
      </c>
      <c r="J22" s="12">
        <v>30000</v>
      </c>
      <c r="K22" s="12">
        <v>39625</v>
      </c>
      <c r="L22" s="12">
        <v>38625</v>
      </c>
      <c r="M22" s="12">
        <v>30032.857914416287</v>
      </c>
      <c r="N22" s="10"/>
    </row>
    <row r="23" spans="2:14">
      <c r="B23" s="11" t="s">
        <v>107</v>
      </c>
      <c r="C23" s="12"/>
      <c r="D23" s="12">
        <v>29500</v>
      </c>
      <c r="E23" s="12"/>
      <c r="F23" s="12">
        <v>24984.408688656476</v>
      </c>
      <c r="G23" s="12"/>
      <c r="H23" s="12">
        <v>21363.484848484848</v>
      </c>
      <c r="I23" s="12">
        <v>27000</v>
      </c>
      <c r="J23" s="12"/>
      <c r="K23" s="12">
        <v>39563</v>
      </c>
      <c r="L23" s="12">
        <v>37500</v>
      </c>
      <c r="M23" s="12">
        <v>26134.120713950211</v>
      </c>
      <c r="N23" s="10"/>
    </row>
    <row r="24" spans="2:14">
      <c r="B24" s="11" t="s">
        <v>108</v>
      </c>
      <c r="C24" s="12">
        <v>33150.199999999997</v>
      </c>
      <c r="D24" s="12">
        <v>25500</v>
      </c>
      <c r="E24" s="12">
        <v>24516</v>
      </c>
      <c r="F24" s="12">
        <v>20989.630208333332</v>
      </c>
      <c r="G24" s="12">
        <v>30053.4</v>
      </c>
      <c r="H24" s="12">
        <v>21000</v>
      </c>
      <c r="I24" s="12">
        <v>25000</v>
      </c>
      <c r="J24" s="12">
        <v>30000</v>
      </c>
      <c r="K24" s="12">
        <v>40000</v>
      </c>
      <c r="L24" s="12">
        <v>34615.384615384617</v>
      </c>
      <c r="M24" s="12">
        <v>22870.132273342355</v>
      </c>
      <c r="N24" s="10"/>
    </row>
    <row r="25" spans="2:14">
      <c r="B25" s="11" t="s">
        <v>109</v>
      </c>
      <c r="C25" s="12">
        <v>32052.684210526317</v>
      </c>
      <c r="D25" s="12">
        <v>24750</v>
      </c>
      <c r="E25" s="12">
        <v>22927</v>
      </c>
      <c r="F25" s="12">
        <v>20747.18154402895</v>
      </c>
      <c r="G25" s="12">
        <v>28909.090909090908</v>
      </c>
      <c r="H25" s="12">
        <v>19000</v>
      </c>
      <c r="I25" s="12">
        <v>22000</v>
      </c>
      <c r="J25" s="12">
        <v>25000</v>
      </c>
      <c r="K25" s="12">
        <v>40000</v>
      </c>
      <c r="L25" s="12">
        <v>33750</v>
      </c>
      <c r="M25" s="12">
        <v>22140.25680786687</v>
      </c>
      <c r="N25" s="10"/>
    </row>
    <row r="26" spans="2:14">
      <c r="B26" s="11" t="s">
        <v>110</v>
      </c>
      <c r="C26" s="12"/>
      <c r="D26" s="12">
        <v>24500</v>
      </c>
      <c r="E26" s="12">
        <v>21492</v>
      </c>
      <c r="F26" s="12">
        <v>20053.975042541122</v>
      </c>
      <c r="G26" s="12">
        <v>21976</v>
      </c>
      <c r="H26" s="12">
        <v>17000</v>
      </c>
      <c r="I26" s="12"/>
      <c r="J26" s="12">
        <v>25000</v>
      </c>
      <c r="K26" s="12">
        <v>25430.463576158942</v>
      </c>
      <c r="L26" s="12">
        <v>32818.181818181816</v>
      </c>
      <c r="M26" s="12">
        <v>20933.815798795607</v>
      </c>
      <c r="N26" s="10"/>
    </row>
    <row r="27" spans="2:14">
      <c r="B27" s="11" t="s">
        <v>299</v>
      </c>
      <c r="C27" s="12"/>
      <c r="D27" s="12">
        <v>24500</v>
      </c>
      <c r="E27" s="12">
        <v>21380.714285714286</v>
      </c>
      <c r="F27" s="12">
        <v>19338.521505376346</v>
      </c>
      <c r="G27" s="12">
        <v>21717</v>
      </c>
      <c r="H27" s="12">
        <v>18000</v>
      </c>
      <c r="I27" s="12"/>
      <c r="J27" s="12">
        <v>28000</v>
      </c>
      <c r="K27" s="12">
        <v>21516</v>
      </c>
      <c r="L27" s="12">
        <v>29999.933333333334</v>
      </c>
      <c r="M27" s="12">
        <v>20670.105488850772</v>
      </c>
      <c r="N27" s="10"/>
    </row>
    <row r="28" spans="2:14">
      <c r="B28" s="11" t="s">
        <v>300</v>
      </c>
      <c r="C28" s="12">
        <v>31105</v>
      </c>
      <c r="D28" s="12">
        <v>20500</v>
      </c>
      <c r="E28" s="12">
        <v>19571</v>
      </c>
      <c r="F28" s="12">
        <v>18690.581441263574</v>
      </c>
      <c r="G28" s="12"/>
      <c r="H28" s="12">
        <v>19000</v>
      </c>
      <c r="I28" s="12">
        <v>25000</v>
      </c>
      <c r="J28" s="12"/>
      <c r="K28" s="12">
        <v>23529.411764705881</v>
      </c>
      <c r="L28" s="12">
        <v>32000</v>
      </c>
      <c r="M28" s="12">
        <v>20566.565795958599</v>
      </c>
      <c r="N28" s="10"/>
    </row>
    <row r="29" spans="2:14">
      <c r="B29" s="11" t="s">
        <v>301</v>
      </c>
      <c r="C29" s="12"/>
      <c r="D29" s="12">
        <v>19750</v>
      </c>
      <c r="E29" s="12">
        <v>19441</v>
      </c>
      <c r="F29" s="12">
        <v>19093.126934984521</v>
      </c>
      <c r="G29" s="12">
        <v>21000</v>
      </c>
      <c r="H29" s="12">
        <v>18968</v>
      </c>
      <c r="I29" s="12">
        <v>21500</v>
      </c>
      <c r="J29" s="12">
        <v>20500</v>
      </c>
      <c r="K29" s="12">
        <v>23400</v>
      </c>
      <c r="L29" s="12">
        <v>25500</v>
      </c>
      <c r="M29" s="12">
        <v>19591.965555148407</v>
      </c>
      <c r="N29" s="10"/>
    </row>
    <row r="30" spans="2:14">
      <c r="B30" s="11" t="s">
        <v>302</v>
      </c>
      <c r="C30" s="12">
        <v>24500</v>
      </c>
      <c r="D30" s="12">
        <v>19500</v>
      </c>
      <c r="E30" s="12">
        <v>21196.428571428572</v>
      </c>
      <c r="F30" s="12">
        <v>19162.848151062157</v>
      </c>
      <c r="G30" s="12">
        <v>20452.63157894737</v>
      </c>
      <c r="H30" s="12"/>
      <c r="I30" s="12">
        <v>20900</v>
      </c>
      <c r="J30" s="12">
        <v>18500</v>
      </c>
      <c r="K30" s="12">
        <v>24166.666666666668</v>
      </c>
      <c r="L30" s="12">
        <v>26000</v>
      </c>
      <c r="M30" s="12">
        <v>19820.261261261261</v>
      </c>
      <c r="N30" s="10"/>
    </row>
    <row r="31" spans="2:14">
      <c r="B31" s="11" t="s">
        <v>303</v>
      </c>
      <c r="C31" s="12"/>
      <c r="D31" s="12">
        <v>20500</v>
      </c>
      <c r="E31" s="12">
        <v>20579.105263157893</v>
      </c>
      <c r="F31" s="12">
        <v>19241.273624823694</v>
      </c>
      <c r="G31" s="12">
        <v>21320.51282051282</v>
      </c>
      <c r="H31" s="12">
        <v>17304</v>
      </c>
      <c r="I31" s="12">
        <v>19750</v>
      </c>
      <c r="J31" s="12"/>
      <c r="K31" s="12">
        <v>21985.217391304348</v>
      </c>
      <c r="L31" s="12">
        <v>26000</v>
      </c>
      <c r="M31" s="12">
        <v>19504.435611742017</v>
      </c>
      <c r="N31" s="10"/>
    </row>
    <row r="32" spans="2:14">
      <c r="B32" s="11" t="s">
        <v>304</v>
      </c>
      <c r="C32" s="12">
        <v>26600</v>
      </c>
      <c r="D32" s="12">
        <v>19500</v>
      </c>
      <c r="E32" s="12">
        <v>20321.107142857141</v>
      </c>
      <c r="F32" s="12">
        <v>18700.943925233645</v>
      </c>
      <c r="G32" s="12">
        <v>21540</v>
      </c>
      <c r="H32" s="12">
        <v>20000</v>
      </c>
      <c r="I32" s="12">
        <v>21000</v>
      </c>
      <c r="J32" s="12"/>
      <c r="K32" s="12">
        <v>20679</v>
      </c>
      <c r="L32" s="12">
        <v>24500</v>
      </c>
      <c r="M32" s="12">
        <v>19603.349796334012</v>
      </c>
      <c r="N32" s="10"/>
    </row>
    <row r="33" spans="2:14">
      <c r="B33" s="11" t="s">
        <v>305</v>
      </c>
      <c r="C33" s="12"/>
      <c r="D33" s="12">
        <v>19500</v>
      </c>
      <c r="E33" s="12">
        <v>20300</v>
      </c>
      <c r="F33" s="12">
        <v>18781.389491966998</v>
      </c>
      <c r="G33" s="12">
        <v>20279.220779220781</v>
      </c>
      <c r="H33" s="12">
        <v>18556</v>
      </c>
      <c r="I33" s="12">
        <v>20000</v>
      </c>
      <c r="J33" s="12">
        <v>20000</v>
      </c>
      <c r="K33" s="12">
        <v>20794</v>
      </c>
      <c r="L33" s="12">
        <v>24500</v>
      </c>
      <c r="M33" s="12">
        <v>19097.68301655426</v>
      </c>
      <c r="N33" s="10"/>
    </row>
    <row r="34" spans="2:14">
      <c r="B34" s="11" t="s">
        <v>306</v>
      </c>
      <c r="C34" s="12">
        <v>22872.677966101695</v>
      </c>
      <c r="D34" s="12">
        <v>19500</v>
      </c>
      <c r="E34" s="12">
        <v>20358</v>
      </c>
      <c r="F34" s="12">
        <v>17913.968253968254</v>
      </c>
      <c r="G34" s="12">
        <v>19920.353982300883</v>
      </c>
      <c r="H34" s="12">
        <v>19000</v>
      </c>
      <c r="I34" s="12">
        <v>20000</v>
      </c>
      <c r="J34" s="12">
        <v>22000</v>
      </c>
      <c r="K34" s="12">
        <v>20000</v>
      </c>
      <c r="L34" s="12">
        <v>24000</v>
      </c>
      <c r="M34" s="12">
        <v>18755.394431554523</v>
      </c>
      <c r="N34" s="10"/>
    </row>
    <row r="35" spans="2:14">
      <c r="B35" s="11" t="s">
        <v>307</v>
      </c>
      <c r="C35" s="12"/>
      <c r="D35" s="12">
        <v>18750</v>
      </c>
      <c r="E35" s="12">
        <v>18632</v>
      </c>
      <c r="F35" s="12">
        <v>16954.887387387389</v>
      </c>
      <c r="G35" s="12">
        <v>19473.365617433414</v>
      </c>
      <c r="H35" s="12">
        <v>15696</v>
      </c>
      <c r="I35" s="12"/>
      <c r="J35" s="12">
        <v>20999.714285714286</v>
      </c>
      <c r="K35" s="12"/>
      <c r="L35" s="12">
        <v>22500</v>
      </c>
      <c r="M35" s="12">
        <v>17266.470348481762</v>
      </c>
      <c r="N35" s="10"/>
    </row>
    <row r="36" spans="2:14">
      <c r="B36" s="11" t="s">
        <v>308</v>
      </c>
      <c r="C36" s="12"/>
      <c r="D36" s="12">
        <v>19500</v>
      </c>
      <c r="E36" s="12">
        <v>18916.5</v>
      </c>
      <c r="F36" s="12">
        <v>16657.403650026838</v>
      </c>
      <c r="G36" s="12">
        <v>19520.396912899669</v>
      </c>
      <c r="H36" s="12">
        <v>11000</v>
      </c>
      <c r="I36" s="12">
        <v>18000</v>
      </c>
      <c r="J36" s="12">
        <v>21500</v>
      </c>
      <c r="K36" s="12">
        <v>20000</v>
      </c>
      <c r="L36" s="12">
        <v>22500</v>
      </c>
      <c r="M36" s="12">
        <v>16934.235258603341</v>
      </c>
      <c r="N36" s="10"/>
    </row>
    <row r="37" spans="2:14">
      <c r="B37" s="11" t="s">
        <v>309</v>
      </c>
      <c r="C37" s="12"/>
      <c r="D37" s="12">
        <v>19500</v>
      </c>
      <c r="E37" s="12">
        <v>16370.967741935483</v>
      </c>
      <c r="F37" s="12">
        <v>15731.696637998437</v>
      </c>
      <c r="G37" s="12">
        <v>19500</v>
      </c>
      <c r="H37" s="12">
        <v>12696</v>
      </c>
      <c r="I37" s="12">
        <v>21000</v>
      </c>
      <c r="J37" s="12"/>
      <c r="K37" s="12">
        <v>20000</v>
      </c>
      <c r="L37" s="12">
        <v>21500</v>
      </c>
      <c r="M37" s="12">
        <v>16202.883530015393</v>
      </c>
      <c r="N37" s="10"/>
    </row>
    <row r="38" spans="2:14">
      <c r="B38" s="11" t="s">
        <v>310</v>
      </c>
      <c r="C38" s="12">
        <v>22750</v>
      </c>
      <c r="D38" s="12">
        <v>19500</v>
      </c>
      <c r="E38" s="12">
        <v>16522.727272727272</v>
      </c>
      <c r="F38" s="12">
        <v>16359.558187435634</v>
      </c>
      <c r="G38" s="12">
        <v>16746.570512820512</v>
      </c>
      <c r="H38" s="12">
        <v>13000</v>
      </c>
      <c r="I38" s="12"/>
      <c r="J38" s="12">
        <v>15500</v>
      </c>
      <c r="K38" s="12">
        <v>20000</v>
      </c>
      <c r="L38" s="12">
        <v>21500</v>
      </c>
      <c r="M38" s="12">
        <v>16878.199671052633</v>
      </c>
      <c r="N38" s="10"/>
    </row>
    <row r="39" spans="2:14">
      <c r="B39" s="11" t="s">
        <v>311</v>
      </c>
      <c r="C39" s="12"/>
      <c r="D39" s="12">
        <v>18592.592592592591</v>
      </c>
      <c r="E39" s="12">
        <v>16666.666666666668</v>
      </c>
      <c r="F39" s="12">
        <v>15191.691588785046</v>
      </c>
      <c r="G39" s="12">
        <v>17869.696969696968</v>
      </c>
      <c r="H39" s="12">
        <v>13600</v>
      </c>
      <c r="I39" s="12">
        <v>15399.8</v>
      </c>
      <c r="J39" s="12"/>
      <c r="K39" s="12">
        <v>20000</v>
      </c>
      <c r="L39" s="12">
        <v>21467</v>
      </c>
      <c r="M39" s="12">
        <v>15873.840269277845</v>
      </c>
      <c r="N39" s="10"/>
    </row>
    <row r="40" spans="2:14">
      <c r="B40" s="11" t="s">
        <v>312</v>
      </c>
      <c r="C40" s="12"/>
      <c r="D40" s="12">
        <v>18500</v>
      </c>
      <c r="E40" s="12">
        <v>16173.4</v>
      </c>
      <c r="F40" s="12">
        <v>15124.968085106382</v>
      </c>
      <c r="G40" s="12">
        <v>16778.804347826088</v>
      </c>
      <c r="H40" s="12">
        <v>14000</v>
      </c>
      <c r="I40" s="12">
        <v>16500</v>
      </c>
      <c r="J40" s="12"/>
      <c r="K40" s="12">
        <v>16000</v>
      </c>
      <c r="L40" s="12">
        <v>21500</v>
      </c>
      <c r="M40" s="12">
        <v>15731.886465905158</v>
      </c>
      <c r="N40" s="10"/>
    </row>
    <row r="41" spans="2:14">
      <c r="B41" s="11" t="s">
        <v>313</v>
      </c>
      <c r="C41" s="12"/>
      <c r="D41" s="12">
        <v>16500</v>
      </c>
      <c r="E41" s="12">
        <v>16325</v>
      </c>
      <c r="F41" s="12">
        <v>14761.723800195887</v>
      </c>
      <c r="G41" s="12">
        <v>18467.607973421927</v>
      </c>
      <c r="H41" s="12">
        <v>14000</v>
      </c>
      <c r="I41" s="12">
        <v>14000</v>
      </c>
      <c r="J41" s="12">
        <v>15500</v>
      </c>
      <c r="K41" s="12">
        <v>16000</v>
      </c>
      <c r="L41" s="12">
        <v>20000</v>
      </c>
      <c r="M41" s="12">
        <v>15241.228465262921</v>
      </c>
      <c r="N41" s="10"/>
    </row>
    <row r="42" spans="2:14">
      <c r="B42" s="11" t="s">
        <v>314</v>
      </c>
      <c r="C42" s="12">
        <v>23604.166666666668</v>
      </c>
      <c r="D42" s="12">
        <v>17500</v>
      </c>
      <c r="E42" s="12">
        <v>15994</v>
      </c>
      <c r="F42" s="12">
        <v>14082.257751937985</v>
      </c>
      <c r="G42" s="12">
        <v>16298.301282051281</v>
      </c>
      <c r="H42" s="12">
        <v>14000</v>
      </c>
      <c r="I42" s="12">
        <v>15000</v>
      </c>
      <c r="J42" s="12">
        <v>20000</v>
      </c>
      <c r="K42" s="12"/>
      <c r="L42" s="12">
        <v>20000</v>
      </c>
      <c r="M42" s="12">
        <v>15596.043879907622</v>
      </c>
      <c r="N42" s="10"/>
    </row>
    <row r="43" spans="2:14">
      <c r="B43" s="11" t="s">
        <v>315</v>
      </c>
      <c r="C43" s="12"/>
      <c r="D43" s="12">
        <v>17500</v>
      </c>
      <c r="E43" s="12">
        <v>16348</v>
      </c>
      <c r="F43" s="12">
        <v>14264.621538461539</v>
      </c>
      <c r="G43" s="12">
        <v>16955.810147299508</v>
      </c>
      <c r="H43" s="12">
        <v>13600</v>
      </c>
      <c r="I43" s="12">
        <v>15500</v>
      </c>
      <c r="J43" s="12"/>
      <c r="K43" s="12">
        <v>16000</v>
      </c>
      <c r="L43" s="12">
        <v>20000</v>
      </c>
      <c r="M43" s="12">
        <v>14780.289818120007</v>
      </c>
      <c r="N43" s="10"/>
    </row>
    <row r="44" spans="2:14">
      <c r="B44" s="11" t="s">
        <v>316</v>
      </c>
      <c r="C44" s="12">
        <v>25500</v>
      </c>
      <c r="D44" s="12">
        <v>17629.629629629631</v>
      </c>
      <c r="E44" s="12">
        <v>16262</v>
      </c>
      <c r="F44" s="12">
        <v>14765.069507864029</v>
      </c>
      <c r="G44" s="12">
        <v>14833.333333333334</v>
      </c>
      <c r="H44" s="12">
        <v>13555.555555555555</v>
      </c>
      <c r="I44" s="12">
        <v>15500</v>
      </c>
      <c r="J44" s="12">
        <v>20000</v>
      </c>
      <c r="K44" s="12">
        <v>14533</v>
      </c>
      <c r="L44" s="12">
        <v>20000</v>
      </c>
      <c r="M44" s="12">
        <v>15516.866287765481</v>
      </c>
      <c r="N44" s="10"/>
    </row>
    <row r="45" spans="2:14">
      <c r="B45" s="11" t="s">
        <v>317</v>
      </c>
      <c r="C45" s="12"/>
      <c r="D45" s="12">
        <v>17500</v>
      </c>
      <c r="E45" s="12">
        <v>15775.012500000001</v>
      </c>
      <c r="F45" s="12">
        <v>14872.469798657718</v>
      </c>
      <c r="G45" s="12">
        <v>15384.615384615385</v>
      </c>
      <c r="H45" s="12">
        <v>13304.347826086956</v>
      </c>
      <c r="I45" s="12">
        <v>14000</v>
      </c>
      <c r="J45" s="12">
        <v>18000</v>
      </c>
      <c r="K45" s="12">
        <v>15000</v>
      </c>
      <c r="L45" s="12">
        <v>19000</v>
      </c>
      <c r="M45" s="12">
        <v>15280.927448609431</v>
      </c>
      <c r="N45" s="10"/>
    </row>
    <row r="46" spans="2:14" ht="29.85" customHeight="1">
      <c r="B46" s="300" t="s">
        <v>124</v>
      </c>
      <c r="C46" s="300"/>
      <c r="D46" s="300"/>
      <c r="E46" s="300"/>
      <c r="F46" s="300"/>
      <c r="G46" s="300"/>
      <c r="H46" s="300"/>
      <c r="I46" s="300"/>
      <c r="J46" s="300"/>
      <c r="K46" s="300"/>
      <c r="L46" s="300"/>
      <c r="M46" s="300"/>
    </row>
    <row r="68" spans="2:13" s="192" customFormat="1" hidden="1">
      <c r="B68" s="202"/>
      <c r="C68" s="197">
        <f t="shared" ref="C68:M68" si="0">+AVERAGE(C23:C45)</f>
        <v>26903.858760366074</v>
      </c>
      <c r="D68" s="197">
        <f t="shared" si="0"/>
        <v>20368.357487922705</v>
      </c>
      <c r="E68" s="197">
        <f t="shared" si="0"/>
        <v>18912.210429294879</v>
      </c>
      <c r="F68" s="197">
        <f t="shared" si="0"/>
        <v>17672.356380265042</v>
      </c>
      <c r="G68" s="197">
        <f t="shared" si="0"/>
        <v>19952.224407212892</v>
      </c>
      <c r="H68" s="197">
        <f t="shared" si="0"/>
        <v>16256.517646823973</v>
      </c>
      <c r="I68" s="197">
        <f t="shared" si="0"/>
        <v>19318.410526315787</v>
      </c>
      <c r="J68" s="197">
        <f t="shared" si="0"/>
        <v>21366.647619047621</v>
      </c>
      <c r="K68" s="197">
        <f t="shared" si="0"/>
        <v>22790.32187613504</v>
      </c>
      <c r="L68" s="197">
        <f t="shared" si="0"/>
        <v>25267.413033343466</v>
      </c>
      <c r="M68" s="197">
        <f t="shared" si="0"/>
        <v>18477.867738885245</v>
      </c>
    </row>
  </sheetData>
  <mergeCells count="4">
    <mergeCell ref="B2:M2"/>
    <mergeCell ref="B3:M3"/>
    <mergeCell ref="B4:M4"/>
    <mergeCell ref="B46:M46"/>
  </mergeCells>
  <conditionalFormatting sqref="C68:M68">
    <cfRule type="top10" dxfId="7" priority="1" bottom="1" rank="1"/>
    <cfRule type="top10" dxfId="6" priority="2" rank="1"/>
  </conditionalFormatting>
  <hyperlinks>
    <hyperlink ref="O2" location="Índice!A1" display="Volver al índice" xr:uid="{00000000-0004-0000-0700-000000000000}"/>
  </hyperlinks>
  <printOptions horizontalCentered="1"/>
  <pageMargins left="0.11811023622047245" right="0.11811023622047245" top="0.11811023622047245" bottom="0.11811023622047245" header="0.11811023622047245" footer="0"/>
  <pageSetup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rgb="FF92D050"/>
    <pageSetUpPr fitToPage="1"/>
  </sheetPr>
  <dimension ref="B1:T43"/>
  <sheetViews>
    <sheetView topLeftCell="B1" zoomScale="80" zoomScaleNormal="80" zoomScaleSheetLayoutView="90" zoomScalePageLayoutView="80" workbookViewId="0">
      <selection activeCell="T19" sqref="T19"/>
    </sheetView>
  </sheetViews>
  <sheetFormatPr baseColWidth="10" defaultColWidth="10.88671875" defaultRowHeight="13.8"/>
  <cols>
    <col min="1" max="1" width="1.6640625" style="17" customWidth="1"/>
    <col min="2" max="2" width="17.44140625" style="17" customWidth="1"/>
    <col min="3" max="5" width="8.6640625" style="17" customWidth="1"/>
    <col min="6" max="6" width="9.5546875" style="17" customWidth="1"/>
    <col min="7" max="17" width="8.6640625" style="17" customWidth="1"/>
    <col min="18" max="18" width="3" style="17" customWidth="1"/>
    <col min="19" max="16384" width="10.88671875" style="17"/>
  </cols>
  <sheetData>
    <row r="1" spans="2:19" ht="6.75" customHeight="1"/>
    <row r="2" spans="2:19" ht="12" customHeight="1">
      <c r="B2" s="305" t="s">
        <v>125</v>
      </c>
      <c r="C2" s="305"/>
      <c r="D2" s="305"/>
      <c r="E2" s="305"/>
      <c r="F2" s="305"/>
      <c r="G2" s="305"/>
      <c r="H2" s="305"/>
      <c r="I2" s="305"/>
      <c r="J2" s="305"/>
      <c r="K2" s="305"/>
      <c r="L2" s="305"/>
      <c r="M2" s="305"/>
      <c r="N2" s="305"/>
      <c r="O2" s="305"/>
      <c r="P2" s="305"/>
      <c r="Q2" s="305"/>
      <c r="R2" s="6"/>
      <c r="S2" s="1" t="s">
        <v>9</v>
      </c>
    </row>
    <row r="3" spans="2:19" ht="12" customHeight="1">
      <c r="B3" s="296" t="s">
        <v>126</v>
      </c>
      <c r="C3" s="296"/>
      <c r="D3" s="296"/>
      <c r="E3" s="296"/>
      <c r="F3" s="296"/>
      <c r="G3" s="296"/>
      <c r="H3" s="296"/>
      <c r="I3" s="296"/>
      <c r="J3" s="296"/>
      <c r="K3" s="296"/>
      <c r="L3" s="296"/>
      <c r="M3" s="296"/>
      <c r="N3" s="296"/>
      <c r="O3" s="296"/>
      <c r="P3" s="296"/>
      <c r="Q3" s="296"/>
      <c r="R3" s="6"/>
    </row>
    <row r="4" spans="2:19" ht="12" customHeight="1">
      <c r="B4" s="306" t="s">
        <v>127</v>
      </c>
      <c r="C4" s="306"/>
      <c r="D4" s="306"/>
      <c r="E4" s="306"/>
      <c r="F4" s="306"/>
      <c r="G4" s="306"/>
      <c r="H4" s="306"/>
      <c r="I4" s="306"/>
      <c r="J4" s="306"/>
      <c r="K4" s="306"/>
      <c r="L4" s="306"/>
      <c r="M4" s="306"/>
      <c r="N4" s="306"/>
      <c r="O4" s="306"/>
      <c r="P4" s="306"/>
      <c r="Q4" s="306"/>
      <c r="R4" s="6"/>
    </row>
    <row r="5" spans="2:19" ht="12" customHeight="1">
      <c r="B5" s="307" t="s">
        <v>58</v>
      </c>
      <c r="C5" s="302" t="s">
        <v>128</v>
      </c>
      <c r="D5" s="303"/>
      <c r="E5" s="303"/>
      <c r="F5" s="303"/>
      <c r="G5" s="304"/>
      <c r="H5" s="302" t="s">
        <v>129</v>
      </c>
      <c r="I5" s="303"/>
      <c r="J5" s="303"/>
      <c r="K5" s="303"/>
      <c r="L5" s="304"/>
      <c r="M5" s="302" t="s">
        <v>130</v>
      </c>
      <c r="N5" s="303"/>
      <c r="O5" s="303"/>
      <c r="P5" s="303"/>
      <c r="Q5" s="304"/>
      <c r="R5" s="136"/>
      <c r="S5" s="18"/>
    </row>
    <row r="6" spans="2:19" ht="12" customHeight="1">
      <c r="B6" s="308"/>
      <c r="C6" s="302" t="s">
        <v>59</v>
      </c>
      <c r="D6" s="303"/>
      <c r="E6" s="303"/>
      <c r="F6" s="303" t="s">
        <v>60</v>
      </c>
      <c r="G6" s="304"/>
      <c r="H6" s="302" t="s">
        <v>59</v>
      </c>
      <c r="I6" s="303"/>
      <c r="J6" s="303"/>
      <c r="K6" s="303" t="s">
        <v>60</v>
      </c>
      <c r="L6" s="304"/>
      <c r="M6" s="302" t="s">
        <v>59</v>
      </c>
      <c r="N6" s="303"/>
      <c r="O6" s="303"/>
      <c r="P6" s="303" t="s">
        <v>60</v>
      </c>
      <c r="Q6" s="304"/>
      <c r="R6" s="136"/>
    </row>
    <row r="7" spans="2:19" ht="12" customHeight="1">
      <c r="B7" s="309"/>
      <c r="C7" s="236">
        <v>2021</v>
      </c>
      <c r="D7" s="236">
        <v>2022</v>
      </c>
      <c r="E7" s="236">
        <v>2023</v>
      </c>
      <c r="F7" s="236" t="s">
        <v>61</v>
      </c>
      <c r="G7" s="237" t="s">
        <v>62</v>
      </c>
      <c r="H7" s="238">
        <v>2021</v>
      </c>
      <c r="I7" s="238">
        <v>2022</v>
      </c>
      <c r="J7" s="238">
        <v>2023</v>
      </c>
      <c r="K7" s="238" t="s">
        <v>61</v>
      </c>
      <c r="L7" s="239" t="s">
        <v>62</v>
      </c>
      <c r="M7" s="236">
        <v>2021</v>
      </c>
      <c r="N7" s="236">
        <v>2022</v>
      </c>
      <c r="O7" s="236">
        <v>2023</v>
      </c>
      <c r="P7" s="236" t="s">
        <v>61</v>
      </c>
      <c r="Q7" s="237" t="s">
        <v>62</v>
      </c>
      <c r="R7" s="136"/>
      <c r="S7" s="60"/>
    </row>
    <row r="8" spans="2:19" ht="12" customHeight="1">
      <c r="B8" s="61" t="s">
        <v>63</v>
      </c>
      <c r="C8" s="15">
        <v>687.60833333333323</v>
      </c>
      <c r="D8" s="15">
        <v>585.87199999999996</v>
      </c>
      <c r="E8" s="15">
        <v>745.5</v>
      </c>
      <c r="F8" s="62">
        <f>+(E8/D19-1)*100</f>
        <v>6.9583931133428978</v>
      </c>
      <c r="G8" s="63">
        <f t="shared" ref="G8" si="0">(E8/D8-1)*100</f>
        <v>27.246224431275088</v>
      </c>
      <c r="H8" s="15">
        <v>1287.0066666666667</v>
      </c>
      <c r="I8" s="15">
        <v>1271.9939999999999</v>
      </c>
      <c r="J8" s="15">
        <v>1382.5</v>
      </c>
      <c r="K8" s="62">
        <f>+(J8/I19-1)*100</f>
        <v>3.4031413612565453</v>
      </c>
      <c r="L8" s="63">
        <f t="shared" ref="L8" si="1">(J8/I8-1)*100</f>
        <v>8.6876195956899327</v>
      </c>
      <c r="M8" s="15">
        <v>1280</v>
      </c>
      <c r="N8" s="15">
        <v>1285</v>
      </c>
      <c r="O8" s="15">
        <v>1402</v>
      </c>
      <c r="P8" s="62">
        <f>+(O8/N19-1)*100</f>
        <v>1.8895348837209225</v>
      </c>
      <c r="Q8" s="63">
        <f t="shared" ref="Q8" si="2">(O8/N8-1)*100</f>
        <v>9.1050583657587438</v>
      </c>
      <c r="R8" s="138"/>
      <c r="S8" s="64"/>
    </row>
    <row r="9" spans="2:19" ht="12" customHeight="1">
      <c r="B9" s="65" t="s">
        <v>64</v>
      </c>
      <c r="C9" s="12">
        <v>596.5915</v>
      </c>
      <c r="D9" s="12">
        <v>623</v>
      </c>
      <c r="E9" s="12">
        <v>724.5</v>
      </c>
      <c r="F9" s="66">
        <f>+(E9/E8-1)*100</f>
        <v>-2.8169014084507005</v>
      </c>
      <c r="G9" s="67">
        <f t="shared" ref="G9" si="3">(E9/D9-1)*100</f>
        <v>16.292134831460679</v>
      </c>
      <c r="H9" s="12">
        <v>1289.1990000000001</v>
      </c>
      <c r="I9" s="12">
        <v>1227.5</v>
      </c>
      <c r="J9" s="12">
        <v>1417.5</v>
      </c>
      <c r="K9" s="66">
        <f t="shared" ref="K9:K14" si="4">+(J9/J8-1)*100</f>
        <v>2.5316455696202445</v>
      </c>
      <c r="L9" s="67">
        <f t="shared" ref="L9" si="5">(J9/I9-1)*100</f>
        <v>15.478615071283098</v>
      </c>
      <c r="M9" s="12">
        <v>1318</v>
      </c>
      <c r="N9" s="12">
        <v>1266</v>
      </c>
      <c r="O9" s="12">
        <v>1456</v>
      </c>
      <c r="P9" s="66">
        <f t="shared" ref="P9:P14" si="6">+(O9/O8-1)*100</f>
        <v>3.8516405135520682</v>
      </c>
      <c r="Q9" s="67">
        <f t="shared" ref="Q9" si="7">(O9/N9-1)*100</f>
        <v>15.007898894154813</v>
      </c>
      <c r="R9" s="138"/>
      <c r="S9" s="64"/>
    </row>
    <row r="10" spans="2:19" ht="12" customHeight="1">
      <c r="B10" s="65" t="s">
        <v>65</v>
      </c>
      <c r="C10" s="12">
        <v>545.93700000000001</v>
      </c>
      <c r="D10" s="12">
        <v>600.59050000000002</v>
      </c>
      <c r="E10" s="12">
        <v>721.5</v>
      </c>
      <c r="F10" s="66">
        <f>+(E10/E9-1)*100</f>
        <v>-0.41407867494823725</v>
      </c>
      <c r="G10" s="67">
        <f t="shared" ref="G10" si="8">(E10/D10-1)*100</f>
        <v>20.131770316047295</v>
      </c>
      <c r="H10" s="12">
        <v>1286.5464999999999</v>
      </c>
      <c r="I10" s="12">
        <v>1300.9929999999999</v>
      </c>
      <c r="J10" s="12">
        <v>1485.5</v>
      </c>
      <c r="K10" s="66">
        <f t="shared" si="4"/>
        <v>4.7971781305114591</v>
      </c>
      <c r="L10" s="67">
        <f t="shared" ref="L10" si="9">(J10/I10-1)*100</f>
        <v>14.182013277550309</v>
      </c>
      <c r="M10" s="12">
        <v>1309</v>
      </c>
      <c r="N10" s="12">
        <v>1262</v>
      </c>
      <c r="O10" s="12">
        <v>1543</v>
      </c>
      <c r="P10" s="66">
        <f t="shared" si="6"/>
        <v>5.9752747252747263</v>
      </c>
      <c r="Q10" s="67">
        <f t="shared" ref="Q10" si="10">(O10/N10-1)*100</f>
        <v>22.266244057052308</v>
      </c>
      <c r="R10" s="138"/>
      <c r="S10" s="64"/>
    </row>
    <row r="11" spans="2:19" ht="12" customHeight="1">
      <c r="B11" s="65" t="s">
        <v>66</v>
      </c>
      <c r="C11" s="12">
        <v>528.61099999999999</v>
      </c>
      <c r="D11" s="12">
        <v>587.10900000000004</v>
      </c>
      <c r="E11" s="12">
        <v>733</v>
      </c>
      <c r="F11" s="66">
        <f>+(E11/E10-1)*100</f>
        <v>1.5939015939016032</v>
      </c>
      <c r="G11" s="67">
        <f t="shared" ref="G11" si="11">(E11/D11-1)*100</f>
        <v>24.849048473111466</v>
      </c>
      <c r="H11" s="12">
        <v>1289.0259999999998</v>
      </c>
      <c r="I11" s="12">
        <v>1327.44975</v>
      </c>
      <c r="J11" s="12">
        <v>1491</v>
      </c>
      <c r="K11" s="66">
        <f t="shared" si="4"/>
        <v>0.37024570851564853</v>
      </c>
      <c r="L11" s="67">
        <f t="shared" ref="L11" si="12">(J11/I11-1)*100</f>
        <v>12.320635865877417</v>
      </c>
      <c r="M11" s="12">
        <v>1221</v>
      </c>
      <c r="N11" s="12">
        <v>1294</v>
      </c>
      <c r="O11" s="12">
        <v>1557</v>
      </c>
      <c r="P11" s="66">
        <f t="shared" si="6"/>
        <v>0.90732339598185163</v>
      </c>
      <c r="Q11" s="67">
        <f t="shared" ref="Q11" si="13">(O11/N11-1)*100</f>
        <v>20.324574961360131</v>
      </c>
      <c r="R11" s="138"/>
      <c r="S11" s="64"/>
    </row>
    <row r="12" spans="2:19" ht="12" customHeight="1">
      <c r="B12" s="65" t="s">
        <v>67</v>
      </c>
      <c r="C12" s="12">
        <v>516.72550000000001</v>
      </c>
      <c r="D12" s="12">
        <v>725</v>
      </c>
      <c r="E12" s="12">
        <v>725</v>
      </c>
      <c r="F12" s="66">
        <f t="shared" ref="F12" si="14">+(E12/E11-1)*100</f>
        <v>-1.0914051841746208</v>
      </c>
      <c r="G12" s="67">
        <f t="shared" ref="G12" si="15">(E12/D12-1)*100</f>
        <v>0</v>
      </c>
      <c r="H12" s="12">
        <v>1253.568</v>
      </c>
      <c r="I12" s="12">
        <v>1349.5</v>
      </c>
      <c r="J12" s="12">
        <v>1444</v>
      </c>
      <c r="K12" s="66">
        <f t="shared" si="4"/>
        <v>-3.1522468142186399</v>
      </c>
      <c r="L12" s="67">
        <f t="shared" ref="L12" si="16">(J12/I12-1)*100</f>
        <v>7.0025935531678352</v>
      </c>
      <c r="M12" s="12">
        <v>1270</v>
      </c>
      <c r="N12" s="12">
        <v>1263</v>
      </c>
      <c r="O12" s="12">
        <v>1556</v>
      </c>
      <c r="P12" s="66">
        <f t="shared" si="6"/>
        <v>-6.4226075786766312E-2</v>
      </c>
      <c r="Q12" s="67">
        <f t="shared" ref="Q12" si="17">(O12/N12-1)*100</f>
        <v>23.198733174980202</v>
      </c>
      <c r="R12" s="138"/>
      <c r="S12" s="64"/>
    </row>
    <row r="13" spans="2:19" ht="12" customHeight="1">
      <c r="B13" s="65" t="s">
        <v>68</v>
      </c>
      <c r="C13" s="12">
        <v>511.68299999999999</v>
      </c>
      <c r="D13" s="12">
        <v>587</v>
      </c>
      <c r="E13" s="12">
        <v>803.43266666666659</v>
      </c>
      <c r="F13" s="66">
        <f t="shared" ref="F13" si="18">+(E13/E12-1)*100</f>
        <v>10.818298850574703</v>
      </c>
      <c r="G13" s="67">
        <f t="shared" ref="G13" si="19">(E13/D13-1)*100</f>
        <v>36.870982396365683</v>
      </c>
      <c r="H13" s="12">
        <v>1222.2629999999999</v>
      </c>
      <c r="I13" s="12">
        <v>1382</v>
      </c>
      <c r="J13" s="12">
        <v>1472.4353333333331</v>
      </c>
      <c r="K13" s="66">
        <f t="shared" si="4"/>
        <v>1.9692059095105963</v>
      </c>
      <c r="L13" s="67">
        <f t="shared" ref="L13" si="20">(J13/I13-1)*100</f>
        <v>6.5438012542209156</v>
      </c>
      <c r="M13" s="12">
        <v>1299</v>
      </c>
      <c r="N13" s="12">
        <v>1292.5</v>
      </c>
      <c r="O13" s="12">
        <v>1569.8413333333331</v>
      </c>
      <c r="P13" s="66">
        <f t="shared" si="6"/>
        <v>0.88954584404454806</v>
      </c>
      <c r="Q13" s="67">
        <f t="shared" ref="Q13" si="21">(O13/N13-1)*100</f>
        <v>21.457743391360395</v>
      </c>
      <c r="R13" s="138"/>
      <c r="S13" s="64"/>
    </row>
    <row r="14" spans="2:19" ht="12" customHeight="1">
      <c r="B14" s="65" t="s">
        <v>69</v>
      </c>
      <c r="C14" s="12">
        <v>554.38800000000003</v>
      </c>
      <c r="D14" s="12">
        <v>579.5</v>
      </c>
      <c r="E14" s="12">
        <v>1024.5385000000001</v>
      </c>
      <c r="F14" s="66">
        <f t="shared" ref="F14" si="22">+(E14/E13-1)*100</f>
        <v>27.520144811969338</v>
      </c>
      <c r="G14" s="67">
        <f t="shared" ref="G14" si="23">(E14/D14-1)*100</f>
        <v>76.796980155306315</v>
      </c>
      <c r="H14" s="12">
        <v>1241.011</v>
      </c>
      <c r="I14" s="12">
        <v>1382.5</v>
      </c>
      <c r="J14" s="12">
        <v>1637.5355</v>
      </c>
      <c r="K14" s="66">
        <f t="shared" si="4"/>
        <v>11.212727848149996</v>
      </c>
      <c r="L14" s="67">
        <f t="shared" ref="L14" si="24">(J14/I14-1)*100</f>
        <v>18.447414104882466</v>
      </c>
      <c r="M14" s="12">
        <v>1234</v>
      </c>
      <c r="N14" s="12">
        <v>1290</v>
      </c>
      <c r="O14" s="12">
        <v>1731.6165000000001</v>
      </c>
      <c r="P14" s="66">
        <f t="shared" si="6"/>
        <v>10.30519220201449</v>
      </c>
      <c r="Q14" s="67">
        <f t="shared" ref="Q14" si="25">(O14/N14-1)*100</f>
        <v>34.23383720930233</v>
      </c>
      <c r="R14" s="138"/>
      <c r="S14" s="64"/>
    </row>
    <row r="15" spans="2:19" ht="12" customHeight="1">
      <c r="B15" s="65" t="s">
        <v>70</v>
      </c>
      <c r="C15" s="12">
        <v>579.7835</v>
      </c>
      <c r="D15" s="12">
        <v>565</v>
      </c>
      <c r="E15" s="12">
        <v>1368</v>
      </c>
      <c r="F15" s="66">
        <f t="shared" ref="F15" si="26">+(E15/E14-1)*100</f>
        <v>33.523532790617416</v>
      </c>
      <c r="G15" s="67">
        <f t="shared" ref="G15" si="27">(E15/D15-1)*100</f>
        <v>142.12389380530971</v>
      </c>
      <c r="H15" s="12">
        <v>1239.9645</v>
      </c>
      <c r="I15" s="12">
        <v>1352.5</v>
      </c>
      <c r="J15" s="12">
        <v>1943.5</v>
      </c>
      <c r="K15" s="66">
        <f t="shared" ref="K15" si="28">+(J15/J14-1)*100</f>
        <v>18.684449894368704</v>
      </c>
      <c r="L15" s="67">
        <f t="shared" ref="L15" si="29">(J15/I15-1)*100</f>
        <v>43.696857670979661</v>
      </c>
      <c r="M15" s="12">
        <v>1275</v>
      </c>
      <c r="N15" s="12">
        <v>1298</v>
      </c>
      <c r="O15" s="12">
        <v>2024</v>
      </c>
      <c r="P15" s="66">
        <f t="shared" ref="P15" si="30">+(O15/O14-1)*100</f>
        <v>16.885003117029651</v>
      </c>
      <c r="Q15" s="67">
        <f t="shared" ref="Q15" si="31">(O15/N15-1)*100</f>
        <v>55.932203389830512</v>
      </c>
      <c r="R15" s="138"/>
      <c r="S15" s="64"/>
    </row>
    <row r="16" spans="2:19" ht="12" customHeight="1">
      <c r="B16" s="65" t="s">
        <v>71</v>
      </c>
      <c r="C16" s="12">
        <v>596.81949999999995</v>
      </c>
      <c r="D16" s="12">
        <v>567</v>
      </c>
      <c r="E16" s="12">
        <v>1624</v>
      </c>
      <c r="F16" s="66">
        <f t="shared" ref="F16" si="32">+(E16/E15-1)*100</f>
        <v>18.71345029239766</v>
      </c>
      <c r="G16" s="67">
        <f t="shared" ref="G16" si="33">(E16/D16-1)*100</f>
        <v>186.41975308641975</v>
      </c>
      <c r="H16" s="12">
        <v>1236.0055</v>
      </c>
      <c r="I16" s="12">
        <v>1374.5</v>
      </c>
      <c r="J16" s="12">
        <v>2350.5</v>
      </c>
      <c r="K16" s="66">
        <f t="shared" ref="K16" si="34">+(J16/J15-1)*100</f>
        <v>20.941600205814261</v>
      </c>
      <c r="L16" s="67">
        <f t="shared" ref="L16" si="35">(J16/I16-1)*100</f>
        <v>71.007639141506004</v>
      </c>
      <c r="M16" s="12">
        <v>1214.5</v>
      </c>
      <c r="N16" s="12">
        <v>1351</v>
      </c>
      <c r="O16" s="12">
        <v>2352</v>
      </c>
      <c r="P16" s="66">
        <f t="shared" ref="P16" si="36">+(O16/O15-1)*100</f>
        <v>16.205533596837938</v>
      </c>
      <c r="Q16" s="67">
        <f t="shared" ref="Q16" si="37">(O16/N16-1)*100</f>
        <v>74.093264248704656</v>
      </c>
      <c r="R16" s="138"/>
      <c r="S16" s="64"/>
    </row>
    <row r="17" spans="2:20" ht="12" customHeight="1">
      <c r="B17" s="65" t="s">
        <v>72</v>
      </c>
      <c r="C17" s="12">
        <v>632.80600000000004</v>
      </c>
      <c r="D17" s="12">
        <v>601.5</v>
      </c>
      <c r="E17" s="12">
        <v>1580.3164999999999</v>
      </c>
      <c r="F17" s="66">
        <f t="shared" ref="F17" si="38">+(E17/E16-1)*100</f>
        <v>-2.6898706896551827</v>
      </c>
      <c r="G17" s="67">
        <f t="shared" ref="G17" si="39">(E17/D17-1)*100</f>
        <v>162.72926018287612</v>
      </c>
      <c r="H17" s="12">
        <v>1256.3275000000001</v>
      </c>
      <c r="I17" s="12">
        <v>1346.5</v>
      </c>
      <c r="J17" s="12">
        <v>2347.0015000000003</v>
      </c>
      <c r="K17" s="66">
        <f t="shared" ref="K17" si="40">+(J17/J16-1)*100</f>
        <v>-0.14884067219739228</v>
      </c>
      <c r="L17" s="67">
        <f t="shared" ref="L17" si="41">(J17/I17-1)*100</f>
        <v>74.303861864092099</v>
      </c>
      <c r="M17" s="12">
        <v>1515</v>
      </c>
      <c r="N17" s="12">
        <v>1340.5</v>
      </c>
      <c r="O17" s="12">
        <v>2417.2730000000001</v>
      </c>
      <c r="P17" s="66">
        <f t="shared" ref="P17" si="42">+(O17/O16-1)*100</f>
        <v>2.7752125850340148</v>
      </c>
      <c r="Q17" s="67">
        <f t="shared" ref="Q17" si="43">(O17/N17-1)*100</f>
        <v>80.326221559119745</v>
      </c>
      <c r="R17" s="138"/>
      <c r="S17" s="64"/>
    </row>
    <row r="18" spans="2:20" ht="12" customHeight="1">
      <c r="B18" s="65" t="s">
        <v>73</v>
      </c>
      <c r="C18" s="12">
        <v>622.32749999999999</v>
      </c>
      <c r="D18" s="12">
        <v>673.5</v>
      </c>
      <c r="E18" s="12">
        <v>1622.4324999999999</v>
      </c>
      <c r="F18" s="66">
        <f t="shared" ref="F18" si="44">+(E18/E17-1)*100</f>
        <v>2.6650357697334703</v>
      </c>
      <c r="G18" s="67">
        <f t="shared" ref="G18" si="45">(E18/D18-1)*100</f>
        <v>140.89569413511506</v>
      </c>
      <c r="H18" s="12">
        <v>1278.8119999999999</v>
      </c>
      <c r="I18" s="12">
        <v>1346</v>
      </c>
      <c r="J18" s="12">
        <v>2399.5455000000002</v>
      </c>
      <c r="K18" s="66">
        <f t="shared" ref="K18:K19" si="46">+(J18/J17-1)*100</f>
        <v>2.2387714707468254</v>
      </c>
      <c r="L18" s="67">
        <f t="shared" ref="L18:L19" si="47">(J18/I18-1)*100</f>
        <v>78.272325408618144</v>
      </c>
      <c r="M18" s="12">
        <v>1262.5</v>
      </c>
      <c r="N18" s="12">
        <v>1375</v>
      </c>
      <c r="O18" s="12">
        <v>2391.7660000000001</v>
      </c>
      <c r="P18" s="66">
        <f t="shared" ref="P18:P19" si="48">+(O18/O17-1)*100</f>
        <v>-1.0551973235956358</v>
      </c>
      <c r="Q18" s="67">
        <f t="shared" ref="Q18:Q19" si="49">(O18/N18-1)*100</f>
        <v>73.946618181818181</v>
      </c>
      <c r="R18" s="138"/>
      <c r="S18" s="64"/>
    </row>
    <row r="19" spans="2:20" ht="12" customHeight="1">
      <c r="B19" s="68" t="s">
        <v>74</v>
      </c>
      <c r="C19" s="12">
        <v>647.23699999999997</v>
      </c>
      <c r="D19" s="12">
        <v>697</v>
      </c>
      <c r="E19" s="12">
        <v>1159.5</v>
      </c>
      <c r="F19" s="66">
        <f t="shared" ref="F19" si="50">+(E19/E18-1)*100</f>
        <v>-28.533236359602011</v>
      </c>
      <c r="G19" s="67">
        <f t="shared" ref="G19" si="51">(E19/D19-1)*100</f>
        <v>66.355810616929702</v>
      </c>
      <c r="H19" s="69">
        <v>1266.8135</v>
      </c>
      <c r="I19" s="69">
        <v>1337</v>
      </c>
      <c r="J19" s="12">
        <v>2369</v>
      </c>
      <c r="K19" s="66">
        <f t="shared" si="46"/>
        <v>-1.2729702354050021</v>
      </c>
      <c r="L19" s="67">
        <f t="shared" si="47"/>
        <v>77.187733732236353</v>
      </c>
      <c r="M19" s="12">
        <v>1269.5</v>
      </c>
      <c r="N19" s="12">
        <v>1376</v>
      </c>
      <c r="O19" s="12">
        <v>2452</v>
      </c>
      <c r="P19" s="66">
        <f t="shared" si="48"/>
        <v>2.5183901769654682</v>
      </c>
      <c r="Q19" s="67">
        <f t="shared" si="49"/>
        <v>78.197674418604663</v>
      </c>
      <c r="R19" s="138"/>
      <c r="S19" s="64"/>
      <c r="T19" s="338"/>
    </row>
    <row r="20" spans="2:20" ht="12" customHeight="1">
      <c r="B20" s="70" t="s">
        <v>131</v>
      </c>
      <c r="C20" s="71">
        <f>AVERAGE(C8:C19)</f>
        <v>585.04315277777778</v>
      </c>
      <c r="D20" s="72">
        <f>AVERAGE(D8:D19)</f>
        <v>616.0059583333333</v>
      </c>
      <c r="E20" s="72">
        <f>AVERAGE(E8:E19)</f>
        <v>1069.3100138888888</v>
      </c>
      <c r="F20" s="72"/>
      <c r="G20" s="207">
        <f>(E20/D20-1)*100</f>
        <v>73.587608922162957</v>
      </c>
      <c r="H20" s="71">
        <f>AVERAGE(H8:H19)</f>
        <v>1262.2119305555555</v>
      </c>
      <c r="I20" s="72">
        <f>AVERAGE(I8:I19)</f>
        <v>1333.2030625</v>
      </c>
      <c r="J20" s="72">
        <f>AVERAGE(J8:J19)</f>
        <v>1811.6681527777775</v>
      </c>
      <c r="K20" s="72"/>
      <c r="L20" s="207">
        <f>(J20/I20-1)*100</f>
        <v>35.888388178509565</v>
      </c>
      <c r="M20" s="71">
        <f>AVERAGE(M8:M19)</f>
        <v>1288.9583333333333</v>
      </c>
      <c r="N20" s="72">
        <f>AVERAGE(N8:N19)</f>
        <v>1307.75</v>
      </c>
      <c r="O20" s="72">
        <f>AVERAGE(O8:O19)</f>
        <v>1871.0414027777779</v>
      </c>
      <c r="P20" s="72"/>
      <c r="Q20" s="73">
        <f>(O20/N20-1)*100</f>
        <v>43.073324624567235</v>
      </c>
      <c r="R20" s="139"/>
    </row>
    <row r="21" spans="2:20" ht="12" customHeight="1">
      <c r="B21" s="74" t="str">
        <f>+'precio mayorista'!C21</f>
        <v>Promedio ene-dic</v>
      </c>
      <c r="C21" s="75">
        <f>AVERAGE(C8:C19)</f>
        <v>585.04315277777778</v>
      </c>
      <c r="D21" s="75">
        <f>AVERAGE(D8:D19)</f>
        <v>616.0059583333333</v>
      </c>
      <c r="E21" s="75">
        <f>AVERAGE(E8:E19)</f>
        <v>1069.3100138888888</v>
      </c>
      <c r="F21" s="75"/>
      <c r="G21" s="208">
        <f>(E21/D21-1)*100</f>
        <v>73.587608922162957</v>
      </c>
      <c r="H21" s="75">
        <f>AVERAGE(H8:H19)</f>
        <v>1262.2119305555555</v>
      </c>
      <c r="I21" s="75">
        <f>AVERAGE(I8:I19)</f>
        <v>1333.2030625</v>
      </c>
      <c r="J21" s="75">
        <f>AVERAGE(J8:J19)</f>
        <v>1811.6681527777775</v>
      </c>
      <c r="K21" s="75"/>
      <c r="L21" s="208">
        <f>(J21/I21-1)*100</f>
        <v>35.888388178509565</v>
      </c>
      <c r="M21" s="75">
        <f>AVERAGE(M8:M19)</f>
        <v>1288.9583333333333</v>
      </c>
      <c r="N21" s="75">
        <f>AVERAGE(N8:N19)</f>
        <v>1307.75</v>
      </c>
      <c r="O21" s="75">
        <f>AVERAGE(O8:O19)</f>
        <v>1871.0414027777779</v>
      </c>
      <c r="P21" s="75"/>
      <c r="Q21" s="76">
        <f>(O21/N21-1)*100</f>
        <v>43.073324624567235</v>
      </c>
      <c r="R21" s="139"/>
    </row>
    <row r="22" spans="2:20" ht="12" customHeight="1">
      <c r="B22" s="301" t="s">
        <v>132</v>
      </c>
      <c r="C22" s="301"/>
      <c r="D22" s="301"/>
      <c r="E22" s="301"/>
      <c r="F22" s="301"/>
      <c r="G22" s="301"/>
      <c r="H22" s="301"/>
      <c r="I22" s="301"/>
      <c r="J22" s="301"/>
      <c r="K22" s="301"/>
      <c r="L22" s="301"/>
      <c r="M22" s="301"/>
      <c r="N22" s="301"/>
      <c r="O22" s="301"/>
      <c r="P22" s="301"/>
      <c r="Q22" s="301"/>
      <c r="R22" s="137"/>
    </row>
    <row r="23" spans="2:20" ht="12" customHeight="1">
      <c r="K23" s="18"/>
      <c r="L23" s="60"/>
      <c r="M23" s="60"/>
      <c r="N23" s="60"/>
      <c r="O23" s="60"/>
      <c r="P23" s="60"/>
      <c r="Q23" s="60"/>
      <c r="R23" s="60"/>
    </row>
    <row r="24" spans="2:20">
      <c r="D24" s="77"/>
      <c r="E24" s="140" t="s">
        <v>133</v>
      </c>
      <c r="F24" s="140" t="s">
        <v>134</v>
      </c>
      <c r="G24" s="217" t="s">
        <v>135</v>
      </c>
      <c r="H24" s="140" t="s">
        <v>136</v>
      </c>
    </row>
    <row r="25" spans="2:20">
      <c r="D25" s="78">
        <v>44713</v>
      </c>
      <c r="E25" s="79">
        <f t="shared" ref="E25:E31" si="52">+D13</f>
        <v>587</v>
      </c>
      <c r="F25" s="79">
        <f t="shared" ref="F25:F31" si="53">+I13</f>
        <v>1382</v>
      </c>
      <c r="G25" s="79">
        <f t="shared" ref="G25:G31" si="54">+N13</f>
        <v>1292.5</v>
      </c>
      <c r="H25" s="79">
        <v>310.11145296740403</v>
      </c>
    </row>
    <row r="26" spans="2:20">
      <c r="D26" s="78">
        <v>44743</v>
      </c>
      <c r="E26" s="79">
        <f t="shared" si="52"/>
        <v>579.5</v>
      </c>
      <c r="F26" s="79">
        <f t="shared" si="53"/>
        <v>1382.5</v>
      </c>
      <c r="G26" s="79">
        <f t="shared" si="54"/>
        <v>1290</v>
      </c>
      <c r="H26" s="79">
        <v>357.72372050510603</v>
      </c>
    </row>
    <row r="27" spans="2:20">
      <c r="D27" s="78">
        <v>44774</v>
      </c>
      <c r="E27" s="79">
        <f t="shared" si="52"/>
        <v>565</v>
      </c>
      <c r="F27" s="79">
        <f t="shared" si="53"/>
        <v>1352.5</v>
      </c>
      <c r="G27" s="79">
        <f t="shared" si="54"/>
        <v>1298</v>
      </c>
      <c r="H27" s="79">
        <v>326.33560069749763</v>
      </c>
    </row>
    <row r="28" spans="2:20">
      <c r="B28" s="80"/>
      <c r="D28" s="78">
        <v>44805</v>
      </c>
      <c r="E28" s="79">
        <f t="shared" si="52"/>
        <v>567</v>
      </c>
      <c r="F28" s="79">
        <f t="shared" si="53"/>
        <v>1374.5</v>
      </c>
      <c r="G28" s="79">
        <f t="shared" si="54"/>
        <v>1351</v>
      </c>
      <c r="H28" s="79">
        <v>324.10091902786274</v>
      </c>
    </row>
    <row r="29" spans="2:20">
      <c r="D29" s="78">
        <v>44835</v>
      </c>
      <c r="E29" s="79">
        <f t="shared" si="52"/>
        <v>601.5</v>
      </c>
      <c r="F29" s="79">
        <f t="shared" si="53"/>
        <v>1346.5</v>
      </c>
      <c r="G29" s="79">
        <f t="shared" si="54"/>
        <v>1340.5</v>
      </c>
      <c r="H29" s="79">
        <v>393.53197493463915</v>
      </c>
    </row>
    <row r="30" spans="2:20">
      <c r="D30" s="78">
        <v>44866</v>
      </c>
      <c r="E30" s="79">
        <f t="shared" si="52"/>
        <v>673.5</v>
      </c>
      <c r="F30" s="79">
        <f t="shared" si="53"/>
        <v>1346</v>
      </c>
      <c r="G30" s="79">
        <f t="shared" si="54"/>
        <v>1375</v>
      </c>
      <c r="H30" s="79">
        <v>471.55860942291611</v>
      </c>
    </row>
    <row r="31" spans="2:20">
      <c r="D31" s="78">
        <v>44896</v>
      </c>
      <c r="E31" s="79">
        <f t="shared" si="52"/>
        <v>697</v>
      </c>
      <c r="F31" s="79">
        <f t="shared" si="53"/>
        <v>1337</v>
      </c>
      <c r="G31" s="79">
        <f t="shared" si="54"/>
        <v>1376</v>
      </c>
      <c r="H31" s="79">
        <v>475.67791559513819</v>
      </c>
    </row>
    <row r="32" spans="2:20">
      <c r="D32" s="78">
        <v>44927</v>
      </c>
      <c r="E32" s="79">
        <f t="shared" ref="E32:E43" si="55">+E8</f>
        <v>745.5</v>
      </c>
      <c r="F32" s="79">
        <f t="shared" ref="F32:F39" si="56">+J8</f>
        <v>1382.5</v>
      </c>
      <c r="G32" s="79">
        <f t="shared" ref="G32:G39" si="57">+O8</f>
        <v>1402</v>
      </c>
      <c r="H32" s="79">
        <v>463.84330342902712</v>
      </c>
    </row>
    <row r="33" spans="4:8">
      <c r="D33" s="78">
        <v>44958</v>
      </c>
      <c r="E33" s="79">
        <f t="shared" si="55"/>
        <v>724.5</v>
      </c>
      <c r="F33" s="79">
        <f t="shared" si="56"/>
        <v>1417.5</v>
      </c>
      <c r="G33" s="79">
        <f t="shared" si="57"/>
        <v>1456</v>
      </c>
      <c r="H33" s="79">
        <v>463.25997049499358</v>
      </c>
    </row>
    <row r="34" spans="4:8">
      <c r="D34" s="78">
        <v>44986</v>
      </c>
      <c r="E34" s="79">
        <f t="shared" si="55"/>
        <v>721.5</v>
      </c>
      <c r="F34" s="79">
        <f t="shared" si="56"/>
        <v>1485.5</v>
      </c>
      <c r="G34" s="79">
        <f t="shared" si="57"/>
        <v>1543</v>
      </c>
      <c r="H34" s="79">
        <v>457.68360244690996</v>
      </c>
    </row>
    <row r="35" spans="4:8">
      <c r="D35" s="78">
        <v>45017</v>
      </c>
      <c r="E35" s="79">
        <f t="shared" si="55"/>
        <v>733</v>
      </c>
      <c r="F35" s="79">
        <f t="shared" si="56"/>
        <v>1491</v>
      </c>
      <c r="G35" s="79">
        <f t="shared" si="57"/>
        <v>1557</v>
      </c>
      <c r="H35" s="79">
        <v>449.74301505465047</v>
      </c>
    </row>
    <row r="36" spans="4:8">
      <c r="D36" s="78">
        <v>45047</v>
      </c>
      <c r="E36" s="79">
        <f t="shared" si="55"/>
        <v>725</v>
      </c>
      <c r="F36" s="79">
        <f t="shared" si="56"/>
        <v>1444</v>
      </c>
      <c r="G36" s="79">
        <f t="shared" si="57"/>
        <v>1556</v>
      </c>
      <c r="H36" s="79">
        <v>467.77082229315556</v>
      </c>
    </row>
    <row r="37" spans="4:8">
      <c r="D37" s="78">
        <v>45078</v>
      </c>
      <c r="E37" s="79">
        <f t="shared" si="55"/>
        <v>803.43266666666659</v>
      </c>
      <c r="F37" s="79">
        <f t="shared" si="56"/>
        <v>1472.4353333333331</v>
      </c>
      <c r="G37" s="79">
        <f t="shared" si="57"/>
        <v>1569.8413333333331</v>
      </c>
      <c r="H37" s="79">
        <v>555.8556526267821</v>
      </c>
    </row>
    <row r="38" spans="4:8">
      <c r="D38" s="78">
        <v>45108</v>
      </c>
      <c r="E38" s="79">
        <f t="shared" si="55"/>
        <v>1024.5385000000001</v>
      </c>
      <c r="F38" s="79">
        <f t="shared" si="56"/>
        <v>1637.5355</v>
      </c>
      <c r="G38" s="79">
        <f t="shared" si="57"/>
        <v>1731.6165000000001</v>
      </c>
      <c r="H38" s="79">
        <v>738.72334000606611</v>
      </c>
    </row>
    <row r="39" spans="4:8">
      <c r="D39" s="78">
        <v>45139</v>
      </c>
      <c r="E39" s="79">
        <f t="shared" si="55"/>
        <v>1368</v>
      </c>
      <c r="F39" s="79">
        <f t="shared" si="56"/>
        <v>1943.5</v>
      </c>
      <c r="G39" s="79">
        <f t="shared" si="57"/>
        <v>2024</v>
      </c>
      <c r="H39" s="79">
        <v>1037.5775852203988</v>
      </c>
    </row>
    <row r="40" spans="4:8">
      <c r="D40" s="78">
        <v>45170</v>
      </c>
      <c r="E40" s="79">
        <f t="shared" si="55"/>
        <v>1624</v>
      </c>
      <c r="F40" s="79">
        <f t="shared" ref="F40:F42" si="58">+J16</f>
        <v>2350.5</v>
      </c>
      <c r="G40" s="79">
        <f t="shared" ref="G40:G42" si="59">+O16</f>
        <v>2352</v>
      </c>
      <c r="H40" s="79">
        <v>1167.9271832055576</v>
      </c>
    </row>
    <row r="41" spans="4:8">
      <c r="D41" s="78">
        <v>45200</v>
      </c>
      <c r="E41" s="79">
        <f t="shared" si="55"/>
        <v>1580.3164999999999</v>
      </c>
      <c r="F41" s="79">
        <f t="shared" si="58"/>
        <v>2347.0015000000003</v>
      </c>
      <c r="G41" s="79">
        <f t="shared" si="59"/>
        <v>2417.2730000000001</v>
      </c>
      <c r="H41" s="79">
        <v>1138.7259269826859</v>
      </c>
    </row>
    <row r="42" spans="4:8">
      <c r="D42" s="78">
        <v>45231</v>
      </c>
      <c r="E42" s="79">
        <f t="shared" si="55"/>
        <v>1622.4324999999999</v>
      </c>
      <c r="F42" s="79">
        <f t="shared" si="58"/>
        <v>2399.5455000000002</v>
      </c>
      <c r="G42" s="79">
        <f t="shared" si="59"/>
        <v>2391.7660000000001</v>
      </c>
      <c r="H42" s="79">
        <v>1241.9987093870582</v>
      </c>
    </row>
    <row r="43" spans="4:8">
      <c r="D43" s="78">
        <v>45261</v>
      </c>
      <c r="E43" s="79">
        <f t="shared" si="55"/>
        <v>1159.5</v>
      </c>
      <c r="F43" s="79">
        <f t="shared" ref="F43" si="60">+J19</f>
        <v>2369</v>
      </c>
      <c r="G43" s="79">
        <f t="shared" ref="G43" si="61">+O19</f>
        <v>2452</v>
      </c>
      <c r="H43" s="79">
        <f>+GETPIVOTDATA("Precio kg",'[2]mensual (pr. mayor.)'!$G$5,"mes","dic","año",2023)</f>
        <v>677.49432668053282</v>
      </c>
    </row>
  </sheetData>
  <mergeCells count="14">
    <mergeCell ref="B22:Q22"/>
    <mergeCell ref="M5:Q5"/>
    <mergeCell ref="M6:O6"/>
    <mergeCell ref="P6:Q6"/>
    <mergeCell ref="B2:Q2"/>
    <mergeCell ref="B3:Q3"/>
    <mergeCell ref="B4:Q4"/>
    <mergeCell ref="B5:B7"/>
    <mergeCell ref="H5:L5"/>
    <mergeCell ref="C5:G5"/>
    <mergeCell ref="C6:E6"/>
    <mergeCell ref="F6:G6"/>
    <mergeCell ref="H6:J6"/>
    <mergeCell ref="K6:L6"/>
  </mergeCells>
  <phoneticPr fontId="45" type="noConversion"/>
  <hyperlinks>
    <hyperlink ref="S2" location="Índice!A1" display="Volver al índice" xr:uid="{00000000-0004-0000-0800-000000000000}"/>
  </hyperlinks>
  <printOptions horizontalCentered="1"/>
  <pageMargins left="0.70866141732283472" right="0.70866141732283472" top="0.74803149606299213" bottom="0.74803149606299213" header="0.31496062992125984" footer="0.31496062992125984"/>
  <pageSetup orientation="landscape" r:id="rId1"/>
  <headerFooter differentFirst="1">
    <oddFooter>&amp;C&amp;P</oddFooter>
  </headerFooter>
  <ignoredErrors>
    <ignoredError sqref="H20 K20 K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groups xmlns="http://grouplists.napkyn.com">
  <group xmlns="http://grouplists.napkyn.com">[]</group>
</groups>
</file>

<file path=customXml/item2.xml><?xml version="1.0" encoding="utf-8"?>
<reportings xmlns="http://reportinglists.napkyn.com">
  <reporting xmlns="http://reportinglists.napkyn.com">[]</reporting>
</reportings>
</file>

<file path=customXml/item3.xml><?xml version="1.0" encoding="utf-8"?>
<ct:contentTypeSchema xmlns:ct="http://schemas.microsoft.com/office/2006/metadata/contentType" xmlns:ma="http://schemas.microsoft.com/office/2006/metadata/properties/metaAttributes" ct:_="" ma:_="" ma:contentTypeName="Documento" ma:contentTypeID="0x01010063AFE5BFD343684FA17C60B03E912112" ma:contentTypeVersion="13" ma:contentTypeDescription="Crear nuevo documento." ma:contentTypeScope="" ma:versionID="a4e546a76ba5bbabb79d24a0e1abbf07">
  <xsd:schema xmlns:xsd="http://www.w3.org/2001/XMLSchema" xmlns:xs="http://www.w3.org/2001/XMLSchema" xmlns:p="http://schemas.microsoft.com/office/2006/metadata/properties" xmlns:ns3="e43205c1-cbfe-474f-9e19-d111cc056496" xmlns:ns4="207d885b-95ea-4d6d-a3d7-bb224f92e9be" targetNamespace="http://schemas.microsoft.com/office/2006/metadata/properties" ma:root="true" ma:fieldsID="3f1475b6be8af41b56be89c6b80e8f7b" ns3:_="" ns4:_="">
    <xsd:import namespace="e43205c1-cbfe-474f-9e19-d111cc056496"/>
    <xsd:import namespace="207d885b-95ea-4d6d-a3d7-bb224f92e9b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3205c1-cbfe-474f-9e19-d111cc0564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7d885b-95ea-4d6d-a3d7-bb224f92e9be"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BC85F-ADC0-45FC-92C5-E479A73A1B75}">
  <ds:schemaRefs>
    <ds:schemaRef ds:uri="http://grouplists.napkyn.com"/>
  </ds:schemaRefs>
</ds:datastoreItem>
</file>

<file path=customXml/itemProps2.xml><?xml version="1.0" encoding="utf-8"?>
<ds:datastoreItem xmlns:ds="http://schemas.openxmlformats.org/officeDocument/2006/customXml" ds:itemID="{5BA79377-E0CF-45DE-BF64-4EF9EF037217}">
  <ds:schemaRefs>
    <ds:schemaRef ds:uri="http://reportinglists.napkyn.com"/>
  </ds:schemaRefs>
</ds:datastoreItem>
</file>

<file path=customXml/itemProps3.xml><?xml version="1.0" encoding="utf-8"?>
<ds:datastoreItem xmlns:ds="http://schemas.openxmlformats.org/officeDocument/2006/customXml" ds:itemID="{6F852856-A546-45F6-B947-A876083A67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3205c1-cbfe-474f-9e19-d111cc056496"/>
    <ds:schemaRef ds:uri="207d885b-95ea-4d6d-a3d7-bb224f92e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7BA7527-B919-4D44-89BB-DC2C2AB8D5F8}">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6740CC98-7629-41FB-AB91-51A9F1087B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semilla certificada</vt:lpstr>
      <vt:lpstr>export</vt:lpstr>
      <vt:lpstr>import</vt:lpstr>
      <vt:lpstr>colofón!Área_de_impresión</vt:lpstr>
      <vt:lpstr>Comentarios!Área_de_impresión</vt:lpstr>
      <vt:lpstr>export!Área_de_impresión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'semilla certificada'!Área_de_impresión</vt:lpstr>
      <vt:lpstr>'sup región'!Área_de_impresión</vt:lpstr>
      <vt:lpstr>'sup, prod y rend'!Área_de_impresión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Bernabé Tapia Cruz</dc:creator>
  <cp:keywords/>
  <dc:description/>
  <cp:lastModifiedBy>Carlos A. Tello Cisternas</cp:lastModifiedBy>
  <cp:revision/>
  <dcterms:created xsi:type="dcterms:W3CDTF">2011-10-13T14:46:36Z</dcterms:created>
  <dcterms:modified xsi:type="dcterms:W3CDTF">2024-01-31T20:12:22Z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0x01010063AFE5BFD343684FA17C60B03E912112</vt:lpwstr>
  </property>
</Properties>
</file>