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harts/chart6.xml" ContentType="application/vnd.openxmlformats-officedocument.drawingml.chart+xml"/>
  <Override PartName="/xl/drawings/drawing11.xml" ContentType="application/vnd.openxmlformats-officedocument.drawingml.chartshapes+xml"/>
  <Override PartName="/xl/charts/chart7.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8.xml" ContentType="application/vnd.openxmlformats-officedocument.drawingml.chart+xml"/>
  <Override PartName="/xl/drawings/drawing14.xml" ContentType="application/vnd.openxmlformats-officedocument.drawingml.chartshapes+xml"/>
  <Override PartName="/xl/charts/chart9.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10.xml" ContentType="application/vnd.openxmlformats-officedocument.drawingml.chart+xml"/>
  <Override PartName="/xl/drawings/drawing17.xml" ContentType="application/vnd.openxmlformats-officedocument.drawingml.chartshapes+xml"/>
  <Override PartName="/xl/charts/chart11.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2.xml" ContentType="application/vnd.openxmlformats-officedocument.drawingml.chart+xml"/>
  <Override PartName="/xl/drawings/drawing20.xml" ContentType="application/vnd.openxmlformats-officedocument.drawingml.chartshapes+xml"/>
  <Override PartName="/xl/charts/chart13.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3.xml" ContentType="application/vnd.openxmlformats-officedocument.drawingml.chartshapes+xml"/>
  <Override PartName="/xl/charts/chart1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hidePivotFieldList="1"/>
  <mc:AlternateContent xmlns:mc="http://schemas.openxmlformats.org/markup-compatibility/2006">
    <mc:Choice Requires="x15">
      <x15ac:absPath xmlns:x15ac="http://schemas.microsoft.com/office/spreadsheetml/2010/11/ac" url="C:\usr\excel\Balanza Comercio exterior\Balanza_comercio_2024\Febrero\"/>
    </mc:Choice>
  </mc:AlternateContent>
  <xr:revisionPtr revIDLastSave="0" documentId="13_ncr:1_{0C3D8403-1991-4872-9E7D-DD9733D3C695}" xr6:coauthVersionLast="47" xr6:coauthVersionMax="47" xr10:uidLastSave="{00000000-0000-0000-0000-000000000000}"/>
  <bookViews>
    <workbookView xWindow="-108" yWindow="-108" windowWidth="23256" windowHeight="12456" firstSheet="7" activeTab="10" xr2:uid="{7B0AF086-C140-4575-AA12-977816377580}"/>
  </bookViews>
  <sheets>
    <sheet name="Portada " sheetId="26" r:id="rId1"/>
    <sheet name="TitulosGraficos" sheetId="86" state="hidden" r:id="rId2"/>
    <sheet name="balanza país" sheetId="106" r:id="rId3"/>
    <sheet name="balanza_periodos" sheetId="11" r:id="rId4"/>
    <sheet name="balanza_anuales" sheetId="88" r:id="rId5"/>
    <sheet name="evolución_comercio" sheetId="22" r:id="rId6"/>
    <sheet name="balanza productos_clase_sector" sheetId="18" r:id="rId7"/>
    <sheet name="zona geográfica" sheetId="1" r:id="rId8"/>
    <sheet name="prin paises exp e imp" sheetId="4" r:id="rId9"/>
    <sheet name="prin prod exp e imp" sheetId="5" state="hidden" r:id="rId10"/>
    <sheet name="Principales Rubros" sheetId="24" r:id="rId11"/>
    <sheet name="productos" sheetId="12" r:id="rId12"/>
    <sheet name="OMC" sheetId="93" r:id="rId13"/>
    <sheet name="CAS" sheetId="92" r:id="rId14"/>
  </sheets>
  <definedNames>
    <definedName name="_xlnm.Print_Area" localSheetId="2">'balanza país'!$A$1:$F$23</definedName>
    <definedName name="_xlnm.Print_Area" localSheetId="6">'balanza productos_clase_sector'!$A$1:$F$81</definedName>
    <definedName name="_xlnm.Print_Area" localSheetId="4">balanza_anuales!$A$1:$H$43</definedName>
    <definedName name="_xlnm.Print_Area" localSheetId="3">balanza_periodos!$A$1:$F$44</definedName>
    <definedName name="_xlnm.Print_Area" localSheetId="5">evolución_comercio!$A$1:$F$73</definedName>
    <definedName name="_xlnm.Print_Area" localSheetId="12">OMC!$A$1:$F$24</definedName>
    <definedName name="_xlnm.Print_Area" localSheetId="0">'Portada '!$A$1:$H$133</definedName>
    <definedName name="_xlnm.Print_Area" localSheetId="8">'prin paises exp e imp'!$A$1:$F$95</definedName>
    <definedName name="_xlnm.Print_Area" localSheetId="9">'prin prod exp e imp'!$A$1:$G$98</definedName>
    <definedName name="_xlnm.Print_Area" localSheetId="10">'Principales Rubros'!$A$1:$K$114</definedName>
    <definedName name="_xlnm.Print_Area" localSheetId="11">productos!$A$1:$J$509</definedName>
    <definedName name="_xlnm.Print_Area" localSheetId="7">'zona geográfica'!$A$1:$D$82</definedName>
    <definedName name="HTML_CodePage" hidden="1">1252</definedName>
    <definedName name="HTML_Description" hidden="1">""</definedName>
    <definedName name="HTML_Email" hidden="1">""</definedName>
    <definedName name="HTML_Header" hidden="1">"Hoja1"</definedName>
    <definedName name="HTML_LastUpdate" hidden="1">"21/12/98"</definedName>
    <definedName name="HTML_LineAfter" hidden="1">FALSE</definedName>
    <definedName name="HTML_LineBefore" hidden="1">FALSE</definedName>
    <definedName name="HTML_Name" hidden="1">"Aida Guerrero"</definedName>
    <definedName name="HTML_OBDlg2" hidden="1">TRUE</definedName>
    <definedName name="HTML_OBDlg4" hidden="1">TRUE</definedName>
    <definedName name="HTML_OS" hidden="1">0</definedName>
    <definedName name="HTML_PathFile" hidden="1">"D:\balanza mensual\Internet\BALAN1.htm"</definedName>
    <definedName name="HTML_Title" hidden="1">"Balan1"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 i="86" l="1"/>
  <c r="K2" i="86" l="1"/>
  <c r="K4" i="86"/>
  <c r="C2" i="86"/>
  <c r="D2" i="86"/>
  <c r="E2" i="86"/>
  <c r="F2" i="86"/>
  <c r="G2" i="86"/>
  <c r="H2" i="86"/>
  <c r="I2" i="86"/>
  <c r="B2" i="86"/>
  <c r="B4" i="86"/>
  <c r="B5" i="86" s="1"/>
  <c r="J4" i="86"/>
  <c r="J5" i="86" s="1"/>
  <c r="I4" i="86"/>
  <c r="I5" i="86" s="1"/>
  <c r="H4" i="86"/>
  <c r="H5" i="86" s="1"/>
  <c r="G4" i="86"/>
  <c r="G5" i="86" s="1"/>
  <c r="F4" i="86"/>
  <c r="F5" i="86" s="1"/>
  <c r="E4" i="86"/>
  <c r="E5" i="86" s="1"/>
  <c r="D4" i="86"/>
  <c r="D5" i="86" s="1"/>
  <c r="C4" i="86"/>
  <c r="C5" i="86" s="1"/>
  <c r="B57" i="5"/>
  <c r="A57" i="5" s="1"/>
  <c r="C57" i="5"/>
  <c r="D57" i="5"/>
  <c r="E57" i="5"/>
  <c r="B58" i="5"/>
  <c r="A58" i="5" s="1"/>
  <c r="C58" i="5"/>
  <c r="D58" i="5"/>
  <c r="E58" i="5"/>
  <c r="B59" i="5"/>
  <c r="A59" i="5" s="1"/>
  <c r="C59" i="5"/>
  <c r="D59" i="5"/>
  <c r="E59" i="5"/>
  <c r="B60" i="5"/>
  <c r="A60" i="5" s="1"/>
  <c r="C60" i="5"/>
  <c r="D60" i="5"/>
  <c r="E60" i="5"/>
  <c r="B61" i="5"/>
  <c r="A61" i="5" s="1"/>
  <c r="C61" i="5"/>
  <c r="D61" i="5"/>
  <c r="E61" i="5"/>
  <c r="B62" i="5"/>
  <c r="A62" i="5" s="1"/>
  <c r="C62" i="5"/>
  <c r="D62" i="5"/>
  <c r="E62" i="5"/>
  <c r="B63" i="5"/>
  <c r="A63" i="5" s="1"/>
  <c r="C63" i="5"/>
  <c r="D63" i="5"/>
  <c r="E63" i="5"/>
  <c r="B64" i="5"/>
  <c r="A64" i="5" s="1"/>
  <c r="C64" i="5"/>
  <c r="D64" i="5"/>
  <c r="E64" i="5"/>
  <c r="B65" i="5"/>
  <c r="A65" i="5" s="1"/>
  <c r="C65" i="5"/>
  <c r="D65" i="5"/>
  <c r="E65" i="5"/>
  <c r="B66" i="5"/>
  <c r="A66" i="5" s="1"/>
  <c r="C66" i="5"/>
  <c r="D66" i="5"/>
  <c r="E66" i="5"/>
  <c r="B67" i="5"/>
  <c r="A67" i="5" s="1"/>
  <c r="C67" i="5"/>
  <c r="D67" i="5"/>
  <c r="E67" i="5"/>
  <c r="B68" i="5"/>
  <c r="A68" i="5" s="1"/>
  <c r="C68" i="5"/>
  <c r="D68" i="5"/>
  <c r="E68" i="5"/>
  <c r="B69" i="5"/>
  <c r="A69" i="5" s="1"/>
  <c r="C69" i="5"/>
  <c r="D69" i="5"/>
  <c r="E69" i="5"/>
  <c r="B70" i="5"/>
  <c r="A70" i="5" s="1"/>
  <c r="C70" i="5"/>
  <c r="D70" i="5"/>
  <c r="E70" i="5"/>
  <c r="E56" i="5"/>
  <c r="D56" i="5"/>
  <c r="C56" i="5"/>
  <c r="B56" i="5"/>
  <c r="A56" i="5" s="1"/>
  <c r="B8" i="5"/>
  <c r="A8" i="5" s="1"/>
  <c r="C8" i="5"/>
  <c r="D8" i="5"/>
  <c r="E8" i="5"/>
  <c r="B9" i="5"/>
  <c r="A9" i="5" s="1"/>
  <c r="C9" i="5"/>
  <c r="D9" i="5"/>
  <c r="E9" i="5"/>
  <c r="B10" i="5"/>
  <c r="A10" i="5" s="1"/>
  <c r="C10" i="5"/>
  <c r="D10" i="5"/>
  <c r="E10" i="5"/>
  <c r="B11" i="5"/>
  <c r="A11" i="5" s="1"/>
  <c r="C11" i="5"/>
  <c r="D11" i="5"/>
  <c r="E11" i="5"/>
  <c r="B12" i="5"/>
  <c r="A12" i="5" s="1"/>
  <c r="C12" i="5"/>
  <c r="D12" i="5"/>
  <c r="E12" i="5"/>
  <c r="B13" i="5"/>
  <c r="A13" i="5" s="1"/>
  <c r="C13" i="5"/>
  <c r="D13" i="5"/>
  <c r="E13" i="5"/>
  <c r="B14" i="5"/>
  <c r="A14" i="5" s="1"/>
  <c r="C14" i="5"/>
  <c r="D14" i="5"/>
  <c r="E14" i="5"/>
  <c r="B15" i="5"/>
  <c r="A15" i="5" s="1"/>
  <c r="C15" i="5"/>
  <c r="D15" i="5"/>
  <c r="E15" i="5"/>
  <c r="B16" i="5"/>
  <c r="A16" i="5" s="1"/>
  <c r="C16" i="5"/>
  <c r="D16" i="5"/>
  <c r="E16" i="5"/>
  <c r="B17" i="5"/>
  <c r="A17" i="5" s="1"/>
  <c r="C17" i="5"/>
  <c r="D17" i="5"/>
  <c r="E17" i="5"/>
  <c r="B18" i="5"/>
  <c r="A18" i="5" s="1"/>
  <c r="C18" i="5"/>
  <c r="D18" i="5"/>
  <c r="E18" i="5"/>
  <c r="B19" i="5"/>
  <c r="A19" i="5" s="1"/>
  <c r="C19" i="5"/>
  <c r="D19" i="5"/>
  <c r="E19" i="5"/>
  <c r="B20" i="5"/>
  <c r="A20" i="5" s="1"/>
  <c r="C20" i="5"/>
  <c r="D20" i="5"/>
  <c r="E20" i="5"/>
  <c r="B21" i="5"/>
  <c r="A21" i="5" s="1"/>
  <c r="C21" i="5"/>
  <c r="D21" i="5"/>
  <c r="E21" i="5"/>
  <c r="C7" i="5"/>
  <c r="B7" i="5"/>
  <c r="A7" i="5" s="1"/>
  <c r="E7" i="5"/>
  <c r="D7" i="5"/>
  <c r="F63" i="5" l="1"/>
  <c r="K5" i="86"/>
  <c r="F58" i="5"/>
  <c r="F59" i="5"/>
  <c r="F16" i="5"/>
  <c r="F8" i="5"/>
  <c r="F70" i="5"/>
  <c r="F68" i="5"/>
  <c r="F15" i="5"/>
  <c r="F13" i="5"/>
  <c r="F11" i="5"/>
  <c r="F65" i="5"/>
  <c r="E5" i="5"/>
  <c r="E54" i="5" s="1"/>
  <c r="C4" i="5"/>
  <c r="C53" i="5" s="1"/>
  <c r="F57" i="5"/>
  <c r="F18" i="5"/>
  <c r="F66" i="5"/>
  <c r="F64" i="5"/>
  <c r="F60" i="5"/>
  <c r="F10" i="5"/>
  <c r="F9" i="5"/>
  <c r="F69" i="5"/>
  <c r="F67" i="5"/>
  <c r="F21" i="5"/>
  <c r="F19" i="5"/>
  <c r="F14" i="5"/>
  <c r="F12" i="5"/>
  <c r="F20" i="5"/>
  <c r="F56" i="5"/>
  <c r="F7" i="5"/>
  <c r="F62" i="5"/>
  <c r="F17" i="5"/>
  <c r="F61" i="5"/>
  <c r="C72" i="5"/>
  <c r="C71" i="5" s="1"/>
  <c r="E23" i="5" l="1"/>
  <c r="G15" i="5" s="1"/>
  <c r="C23" i="5"/>
  <c r="C22" i="5" s="1"/>
  <c r="D72" i="5"/>
  <c r="D71" i="5" s="1"/>
  <c r="D23" i="5"/>
  <c r="D22" i="5" s="1"/>
  <c r="D5" i="5"/>
  <c r="D54" i="5"/>
  <c r="D4" i="5"/>
  <c r="D53" i="5" s="1"/>
  <c r="E72" i="5"/>
  <c r="G19" i="5" l="1"/>
  <c r="G20" i="5"/>
  <c r="G11" i="5"/>
  <c r="G12" i="5"/>
  <c r="G16" i="5"/>
  <c r="G21" i="5"/>
  <c r="G8" i="5"/>
  <c r="G17" i="5"/>
  <c r="G18" i="5"/>
  <c r="G13" i="5"/>
  <c r="G7" i="5"/>
  <c r="G23" i="5"/>
  <c r="G14" i="5"/>
  <c r="E22" i="5"/>
  <c r="G22" i="5" s="1"/>
  <c r="G10" i="5"/>
  <c r="G9" i="5"/>
  <c r="F23" i="5"/>
  <c r="G5" i="5"/>
  <c r="G54" i="5" s="1"/>
  <c r="F5" i="5"/>
  <c r="F54" i="5" s="1"/>
  <c r="E71" i="5"/>
  <c r="G63" i="5"/>
  <c r="G69" i="5"/>
  <c r="F72" i="5"/>
  <c r="G72" i="5"/>
  <c r="G59" i="5"/>
  <c r="G67" i="5"/>
  <c r="G66" i="5"/>
  <c r="G65" i="5"/>
  <c r="G64" i="5"/>
  <c r="G70" i="5"/>
  <c r="G57" i="5"/>
  <c r="G58" i="5"/>
  <c r="G60" i="5"/>
  <c r="G68" i="5"/>
  <c r="G56" i="5"/>
  <c r="G62" i="5"/>
  <c r="G61" i="5"/>
  <c r="F22" i="5" l="1"/>
  <c r="F71" i="5"/>
  <c r="G71" i="5"/>
</calcChain>
</file>

<file path=xl/sharedStrings.xml><?xml version="1.0" encoding="utf-8"?>
<sst xmlns="http://schemas.openxmlformats.org/spreadsheetml/2006/main" count="1121" uniqueCount="562">
  <si>
    <t>Otros</t>
  </si>
  <si>
    <t>Deshidratados</t>
  </si>
  <si>
    <t>Jugos</t>
  </si>
  <si>
    <t>Azúcar refinada</t>
  </si>
  <si>
    <t>Exportaciones</t>
  </si>
  <si>
    <t>Importaciones</t>
  </si>
  <si>
    <t>Primarias</t>
  </si>
  <si>
    <t>Industriales</t>
  </si>
  <si>
    <t>Agrícolas</t>
  </si>
  <si>
    <t>Pecuarias</t>
  </si>
  <si>
    <t>Forestales</t>
  </si>
  <si>
    <t>Papel prensa (para periódico)</t>
  </si>
  <si>
    <t>Estados Unidos</t>
  </si>
  <si>
    <t>Japón</t>
  </si>
  <si>
    <t>México</t>
  </si>
  <si>
    <t>Holanda</t>
  </si>
  <si>
    <t>Reino Unido</t>
  </si>
  <si>
    <t>China</t>
  </si>
  <si>
    <t>Alemania</t>
  </si>
  <si>
    <t>Canadá</t>
  </si>
  <si>
    <t>Colombia</t>
  </si>
  <si>
    <t>Otros países</t>
  </si>
  <si>
    <t>TOTAL</t>
  </si>
  <si>
    <t>País</t>
  </si>
  <si>
    <t>Los demás productos</t>
  </si>
  <si>
    <t xml:space="preserve"> Producto</t>
  </si>
  <si>
    <t>Argentina</t>
  </si>
  <si>
    <t>Brasil</t>
  </si>
  <si>
    <t>Paraguay</t>
  </si>
  <si>
    <t>Bolivia</t>
  </si>
  <si>
    <t>Ecuador</t>
  </si>
  <si>
    <t>Habas de soja, incluso quebrantadas</t>
  </si>
  <si>
    <t>SACH</t>
  </si>
  <si>
    <t>EXPORTACIONES</t>
  </si>
  <si>
    <t>Saldo</t>
  </si>
  <si>
    <t>IMPORTACIONES</t>
  </si>
  <si>
    <t>Cuadro</t>
  </si>
  <si>
    <t>Descripción</t>
  </si>
  <si>
    <t>Página</t>
  </si>
  <si>
    <t xml:space="preserve">  Nº 1</t>
  </si>
  <si>
    <t xml:space="preserve">  Nº 2</t>
  </si>
  <si>
    <t xml:space="preserve">  Nº 3</t>
  </si>
  <si>
    <t xml:space="preserve">  Nº 4</t>
  </si>
  <si>
    <t xml:space="preserve">  Nº 5</t>
  </si>
  <si>
    <t xml:space="preserve">  Nº 6</t>
  </si>
  <si>
    <t xml:space="preserve">  Nº 7</t>
  </si>
  <si>
    <t xml:space="preserve">  Nº 8</t>
  </si>
  <si>
    <t xml:space="preserve">  Nº 9</t>
  </si>
  <si>
    <t>Gráfico</t>
  </si>
  <si>
    <t>Vino espumoso</t>
  </si>
  <si>
    <t>Pisco</t>
  </si>
  <si>
    <t>Equinos vivos  **</t>
  </si>
  <si>
    <t>Porcinos vivos  **</t>
  </si>
  <si>
    <t>Lana sucia y lavada</t>
  </si>
  <si>
    <t>Miel natural</t>
  </si>
  <si>
    <t>Otros pecuarios</t>
  </si>
  <si>
    <t>Lácteos</t>
  </si>
  <si>
    <t>Leche líquida</t>
  </si>
  <si>
    <t>Leche en polvo descremada</t>
  </si>
  <si>
    <t>Leche en polvo entera</t>
  </si>
  <si>
    <t>Yogur</t>
  </si>
  <si>
    <t>Quesos</t>
  </si>
  <si>
    <t>Dulce de leche (manjar)</t>
  </si>
  <si>
    <t>Carnes y subproductos</t>
  </si>
  <si>
    <t>Carne bovina</t>
  </si>
  <si>
    <t>Carne ovina</t>
  </si>
  <si>
    <t>Otras carnes y subproductos</t>
  </si>
  <si>
    <t>Otros productos pecuarios</t>
  </si>
  <si>
    <t xml:space="preserve">  Nº 10</t>
  </si>
  <si>
    <t>Maderas en plaquitas</t>
  </si>
  <si>
    <t>Otros forestales</t>
  </si>
  <si>
    <t>Celulosa</t>
  </si>
  <si>
    <t>Maíz consumo</t>
  </si>
  <si>
    <t>Cebada</t>
  </si>
  <si>
    <t>Otros productos silvoagropecuarios</t>
  </si>
  <si>
    <t>Arroz descascarillado</t>
  </si>
  <si>
    <t>Arroz blanqueado</t>
  </si>
  <si>
    <t>Arroz partido</t>
  </si>
  <si>
    <t>Harina de trigo</t>
  </si>
  <si>
    <t>Aceite de soja en bruto</t>
  </si>
  <si>
    <t>Aceite de soja refinado</t>
  </si>
  <si>
    <t>Mezclas de aceites</t>
  </si>
  <si>
    <t xml:space="preserve">  Nº 11</t>
  </si>
  <si>
    <t xml:space="preserve">  Nº 12</t>
  </si>
  <si>
    <t>No coníferas</t>
  </si>
  <si>
    <t>Madera aserrada otras</t>
  </si>
  <si>
    <t>Código</t>
  </si>
  <si>
    <t>Manzanas</t>
  </si>
  <si>
    <t>Kiwis</t>
  </si>
  <si>
    <t>Ciruelas</t>
  </si>
  <si>
    <t>Melocotones (duraznos)</t>
  </si>
  <si>
    <t>Cerezas</t>
  </si>
  <si>
    <t>Nueces de nogal con cáscara</t>
  </si>
  <si>
    <t>Naranjas</t>
  </si>
  <si>
    <t>Leche condensada</t>
  </si>
  <si>
    <t>Volumen (toneladas)</t>
  </si>
  <si>
    <t>Corea del Sur</t>
  </si>
  <si>
    <t xml:space="preserve">  Nº 13</t>
  </si>
  <si>
    <t xml:space="preserve">  Nº 14</t>
  </si>
  <si>
    <t>Conservas</t>
  </si>
  <si>
    <t xml:space="preserve">  Nº 15</t>
  </si>
  <si>
    <t>Ajos</t>
  </si>
  <si>
    <t>Cebollas</t>
  </si>
  <si>
    <t>Chalotes</t>
  </si>
  <si>
    <t>Espárragos</t>
  </si>
  <si>
    <t>Lechugas</t>
  </si>
  <si>
    <t>Melones frescos</t>
  </si>
  <si>
    <t>Orégano, fresco o seco</t>
  </si>
  <si>
    <t>Tomates</t>
  </si>
  <si>
    <t>Zanahorias y nabos</t>
  </si>
  <si>
    <t>Achicorias, radicchios</t>
  </si>
  <si>
    <t>Papas, excepto para siembra</t>
  </si>
  <si>
    <t>Bulbos de lilium</t>
  </si>
  <si>
    <t>Bulbos de tulipán</t>
  </si>
  <si>
    <t>-</t>
  </si>
  <si>
    <t>Otras hortalizas</t>
  </si>
  <si>
    <t>Pastas pulpas y jugos</t>
  </si>
  <si>
    <t>Grafico Nº3</t>
  </si>
  <si>
    <t>Grafico Nº2</t>
  </si>
  <si>
    <t>Volumen (miles de litros)</t>
  </si>
  <si>
    <t>Cuadro N°  1</t>
  </si>
  <si>
    <t>Balanza comercial de productos silvoagropecuarios por sector *</t>
  </si>
  <si>
    <t>Chile - Mundo</t>
  </si>
  <si>
    <t>Sector</t>
  </si>
  <si>
    <t>Total silvoagropecuario</t>
  </si>
  <si>
    <t>Exportaciones por sector</t>
  </si>
  <si>
    <t>Balanza comercial de productos</t>
  </si>
  <si>
    <t>Importaciones por sector</t>
  </si>
  <si>
    <t>ene-dic</t>
  </si>
  <si>
    <t>Participación</t>
  </si>
  <si>
    <t>Balanza comercial de productos silvoagropecuarios por clase y sector*</t>
  </si>
  <si>
    <t>Clase  y sector</t>
  </si>
  <si>
    <t>Productos industriales</t>
  </si>
  <si>
    <t>Productos primarios</t>
  </si>
  <si>
    <t>Exportaciones por clase y sector</t>
  </si>
  <si>
    <t>Importaciones por clase y sector</t>
  </si>
  <si>
    <t>Variación</t>
  </si>
  <si>
    <t xml:space="preserve">Variación </t>
  </si>
  <si>
    <t xml:space="preserve">Balanza comercial de productos </t>
  </si>
  <si>
    <t>Otras</t>
  </si>
  <si>
    <t>Exportación de productos silvoagropecuarios por país de destino*</t>
  </si>
  <si>
    <t>Principales productos silvoagropecuarios exportados*</t>
  </si>
  <si>
    <t>Principales productos silvoagropecuarios importados</t>
  </si>
  <si>
    <t>Exportaciones de frutas  *</t>
  </si>
  <si>
    <t>Cuadro N° 9</t>
  </si>
  <si>
    <t>Exportaciones de semillas para siembra *</t>
  </si>
  <si>
    <t>Exportaciones de hortalizas y tubérculos  *</t>
  </si>
  <si>
    <t>Cuadro N° 12</t>
  </si>
  <si>
    <t>Exportaciones de vinos y alcoholes  *</t>
  </si>
  <si>
    <t>Cuadro N° 13</t>
  </si>
  <si>
    <t>Exportaciones pecuarias  *</t>
  </si>
  <si>
    <t>Exportaciones forestales  *</t>
  </si>
  <si>
    <t>Cuadro N° 14</t>
  </si>
  <si>
    <t>Cuadro N° 15</t>
  </si>
  <si>
    <t>Importación de productos silvoagropecuarios por país de origen *</t>
  </si>
  <si>
    <t>Grafico 4</t>
  </si>
  <si>
    <t>Grafico 5</t>
  </si>
  <si>
    <t>Perú</t>
  </si>
  <si>
    <t>Liliana Yáñez Barrios</t>
  </si>
  <si>
    <t>Cuadro N° 8</t>
  </si>
  <si>
    <t>Uvas</t>
  </si>
  <si>
    <t>Limones</t>
  </si>
  <si>
    <t>Avellanas con cáscara, frescas o secas</t>
  </si>
  <si>
    <t>Frutos secos</t>
  </si>
  <si>
    <t>Fruta fresca</t>
  </si>
  <si>
    <t>Herbicidas</t>
  </si>
  <si>
    <t>Fungicidas</t>
  </si>
  <si>
    <t>Insecticidas</t>
  </si>
  <si>
    <t>Otros agroquímicos</t>
  </si>
  <si>
    <t>Fertilizantes</t>
  </si>
  <si>
    <t>Urea</t>
  </si>
  <si>
    <t>Superfosfatos</t>
  </si>
  <si>
    <t>Otros fertilizantes</t>
  </si>
  <si>
    <t>Medicamentos veterinarios</t>
  </si>
  <si>
    <t>Antibióticos</t>
  </si>
  <si>
    <t>Vacunas</t>
  </si>
  <si>
    <t>Cuchillas y hojas cortantes, para madera y máquinas</t>
  </si>
  <si>
    <t>Sacos y talegas</t>
  </si>
  <si>
    <t>Tractores</t>
  </si>
  <si>
    <t>Cosechadoras-trilladoras</t>
  </si>
  <si>
    <t>Sembradoras, plantadoras y transplantadoras</t>
  </si>
  <si>
    <t>Otras maquinarias y herramientas</t>
  </si>
  <si>
    <t xml:space="preserve">  Nº 16</t>
  </si>
  <si>
    <t>Total</t>
  </si>
  <si>
    <t>Cuadro N°  3</t>
  </si>
  <si>
    <t>Exportaciones miles</t>
  </si>
  <si>
    <t>Evolucion Balanza (miles)</t>
  </si>
  <si>
    <t>Cuadro N°  4</t>
  </si>
  <si>
    <t>Cuadro N° 16</t>
  </si>
  <si>
    <t>Cuadro N° 17</t>
  </si>
  <si>
    <t>Cuadro N° 18</t>
  </si>
  <si>
    <t>Cuadro N° 19</t>
  </si>
  <si>
    <t xml:space="preserve">  Nº 17</t>
  </si>
  <si>
    <t xml:space="preserve">  Nº 18</t>
  </si>
  <si>
    <t>Uruguay</t>
  </si>
  <si>
    <t>Frambuesas</t>
  </si>
  <si>
    <t>Frutillas</t>
  </si>
  <si>
    <t>Moras</t>
  </si>
  <si>
    <t>Las demás</t>
  </si>
  <si>
    <t>Otras conservas</t>
  </si>
  <si>
    <t>Ciruelas secas</t>
  </si>
  <si>
    <t>Mosquetas</t>
  </si>
  <si>
    <t>Pasas</t>
  </si>
  <si>
    <t>Otros deshidratados</t>
  </si>
  <si>
    <t>Aceite de oliva, virgen</t>
  </si>
  <si>
    <t>Aceite de rosa mosqueta y sus fracciones</t>
  </si>
  <si>
    <t>Uva (Incluido el mosto)</t>
  </si>
  <si>
    <t>Congelados</t>
  </si>
  <si>
    <t>Balanza comercial de productos silvoagropecuarios</t>
  </si>
  <si>
    <t>Balanza de productos silvoagropecuarios por clase y subsector</t>
  </si>
  <si>
    <t>Principales productos silvoagropecuarios exportados</t>
  </si>
  <si>
    <t>Exportaciones de frutas</t>
  </si>
  <si>
    <t>Exportaciones de bulbos, flores y musgos</t>
  </si>
  <si>
    <t>Exportaciones de vinos y alcoholes</t>
  </si>
  <si>
    <t>Exportaciones pecuarias</t>
  </si>
  <si>
    <t>Exportaciones forestales</t>
  </si>
  <si>
    <t>Importaciones de productos silvoagropecuarios</t>
  </si>
  <si>
    <t>Importaciones de insumos y maquinaria</t>
  </si>
  <si>
    <t>Exportaciones silvoagropecuarios por clase</t>
  </si>
  <si>
    <t>Exportaciones silvoagropecuarios por subsector</t>
  </si>
  <si>
    <t>Exportación de productos silvoagropecuarios por país de destino</t>
  </si>
  <si>
    <t>Importación de productos silvoagropecuarios por país de origen</t>
  </si>
  <si>
    <t>Exportaciones de hortalizas y tubérculos</t>
  </si>
  <si>
    <t>Se puede reproducir total o parcialmente citando la fuente</t>
  </si>
  <si>
    <t>Los demás frutos de cáscara, frescos o secos, incluso sin cáscara o mondados</t>
  </si>
  <si>
    <t>Las exportaciones que no son realizadas en la modalidad "a firme" pueden ser ajustadas de acuerdo al  Informe de Variación de Valor (IVV), el cual afecta directamente a cada declaración de exportación en el  mes en que fueron efectuadas. Por esta razón, las cifras de exportaciones pueden experimentar  modificaciones cada vez que se aplican los IVV, ocasionando, eventualmente, el  ajuste  de los valores de exportación.</t>
  </si>
  <si>
    <t>Miles de dólares</t>
  </si>
  <si>
    <t>Miles de dólares FOB</t>
  </si>
  <si>
    <t>Miles de dólares CIF</t>
  </si>
  <si>
    <t>Miles de dólares  FOB</t>
  </si>
  <si>
    <t>Miles de  dólares CIF</t>
  </si>
  <si>
    <t xml:space="preserve">Total </t>
  </si>
  <si>
    <t>Evolución de las exportaciones silvoagropecuarias por sector*</t>
  </si>
  <si>
    <t>Evolución de las importaciones silvoagropecuarias por sector</t>
  </si>
  <si>
    <t>Fruta procesada</t>
  </si>
  <si>
    <t>Hortalizas frescas</t>
  </si>
  <si>
    <t>Hortalizas procesadas</t>
  </si>
  <si>
    <t>Semillas para siembra</t>
  </si>
  <si>
    <t>Principales rubros exportados</t>
  </si>
  <si>
    <t>Exportaciones totales</t>
  </si>
  <si>
    <t>Cuadro N° 10</t>
  </si>
  <si>
    <t>Cuadro N° 11</t>
  </si>
  <si>
    <t>Primario</t>
  </si>
  <si>
    <t>Industrial</t>
  </si>
  <si>
    <t>Insumos</t>
  </si>
  <si>
    <t>Productos</t>
  </si>
  <si>
    <t xml:space="preserve">  Nº 19</t>
  </si>
  <si>
    <t xml:space="preserve">Principales rubros exportados </t>
  </si>
  <si>
    <r>
      <t>Volumen (toneladas/miles de litros</t>
    </r>
    <r>
      <rPr>
        <b/>
        <vertAlign val="superscript"/>
        <sz val="8"/>
        <rFont val="Arial"/>
        <family val="2"/>
      </rPr>
      <t>1</t>
    </r>
    <r>
      <rPr>
        <b/>
        <sz val="8"/>
        <rFont val="Arial"/>
        <family val="2"/>
      </rPr>
      <t>)</t>
    </r>
  </si>
  <si>
    <t>Vinos y alcoholes</t>
  </si>
  <si>
    <r>
      <t xml:space="preserve">Nota </t>
    </r>
    <r>
      <rPr>
        <vertAlign val="superscript"/>
        <sz val="8"/>
        <rFont val="Arial"/>
        <family val="2"/>
      </rPr>
      <t>1</t>
    </r>
    <r>
      <rPr>
        <sz val="8"/>
        <rFont val="Arial"/>
        <family val="2"/>
      </rPr>
      <t>: volumen de vinos y alcoholes en miles de litros.</t>
    </r>
  </si>
  <si>
    <t>Rubro</t>
  </si>
  <si>
    <t>Maderas aserradas</t>
  </si>
  <si>
    <t>Agrícola</t>
  </si>
  <si>
    <t>Pecuario</t>
  </si>
  <si>
    <t>Forestal</t>
  </si>
  <si>
    <t xml:space="preserve">           Agrícola</t>
  </si>
  <si>
    <t xml:space="preserve">           Pecuario</t>
  </si>
  <si>
    <t xml:space="preserve">           Forestal</t>
  </si>
  <si>
    <t xml:space="preserve">       Balanza comercial de productos</t>
  </si>
  <si>
    <t xml:space="preserve">       silvoagropecuarios</t>
  </si>
  <si>
    <t>Publicación  de la Oficina de Estudios y Políticas Agrarias (Odepa)</t>
  </si>
  <si>
    <t>del Ministerio de Agricultura, Gobierno de Chile</t>
  </si>
  <si>
    <t xml:space="preserve">www.odepa.gob.cl  </t>
  </si>
  <si>
    <t>TABLA DE CONTENIDO</t>
  </si>
  <si>
    <t>Exportaciones de semillas para siembra</t>
  </si>
  <si>
    <t>Fruta fresca y frutos secos</t>
  </si>
  <si>
    <t>Cuadro N° 20</t>
  </si>
  <si>
    <t>Exportaciones de insumos y maquinaria</t>
  </si>
  <si>
    <t xml:space="preserve">  Nº 20</t>
  </si>
  <si>
    <t>Extracción de aceites</t>
  </si>
  <si>
    <t>Celulosa cruda coníferas</t>
  </si>
  <si>
    <t>Celulosa cruda no coníferas</t>
  </si>
  <si>
    <t>Madera aserrada coníferas</t>
  </si>
  <si>
    <t>Madera aserrada no coníferas</t>
  </si>
  <si>
    <t>Total frutas</t>
  </si>
  <si>
    <t>Total semillas</t>
  </si>
  <si>
    <t>Total hortalizas y tubérculos</t>
  </si>
  <si>
    <t>Total vinos y alcoholes</t>
  </si>
  <si>
    <t>Aceite de palta</t>
  </si>
  <si>
    <t>Naranja</t>
  </si>
  <si>
    <t>Papas</t>
  </si>
  <si>
    <t>Trigo duro</t>
  </si>
  <si>
    <t>Girasol</t>
  </si>
  <si>
    <t>Mostaza</t>
  </si>
  <si>
    <t>Hortalizas</t>
  </si>
  <si>
    <t>Volumen (toneladas/unidades)</t>
  </si>
  <si>
    <r>
      <t xml:space="preserve">Bulbos en reposo vegetativo </t>
    </r>
    <r>
      <rPr>
        <b/>
        <vertAlign val="superscript"/>
        <sz val="8"/>
        <rFont val="Arial"/>
        <family val="2"/>
      </rPr>
      <t>1</t>
    </r>
  </si>
  <si>
    <r>
      <t xml:space="preserve">Bulbos en vegetación o en flor </t>
    </r>
    <r>
      <rPr>
        <b/>
        <vertAlign val="superscript"/>
        <sz val="8"/>
        <rFont val="Arial"/>
        <family val="2"/>
      </rPr>
      <t>1</t>
    </r>
  </si>
  <si>
    <t>Las demás flores</t>
  </si>
  <si>
    <t>Mezclas de vinos blancos</t>
  </si>
  <si>
    <t>Merlot</t>
  </si>
  <si>
    <t>Syrah</t>
  </si>
  <si>
    <t>Los demás vinos tintos</t>
  </si>
  <si>
    <t>Damascos</t>
  </si>
  <si>
    <t>Duraznos</t>
  </si>
  <si>
    <t>Compotas</t>
  </si>
  <si>
    <t>Aceitunas</t>
  </si>
  <si>
    <t>Peras</t>
  </si>
  <si>
    <t>Otras frutas</t>
  </si>
  <si>
    <t>Arvejas</t>
  </si>
  <si>
    <t>Zapallos</t>
  </si>
  <si>
    <t>Almendras con cáscara, frescas o secas</t>
  </si>
  <si>
    <r>
      <t>Plaguicidas y productos químicos</t>
    </r>
    <r>
      <rPr>
        <b/>
        <vertAlign val="superscript"/>
        <sz val="8"/>
        <rFont val="Arial"/>
        <family val="2"/>
      </rPr>
      <t>1</t>
    </r>
  </si>
  <si>
    <t>Alcachofas</t>
  </si>
  <si>
    <t xml:space="preserve">   Primario</t>
  </si>
  <si>
    <t xml:space="preserve">      Agrícola</t>
  </si>
  <si>
    <t xml:space="preserve">      Pecuario</t>
  </si>
  <si>
    <t xml:space="preserve">      Forestal</t>
  </si>
  <si>
    <t xml:space="preserve">   Industrial</t>
  </si>
  <si>
    <t>Bulbos de cala</t>
  </si>
  <si>
    <t>Los demás bulbos en reposo</t>
  </si>
  <si>
    <t>Musgos y líquenes</t>
  </si>
  <si>
    <t>Madera elaborada las demás</t>
  </si>
  <si>
    <t>Otros celulosa</t>
  </si>
  <si>
    <t>Nectarines</t>
  </si>
  <si>
    <t>Avellanas sin cáscara, frescas o secas</t>
  </si>
  <si>
    <t>Nueces de nogal sin cáscara</t>
  </si>
  <si>
    <t>Las demás frutas preparadas o conservadas</t>
  </si>
  <si>
    <t>Los demás frutos de cáscara y semillas, incluidas las mezclas, conservados</t>
  </si>
  <si>
    <t>Tulipán</t>
  </si>
  <si>
    <t>Calas</t>
  </si>
  <si>
    <t>Pimientos frescos o refrigerados</t>
  </si>
  <si>
    <t>Otros lácteos</t>
  </si>
  <si>
    <t>Pinot Noir</t>
  </si>
  <si>
    <t>Mezclas de vino tinto</t>
  </si>
  <si>
    <t>Chardonnay</t>
  </si>
  <si>
    <t>Los demás vinos blancos</t>
  </si>
  <si>
    <t>Otros insumos</t>
  </si>
  <si>
    <t>Coníferas</t>
  </si>
  <si>
    <t>Avena</t>
  </si>
  <si>
    <t>Bélgica</t>
  </si>
  <si>
    <t>España</t>
  </si>
  <si>
    <t>Taiwán</t>
  </si>
  <si>
    <t>Maderas elaboradas</t>
  </si>
  <si>
    <t>Madera elaborada coníferas</t>
  </si>
  <si>
    <t>Madera elaborada no coníferas</t>
  </si>
  <si>
    <t>Porotos y frejoles</t>
  </si>
  <si>
    <t>Maíz</t>
  </si>
  <si>
    <t>Forrajera</t>
  </si>
  <si>
    <t>Flores de corte</t>
  </si>
  <si>
    <t>Los demás follajes frescos</t>
  </si>
  <si>
    <t>Los demás vinos (con D.O.)</t>
  </si>
  <si>
    <t>Los demás bulbos</t>
  </si>
  <si>
    <t>ene - dic</t>
  </si>
  <si>
    <t>Castañas, frescas o secas, incluso sin cáscara</t>
  </si>
  <si>
    <t>Otros jugos</t>
  </si>
  <si>
    <t>Maderas en bruto ***</t>
  </si>
  <si>
    <t>** Cifras en Metros Cúbicos</t>
  </si>
  <si>
    <t>Manzanas frescas</t>
  </si>
  <si>
    <t>Almendras sin cáscara</t>
  </si>
  <si>
    <t>GRÁFICO:</t>
  </si>
  <si>
    <t>Maquinaria (unidades)</t>
  </si>
  <si>
    <t>Miel</t>
  </si>
  <si>
    <t>Vinos</t>
  </si>
  <si>
    <t>Exportaciones silvoagropecuarias por clase</t>
  </si>
  <si>
    <t>Exportaciones silvoagropecuarias por sector</t>
  </si>
  <si>
    <t>Exportación de productos silvoagropecuarios por país de  destino</t>
  </si>
  <si>
    <t>Arándanos</t>
  </si>
  <si>
    <t>Total insumos y maquinaria</t>
  </si>
  <si>
    <t>Nitrato de amonio</t>
  </si>
  <si>
    <t>Fosfato diamónico</t>
  </si>
  <si>
    <t>Fosfato monoamónico</t>
  </si>
  <si>
    <t>Otros insumos veterinarios</t>
  </si>
  <si>
    <r>
      <t xml:space="preserve">Mandarinas, clementinas, </t>
    </r>
    <r>
      <rPr>
        <i/>
        <sz val="8"/>
        <rFont val="Arial"/>
        <family val="2"/>
      </rPr>
      <t>wilking</t>
    </r>
    <r>
      <rPr>
        <sz val="8"/>
        <rFont val="Arial"/>
        <family val="2"/>
      </rPr>
      <t xml:space="preserve"> e híbridas</t>
    </r>
  </si>
  <si>
    <t>Mezclas preparadas o conservadas</t>
  </si>
  <si>
    <t>Zarzamoras, mora-frambuesas y grosellas</t>
  </si>
  <si>
    <t>Peonías</t>
  </si>
  <si>
    <t>Judías (porotos)</t>
  </si>
  <si>
    <t>Chenin Blanc</t>
  </si>
  <si>
    <t>Pedro Jiménez</t>
  </si>
  <si>
    <t>Pinot Blanc</t>
  </si>
  <si>
    <t>Riesling y Viognier</t>
  </si>
  <si>
    <t>Sauvignon Blanc</t>
  </si>
  <si>
    <t>Cabernet Franc</t>
  </si>
  <si>
    <t>Cabernet Sauvignon</t>
  </si>
  <si>
    <t>Carménère</t>
  </si>
  <si>
    <t>Cot (Malbec)</t>
  </si>
  <si>
    <t>** Cifras en unidades.</t>
  </si>
  <si>
    <t>Celulosa blanqueada o semiblanqueada coníferas</t>
  </si>
  <si>
    <t>Celulosa blanqueada o semiblanqueada no coníferas</t>
  </si>
  <si>
    <t>Maderas aserradas ***</t>
  </si>
  <si>
    <t>Total importaciones</t>
  </si>
  <si>
    <t>Trigo blando</t>
  </si>
  <si>
    <t>Aceite de maravilla refinado</t>
  </si>
  <si>
    <t>Aceite de maravilla en bruto</t>
  </si>
  <si>
    <r>
      <rPr>
        <i/>
        <sz val="8"/>
        <rFont val="Arial"/>
        <family val="2"/>
      </rPr>
      <t>Fuente</t>
    </r>
    <r>
      <rPr>
        <sz val="8"/>
        <rFont val="Arial"/>
        <family val="2"/>
      </rPr>
      <t>: elaborado por Odepa con información del Servicio Nacional de Aduanas.  * Cifras sujetas a revisión por informes de variación de valor (IVV).</t>
    </r>
  </si>
  <si>
    <r>
      <rPr>
        <i/>
        <sz val="8"/>
        <rFont val="Arial"/>
        <family val="2"/>
      </rPr>
      <t>Fuente</t>
    </r>
    <r>
      <rPr>
        <sz val="8"/>
        <rFont val="Arial"/>
        <family val="2"/>
      </rPr>
      <t>: elaborado por Odepa con información del Servicio Nacional de Aduanas.  * Cifras sujetas a revisión por informes de variación de valor (IVV). 1/ Unidades</t>
    </r>
  </si>
  <si>
    <r>
      <rPr>
        <i/>
        <sz val="8"/>
        <rFont val="Arial"/>
        <family val="2"/>
      </rPr>
      <t>Fuente</t>
    </r>
    <r>
      <rPr>
        <sz val="8"/>
        <rFont val="Arial"/>
        <family val="2"/>
      </rPr>
      <t xml:space="preserve">: elaborado por Odepa con información del Servicio Nacional de Aduanas.  * Cifras sujetas a revisión por informes de variación de valor (IVV). </t>
    </r>
    <r>
      <rPr>
        <vertAlign val="superscript"/>
        <sz val="8"/>
        <rFont val="Arial"/>
        <family val="2"/>
      </rPr>
      <t>1</t>
    </r>
    <r>
      <rPr>
        <sz val="8"/>
        <rFont val="Arial"/>
        <family val="2"/>
      </rPr>
      <t>/ Industria, domésticos y agrícolas</t>
    </r>
  </si>
  <si>
    <r>
      <rPr>
        <i/>
        <sz val="8"/>
        <rFont val="Arial"/>
        <family val="2"/>
      </rPr>
      <t>Fuente</t>
    </r>
    <r>
      <rPr>
        <sz val="8"/>
        <rFont val="Arial"/>
        <family val="2"/>
      </rPr>
      <t xml:space="preserve">: elaborado por Odepa con información del Servicio Nacional de Aduanas.  </t>
    </r>
  </si>
  <si>
    <r>
      <rPr>
        <i/>
        <sz val="8"/>
        <rFont val="Arial"/>
        <family val="2"/>
      </rPr>
      <t>Fuente</t>
    </r>
    <r>
      <rPr>
        <sz val="8"/>
        <rFont val="Arial"/>
        <family val="2"/>
      </rPr>
      <t xml:space="preserve">: elaborado por Odepa con información del Servicio Nacional de Aduanas. </t>
    </r>
    <r>
      <rPr>
        <vertAlign val="superscript"/>
        <sz val="8"/>
        <rFont val="Arial"/>
        <family val="2"/>
      </rPr>
      <t xml:space="preserve"> 1</t>
    </r>
    <r>
      <rPr>
        <sz val="8"/>
        <rFont val="Arial"/>
        <family val="2"/>
      </rPr>
      <t>/ Industria, domésticos y agrícolas</t>
    </r>
  </si>
  <si>
    <r>
      <rPr>
        <i/>
        <sz val="8"/>
        <rFont val="Arial"/>
        <family val="2"/>
      </rPr>
      <t>Fuente</t>
    </r>
    <r>
      <rPr>
        <sz val="8"/>
        <rFont val="Arial"/>
        <family val="2"/>
      </rPr>
      <t xml:space="preserve">: elaborado por Odepa con información del Servicio Nacional de Aduanas   
* Cifras sujetas a revisión por informes de variación de valor (IVV).
</t>
    </r>
  </si>
  <si>
    <r>
      <rPr>
        <i/>
        <sz val="8"/>
        <rFont val="Arial"/>
        <family val="2"/>
      </rPr>
      <t>Fuente</t>
    </r>
    <r>
      <rPr>
        <sz val="8"/>
        <rFont val="Arial"/>
        <family val="2"/>
      </rPr>
      <t xml:space="preserve">: elaborado por Odepa con información del Servicio Nacional de Aduanas   
</t>
    </r>
  </si>
  <si>
    <r>
      <rPr>
        <i/>
        <sz val="10"/>
        <rFont val="Arial"/>
        <family val="2"/>
      </rPr>
      <t>Fuente</t>
    </r>
    <r>
      <rPr>
        <sz val="10"/>
        <rFont val="Arial"/>
        <family val="2"/>
      </rPr>
      <t xml:space="preserve">: elaborado por Odepa con información del Servicio Nacional de Aduanas.  
* Cifras sujetas a revisión por informes de variación de valor (IVV).
</t>
    </r>
  </si>
  <si>
    <r>
      <rPr>
        <i/>
        <sz val="8"/>
        <rFont val="Arial"/>
        <family val="2"/>
      </rPr>
      <t>Fuente</t>
    </r>
    <r>
      <rPr>
        <sz val="8"/>
        <rFont val="Arial"/>
        <family val="2"/>
      </rPr>
      <t xml:space="preserve">: elaborado por Odepa con información del Servicio Nacional de Aduanas.  
* Cifras sujetas a revisión por informes de variación de valor (IVV).
</t>
    </r>
  </si>
  <si>
    <r>
      <rPr>
        <i/>
        <sz val="8"/>
        <rFont val="Arial"/>
        <family val="2"/>
      </rPr>
      <t>Fuente</t>
    </r>
    <r>
      <rPr>
        <sz val="8"/>
        <rFont val="Arial"/>
        <family val="2"/>
      </rPr>
      <t xml:space="preserve">: elaborado por Odepa con información del Servicio Nacional de Aduanas.
</t>
    </r>
  </si>
  <si>
    <t>Valor (miles de USD FOB)*</t>
  </si>
  <si>
    <t>Valor (miles de USD FOB)</t>
  </si>
  <si>
    <t>Valor (miles de USD CIF)</t>
  </si>
  <si>
    <t>Paltas (aguacates)</t>
  </si>
  <si>
    <t>Cuadro N°  5</t>
  </si>
  <si>
    <t>Evolución de las exportaciones silvoagropecuarias por sector</t>
  </si>
  <si>
    <t>Evolución de las exportaciones silvoagropecuarias</t>
  </si>
  <si>
    <t>Evolución de las importaciones silvoagropecuarias</t>
  </si>
  <si>
    <t>Balanza de productos silvoagropecuarios, anual</t>
  </si>
  <si>
    <t>Balanza de productos silvoagropecuarios, por periodo</t>
  </si>
  <si>
    <t>Bovinos</t>
  </si>
  <si>
    <t>Frutas</t>
  </si>
  <si>
    <t>Cereales</t>
  </si>
  <si>
    <t>Oleaginosas</t>
  </si>
  <si>
    <t>Hortalizas y tubérculos</t>
  </si>
  <si>
    <t>Bovinos vivos **</t>
  </si>
  <si>
    <t>Exportaciones país</t>
  </si>
  <si>
    <t>Mineria</t>
  </si>
  <si>
    <t>Exportaciones país - Balanza comercial de productos silvoagropecuarios por sector *</t>
  </si>
  <si>
    <t>Exportaciones país - Balanza de productos silvoagropecuarios, anual</t>
  </si>
  <si>
    <r>
      <rPr>
        <i/>
        <sz val="8"/>
        <rFont val="Arial"/>
        <family val="2"/>
      </rPr>
      <t>Fuente</t>
    </r>
    <r>
      <rPr>
        <sz val="8"/>
        <rFont val="Arial"/>
        <family val="2"/>
      </rPr>
      <t xml:space="preserve">: elaborado por ODEPA con información del Servicio Nacional de Aduanas y Banco Central
* Cifras sujetas a revisión por informes de variación de valor (IVV).
</t>
    </r>
  </si>
  <si>
    <r>
      <rPr>
        <i/>
        <sz val="8"/>
        <rFont val="Arial"/>
        <family val="2"/>
      </rPr>
      <t>Fuente</t>
    </r>
    <r>
      <rPr>
        <sz val="8"/>
        <rFont val="Arial"/>
        <family val="2"/>
      </rPr>
      <t xml:space="preserve">: elaborado por ODEPA con información del Servicio Nacional de Aduanas; Banco Central
* Cifras sujetas a revisión por informes de variación de valor (IVV).
</t>
    </r>
  </si>
  <si>
    <t>Carne de ave y despojos</t>
  </si>
  <si>
    <t>Otras preparaciones bovinas</t>
  </si>
  <si>
    <t>Otras preparaciones de aves</t>
  </si>
  <si>
    <t>Aves</t>
  </si>
  <si>
    <t>Cerdo</t>
  </si>
  <si>
    <t>Carne cerdo y despojos</t>
  </si>
  <si>
    <t>Carne cerdo</t>
  </si>
  <si>
    <t>Otras preparaciones de cerdo</t>
  </si>
  <si>
    <r>
      <rPr>
        <i/>
        <sz val="8"/>
        <rFont val="Arial"/>
        <family val="2"/>
      </rPr>
      <t>Fuente</t>
    </r>
    <r>
      <rPr>
        <sz val="8"/>
        <rFont val="Arial"/>
        <family val="2"/>
      </rPr>
      <t xml:space="preserve">: elaborado por Odepa con información del Servicio Nacional de Aduanas. </t>
    </r>
  </si>
  <si>
    <t>Despojos bovinos</t>
  </si>
  <si>
    <t>Carne bovina y despojos</t>
  </si>
  <si>
    <t>Carne de ave</t>
  </si>
  <si>
    <t>Despojos de aves</t>
  </si>
  <si>
    <t>Despojos de cerdo</t>
  </si>
  <si>
    <t>Principales rubros importados</t>
  </si>
  <si>
    <t>Valor (miles de USD CIF)*</t>
  </si>
  <si>
    <t>Importaciones totales</t>
  </si>
  <si>
    <t>Plátanos o bananas</t>
  </si>
  <si>
    <t>Cerveza malta *</t>
  </si>
  <si>
    <r>
      <rPr>
        <i/>
        <sz val="8"/>
        <rFont val="Arial"/>
        <family val="2"/>
      </rPr>
      <t>Fuente</t>
    </r>
    <r>
      <rPr>
        <sz val="8"/>
        <rFont val="Arial"/>
        <family val="2"/>
      </rPr>
      <t>: elaborado por Odepa con información del Servicio Nacional de Aduanas.   * Miles de litros</t>
    </r>
  </si>
  <si>
    <t xml:space="preserve">   Cerdos</t>
  </si>
  <si>
    <t xml:space="preserve">   Aves</t>
  </si>
  <si>
    <t xml:space="preserve">   Trigo</t>
  </si>
  <si>
    <t xml:space="preserve">   Maiz</t>
  </si>
  <si>
    <t xml:space="preserve">   Arroz</t>
  </si>
  <si>
    <t xml:space="preserve">  Aceites</t>
  </si>
  <si>
    <t xml:space="preserve">  Maderas elaboradas</t>
  </si>
  <si>
    <t xml:space="preserve">   Bovinos</t>
  </si>
  <si>
    <t>Tortas y residuos de soya</t>
  </si>
  <si>
    <t xml:space="preserve">  Tortas y residuos de soya</t>
  </si>
  <si>
    <t>Piñas</t>
  </si>
  <si>
    <t>Guayabas, mangos y mangostanes</t>
  </si>
  <si>
    <t>Vino granel</t>
  </si>
  <si>
    <t>Mostos</t>
  </si>
  <si>
    <r>
      <rPr>
        <i/>
        <sz val="8"/>
        <rFont val="Arial"/>
        <family val="2"/>
      </rPr>
      <t>Fuente</t>
    </r>
    <r>
      <rPr>
        <sz val="8"/>
        <rFont val="Arial"/>
        <family val="2"/>
      </rPr>
      <t xml:space="preserve">: elaborado por Odepa con información del Servicio Nacional de Aduanas.   </t>
    </r>
  </si>
  <si>
    <t>Vinos con pulpa de frutas capacidad &lt;= a 2 lts.</t>
  </si>
  <si>
    <t>Otros mostos y alcoholes</t>
  </si>
  <si>
    <t>Vinos en envases entre 2 y 10 lts.</t>
  </si>
  <si>
    <t>Vinos capacidad inferior o igual a 2 lts.</t>
  </si>
  <si>
    <r>
      <rPr>
        <i/>
        <sz val="8"/>
        <rFont val="Arial"/>
        <family val="2"/>
      </rPr>
      <t>Fuente</t>
    </r>
    <r>
      <rPr>
        <sz val="8"/>
        <rFont val="Arial"/>
        <family val="2"/>
      </rPr>
      <t>: elaborado por Odepa con información del Servicio Nacional de Aduanas.  * Cifras sujetas a revisión por informes de variación de valor (IVV).** Banco Central considera "Vinos en envases entre 2 y 10 lts" en vinos granel.</t>
    </r>
  </si>
  <si>
    <t>Otros vinos envasados</t>
  </si>
  <si>
    <t>Vino con denominación de origen (envasado)</t>
  </si>
  <si>
    <t>Vinos envasados**</t>
  </si>
  <si>
    <t>Raps/nabos</t>
  </si>
  <si>
    <t>Flores</t>
  </si>
  <si>
    <t>Remolacha</t>
  </si>
  <si>
    <t>Soya</t>
  </si>
  <si>
    <t>Trigo</t>
  </si>
  <si>
    <t xml:space="preserve"> Brocoli</t>
  </si>
  <si>
    <t xml:space="preserve"> Pimiento</t>
  </si>
  <si>
    <t xml:space="preserve"> Repollo</t>
  </si>
  <si>
    <t xml:space="preserve"> Coliflor</t>
  </si>
  <si>
    <t xml:space="preserve"> Zanahoria</t>
  </si>
  <si>
    <t xml:space="preserve"> Zapallo</t>
  </si>
  <si>
    <t xml:space="preserve"> Pepino</t>
  </si>
  <si>
    <t xml:space="preserve"> Sandía</t>
  </si>
  <si>
    <t xml:space="preserve"> Otras hortalizas</t>
  </si>
  <si>
    <t>Otras semillas</t>
  </si>
  <si>
    <t>De base agraria (productos primarios y agroindustriales)</t>
  </si>
  <si>
    <t>* Cifras sujetas a revisión por informes de variación de valor (IVV).</t>
  </si>
  <si>
    <t>Importaciones silvoagropecuarias</t>
  </si>
  <si>
    <t>Silvoagropecuario</t>
  </si>
  <si>
    <t xml:space="preserve">Exportaciones </t>
  </si>
  <si>
    <t>Exportaciones  silvoagropecuarias</t>
  </si>
  <si>
    <t>Exportaciones  país</t>
  </si>
  <si>
    <t>Importaciones  país</t>
  </si>
  <si>
    <t xml:space="preserve">Balanza comercial </t>
  </si>
  <si>
    <t>Balanza comercial</t>
  </si>
  <si>
    <t>Exportaciones  OMC</t>
  </si>
  <si>
    <t>Importaciones OMC</t>
  </si>
  <si>
    <t>Fuente: elaborado por Odepa con información del Servicio Nacional de Aduanas, Banco Central y bienes de base agraria CAS</t>
  </si>
  <si>
    <t>Balanza comercial según método de la Organización Mundial del Comercio - OMC-</t>
  </si>
  <si>
    <t>Balanza comercial según método Odepa</t>
  </si>
  <si>
    <t>Balanza comercial según método - Consejo Agropecuario del Sur  - CAS -</t>
  </si>
  <si>
    <t>Total  país</t>
  </si>
  <si>
    <t>Teatinos 40, piso 7. Santiago, Chile</t>
  </si>
  <si>
    <t>Teléfono : 800360990</t>
  </si>
  <si>
    <t>Cuadro N° 2</t>
  </si>
  <si>
    <t>Cuadro N°  6</t>
  </si>
  <si>
    <t>Cuadro N° 7</t>
  </si>
  <si>
    <t>Cuadro N° 12 (continuación)</t>
  </si>
  <si>
    <t>Cuadro N° 20 continuación…</t>
  </si>
  <si>
    <t>Cuadro N° 21</t>
  </si>
  <si>
    <t>Cuadro N° 22</t>
  </si>
  <si>
    <t>Cuadro N° 23</t>
  </si>
  <si>
    <t xml:space="preserve">  Nº 21</t>
  </si>
  <si>
    <t xml:space="preserve">  Nº 22</t>
  </si>
  <si>
    <t xml:space="preserve">  Nº 23</t>
  </si>
  <si>
    <t>Balanza comercial según método Organización Mundial del Comercio - OMC</t>
  </si>
  <si>
    <t>Balanza comercial según método  Consejo Agropecuario del Sur - CAS</t>
  </si>
  <si>
    <t>Total flores/bulbos/musgos/plantas frutales</t>
  </si>
  <si>
    <t>Exportaciones de bulbos, flores de corte, musgos y plantas frutales*</t>
  </si>
  <si>
    <t>Plantas de arándano y cranberry</t>
  </si>
  <si>
    <t>Otras plantas frutales</t>
  </si>
  <si>
    <t>Material de cultivo «in vitro» frutales</t>
  </si>
  <si>
    <t>Plantas de frutilla</t>
  </si>
  <si>
    <t>Plantas de frambueso y mora</t>
  </si>
  <si>
    <t>Frutilla</t>
  </si>
  <si>
    <t>Arándano y cranberry</t>
  </si>
  <si>
    <t>Otros materiales de cultivo</t>
  </si>
  <si>
    <t>Flores, bulbos, tubérculos y plantas</t>
  </si>
  <si>
    <t>Plantas de vides (excluye Vitis vinífera)</t>
  </si>
  <si>
    <r>
      <t xml:space="preserve">Plantas frutales </t>
    </r>
    <r>
      <rPr>
        <b/>
        <vertAlign val="superscript"/>
        <sz val="8"/>
        <rFont val="Arial"/>
        <family val="2"/>
      </rPr>
      <t>1</t>
    </r>
  </si>
  <si>
    <t>Balanza comercial país</t>
  </si>
  <si>
    <t>Directora y Representante Legal</t>
  </si>
  <si>
    <t>Andrea García Lizama</t>
  </si>
  <si>
    <t xml:space="preserve"> Choclo</t>
  </si>
  <si>
    <t xml:space="preserve"> Zapallo italiano</t>
  </si>
  <si>
    <t>Lilium</t>
  </si>
  <si>
    <t>Anémonas</t>
  </si>
  <si>
    <t>Ranúculos</t>
  </si>
  <si>
    <t>Las demás flores secas</t>
  </si>
  <si>
    <t>Asia (excl. M. Oriente)</t>
  </si>
  <si>
    <t>Europa</t>
  </si>
  <si>
    <t>América del Sur</t>
  </si>
  <si>
    <t>América del Norte</t>
  </si>
  <si>
    <t>Exportación de productos silvoagropecuarios por zona geográfica</t>
  </si>
  <si>
    <t>Importación de productos silvoagropecuarios por zona geográfica</t>
  </si>
  <si>
    <t>Asia</t>
  </si>
  <si>
    <t>Balanza de productos silvoagropecuarios por zona geográfica *</t>
  </si>
  <si>
    <t>Balanza de productos silvoagropecuarios por zona geográfica</t>
  </si>
  <si>
    <t>Exportaciones de productos silvoagropecuarios por zona geográfica</t>
  </si>
  <si>
    <t>Importaciones de productos silvoagropecuarios por zona geográfica</t>
  </si>
  <si>
    <t>Zona geográfica</t>
  </si>
  <si>
    <t xml:space="preserve"> * Valores 2023 -2024 con ajuste parcial de informes de variación de valor (IVV). Estos valores se irán ajustando en los próximos meses y en algunos casos difieren del Banco Central  por las proyecciones de IVV que realiza.</t>
  </si>
  <si>
    <t>2024-2023</t>
  </si>
  <si>
    <t>Avance mensual  enero a  febrero  de  2024</t>
  </si>
  <si>
    <t xml:space="preserve">          Marzo 2024</t>
  </si>
  <si>
    <t>Avance mensual enero - febrero 2024</t>
  </si>
  <si>
    <t>enero - febrero</t>
  </si>
  <si>
    <t>ene-feb</t>
  </si>
  <si>
    <t>ene-feb 20</t>
  </si>
  <si>
    <t>ene-feb 21</t>
  </si>
  <si>
    <t>ene-feb 22</t>
  </si>
  <si>
    <t>ene-feb 23</t>
  </si>
  <si>
    <t>ene-feb 24</t>
  </si>
  <si>
    <t>2023-22</t>
  </si>
  <si>
    <t>ene-feb 2023</t>
  </si>
  <si>
    <t>ene-feb 2024</t>
  </si>
  <si>
    <t>Var. (%)   2024/2023</t>
  </si>
  <si>
    <t>Var % 24/23</t>
  </si>
  <si>
    <t>Part. 2024</t>
  </si>
  <si>
    <t>enero - febrero*</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</si>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</sst>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1" formatCode="_ * #,##0_ ;_ * \-#,##0_ ;_ * &quot;-&quot;_ ;_ @_ "/>
    <numFmt numFmtId="164" formatCode="_-* #,##0.00_-;\-* #,##0.00_-;_-* &quot;-&quot;??_-;_-@_-"/>
    <numFmt numFmtId="165" formatCode="_-* #,##0.00\ _p_t_a_-;\-* #,##0.00\ _p_t_a_-;_-* &quot;-&quot;??\ _p_t_a_-;_-@_-"/>
    <numFmt numFmtId="166" formatCode="0.0"/>
    <numFmt numFmtId="167" formatCode="0.0%"/>
    <numFmt numFmtId="168" formatCode="#,##0.0"/>
    <numFmt numFmtId="169" formatCode="_-* #,##0\ _p_t_a_-;\-* #,##0\ _p_t_a_-;_-* &quot;-&quot;??\ _p_t_a_-;_-@_-"/>
    <numFmt numFmtId="170" formatCode="00000000"/>
    <numFmt numFmtId="171" formatCode="yyyy"/>
    <numFmt numFmtId="172" formatCode="_ * #,##0.00_ ;_ * \-#,##0.00_ ;_ * &quot;-&quot;_ ;_ @_ "/>
    <numFmt numFmtId="173" formatCode="General_)"/>
  </numFmts>
  <fonts count="62" x14ac:knownFonts="1">
    <font>
      <sz val="10"/>
      <name val="Arial"/>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9"/>
      <name val="Arial"/>
      <family val="2"/>
    </font>
    <font>
      <sz val="12"/>
      <name val="Arial"/>
      <family val="2"/>
    </font>
    <font>
      <sz val="10"/>
      <color indexed="10"/>
      <name val="Arial"/>
      <family val="2"/>
    </font>
    <font>
      <b/>
      <sz val="9"/>
      <name val="Arial"/>
      <family val="2"/>
    </font>
    <font>
      <b/>
      <sz val="8"/>
      <color indexed="63"/>
      <name val="Verdana"/>
      <family val="2"/>
    </font>
    <font>
      <b/>
      <sz val="10"/>
      <color indexed="10"/>
      <name val="Arial"/>
      <family val="2"/>
    </font>
    <font>
      <sz val="10"/>
      <name val="Arial"/>
      <family val="2"/>
    </font>
    <font>
      <b/>
      <sz val="12"/>
      <name val="Arial"/>
      <family val="2"/>
    </font>
    <font>
      <sz val="7"/>
      <name val="Verdana"/>
      <family val="2"/>
    </font>
    <font>
      <b/>
      <vertAlign val="superscript"/>
      <sz val="8"/>
      <name val="Arial"/>
      <family val="2"/>
    </font>
    <font>
      <vertAlign val="superscript"/>
      <sz val="8"/>
      <name val="Arial"/>
      <family val="2"/>
    </font>
    <font>
      <b/>
      <sz val="9"/>
      <name val="Verdana"/>
      <family val="2"/>
    </font>
    <font>
      <sz val="8"/>
      <name val="Verdana"/>
      <family val="2"/>
    </font>
    <font>
      <sz val="9"/>
      <name val="Verdana"/>
      <family val="2"/>
    </font>
    <font>
      <sz val="10"/>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0"/>
      <color theme="10"/>
      <name val="Arial"/>
      <family val="2"/>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10"/>
      <color theme="1"/>
      <name val="Arial"/>
      <family val="2"/>
    </font>
    <font>
      <sz val="12"/>
      <color theme="1"/>
      <name val="Verdana"/>
      <family val="2"/>
    </font>
    <font>
      <sz val="11"/>
      <color theme="1"/>
      <name val="Verdana"/>
      <family val="2"/>
    </font>
    <font>
      <b/>
      <sz val="10"/>
      <color theme="1"/>
      <name val="Verdana"/>
      <family val="2"/>
    </font>
    <font>
      <sz val="12"/>
      <color rgb="FF333333"/>
      <name val="Verdana"/>
      <family val="2"/>
    </font>
    <font>
      <sz val="10"/>
      <color theme="1"/>
      <name val="Verdana"/>
      <family val="2"/>
    </font>
    <font>
      <b/>
      <sz val="12"/>
      <color rgb="FF333333"/>
      <name val="Verdana"/>
      <family val="2"/>
    </font>
    <font>
      <sz val="7"/>
      <color theme="1"/>
      <name val="Verdana"/>
      <family val="2"/>
    </font>
    <font>
      <b/>
      <sz val="7"/>
      <color rgb="FF0066CC"/>
      <name val="Verdana"/>
      <family val="2"/>
    </font>
    <font>
      <sz val="8"/>
      <color rgb="FFFF0000"/>
      <name val="Arial"/>
      <family val="2"/>
    </font>
    <font>
      <sz val="16"/>
      <color rgb="FF0066CC"/>
      <name val="Verdana"/>
      <family val="2"/>
    </font>
    <font>
      <u/>
      <sz val="10"/>
      <color theme="10"/>
      <name val="Arial"/>
      <family val="2"/>
    </font>
    <font>
      <b/>
      <sz val="11"/>
      <name val="Arial"/>
      <family val="2"/>
    </font>
    <font>
      <i/>
      <sz val="8"/>
      <name val="Arial"/>
      <family val="2"/>
    </font>
    <font>
      <b/>
      <sz val="8"/>
      <name val="Verdana"/>
      <family val="2"/>
    </font>
    <font>
      <i/>
      <sz val="10"/>
      <name val="Arial"/>
      <family val="2"/>
    </font>
    <font>
      <b/>
      <sz val="8"/>
      <color theme="1"/>
      <name val="Arial"/>
      <family val="2"/>
    </font>
    <font>
      <b/>
      <sz val="10"/>
      <color theme="1"/>
      <name val="Arial"/>
      <family val="2"/>
    </font>
    <font>
      <sz val="8"/>
      <color theme="1"/>
      <name val="Arial"/>
      <family val="2"/>
    </font>
    <font>
      <sz val="10"/>
      <color theme="1"/>
      <name val="Calibri"/>
      <family val="2"/>
      <scheme val="minor"/>
    </font>
    <font>
      <sz val="10"/>
      <name val="Arial"/>
      <family val="2"/>
    </font>
    <font>
      <sz val="11"/>
      <color rgb="FF000000"/>
      <name val="Calibri"/>
      <family val="2"/>
    </font>
  </fonts>
  <fills count="41">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FFFFFF"/>
        <bgColor rgb="FFFFFFCC"/>
      </patternFill>
    </fill>
    <fill>
      <patternFill patternType="solid">
        <fgColor theme="4" tint="0.79998168889431442"/>
        <bgColor indexed="64"/>
      </patternFill>
    </fill>
    <fill>
      <patternFill patternType="solid">
        <fgColor theme="4" tint="0.79998168889431442"/>
        <bgColor rgb="FFFF99CC"/>
      </patternFill>
    </fill>
  </fills>
  <borders count="32">
    <border>
      <left/>
      <right/>
      <top/>
      <bottom/>
      <diagonal/>
    </border>
    <border>
      <left/>
      <right/>
      <top/>
      <bottom style="double">
        <color indexed="55"/>
      </bottom>
      <diagonal/>
    </border>
    <border>
      <left/>
      <right/>
      <top style="thin">
        <color indexed="64"/>
      </top>
      <bottom/>
      <diagonal/>
    </border>
    <border>
      <left/>
      <right/>
      <top/>
      <bottom style="thin">
        <color indexed="64"/>
      </bottom>
      <diagonal/>
    </border>
    <border>
      <left/>
      <right/>
      <top/>
      <bottom style="thin">
        <color indexed="55"/>
      </bottom>
      <diagonal/>
    </border>
    <border>
      <left/>
      <right/>
      <top style="thin">
        <color indexed="55"/>
      </top>
      <bottom/>
      <diagonal/>
    </border>
    <border>
      <left/>
      <right/>
      <top style="thin">
        <color indexed="55"/>
      </top>
      <bottom style="thin">
        <color indexed="55"/>
      </bottom>
      <diagonal/>
    </border>
    <border>
      <left/>
      <right/>
      <top style="thin">
        <color indexed="64"/>
      </top>
      <bottom style="thin">
        <color indexed="64"/>
      </bottom>
      <diagonal/>
    </border>
    <border>
      <left/>
      <right/>
      <top style="thin">
        <color indexed="64"/>
      </top>
      <bottom style="double">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double">
        <color theme="1" tint="0.499984740745262"/>
      </top>
      <bottom/>
      <diagonal/>
    </border>
    <border>
      <left/>
      <right/>
      <top/>
      <bottom style="double">
        <color theme="1" tint="0.499984740745262"/>
      </bottom>
      <diagonal/>
    </border>
    <border>
      <left/>
      <right/>
      <top style="double">
        <color theme="1" tint="0.499984740745262"/>
      </top>
      <bottom style="thin">
        <color theme="1" tint="0.499984740745262"/>
      </bottom>
      <diagonal/>
    </border>
    <border>
      <left/>
      <right/>
      <top style="thin">
        <color theme="1" tint="0.499984740745262"/>
      </top>
      <bottom style="double">
        <color theme="1" tint="0.499984740745262"/>
      </bottom>
      <diagonal/>
    </border>
    <border>
      <left/>
      <right/>
      <top style="thin">
        <color theme="1" tint="0.499984740745262"/>
      </top>
      <bottom style="thin">
        <color theme="1" tint="0.499984740745262"/>
      </bottom>
      <diagonal/>
    </border>
    <border>
      <left/>
      <right/>
      <top/>
      <bottom style="thin">
        <color theme="1" tint="0.499984740745262"/>
      </bottom>
      <diagonal/>
    </border>
    <border>
      <left/>
      <right/>
      <top style="thin">
        <color theme="1" tint="0.499984740745262"/>
      </top>
      <bottom/>
      <diagonal/>
    </border>
    <border>
      <left/>
      <right/>
      <top style="thin">
        <color indexed="64"/>
      </top>
      <bottom style="thin">
        <color indexed="55"/>
      </bottom>
      <diagonal/>
    </border>
    <border>
      <left/>
      <right/>
      <top/>
      <bottom style="double">
        <color indexed="64"/>
      </bottom>
      <diagonal/>
    </border>
    <border>
      <left/>
      <right/>
      <top style="thin">
        <color theme="1" tint="0.499984740745262"/>
      </top>
      <bottom style="double">
        <color indexed="64"/>
      </bottom>
      <diagonal/>
    </border>
    <border>
      <left/>
      <right/>
      <top style="thin">
        <color indexed="55"/>
      </top>
      <bottom style="thin">
        <color indexed="64"/>
      </bottom>
      <diagonal/>
    </border>
    <border>
      <left/>
      <right/>
      <top/>
      <bottom style="thin">
        <color indexed="64"/>
      </bottom>
      <diagonal/>
    </border>
    <border>
      <left/>
      <right/>
      <top style="thin">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72">
    <xf numFmtId="0" fontId="0" fillId="0" borderId="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4" fillId="22" borderId="0" applyNumberFormat="0" applyBorder="0" applyAlignment="0" applyProtection="0"/>
    <xf numFmtId="0" fontId="25" fillId="23" borderId="9" applyNumberFormat="0" applyAlignment="0" applyProtection="0"/>
    <xf numFmtId="0" fontId="26" fillId="24" borderId="10" applyNumberFormat="0" applyAlignment="0" applyProtection="0"/>
    <xf numFmtId="0" fontId="27" fillId="0" borderId="11" applyNumberFormat="0" applyFill="0" applyAlignment="0" applyProtection="0"/>
    <xf numFmtId="0" fontId="28" fillId="0" borderId="0" applyNumberFormat="0" applyFill="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9" fillId="31" borderId="9" applyNumberFormat="0" applyAlignment="0" applyProtection="0"/>
    <xf numFmtId="0" fontId="30" fillId="0" borderId="0" applyNumberFormat="0" applyFill="0" applyBorder="0" applyAlignment="0" applyProtection="0">
      <alignment vertical="top"/>
      <protection locked="0"/>
    </xf>
    <xf numFmtId="0" fontId="31" fillId="32" borderId="0" applyNumberFormat="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32" fillId="33" borderId="0" applyNumberFormat="0" applyBorder="0" applyAlignment="0" applyProtection="0"/>
    <xf numFmtId="0" fontId="2" fillId="0" borderId="0"/>
    <xf numFmtId="0" fontId="22" fillId="0" borderId="0"/>
    <xf numFmtId="0" fontId="2" fillId="0" borderId="0"/>
    <xf numFmtId="0" fontId="22" fillId="0" borderId="0"/>
    <xf numFmtId="0" fontId="22" fillId="0" borderId="0"/>
    <xf numFmtId="0" fontId="22" fillId="0" borderId="0"/>
    <xf numFmtId="0" fontId="22" fillId="0" borderId="0"/>
    <xf numFmtId="0" fontId="8" fillId="0" borderId="0"/>
    <xf numFmtId="0" fontId="22" fillId="34" borderId="12" applyNumberFormat="0" applyFont="0" applyAlignment="0" applyProtection="0"/>
    <xf numFmtId="0" fontId="22" fillId="34" borderId="12" applyNumberFormat="0" applyFont="0" applyAlignment="0" applyProtection="0"/>
    <xf numFmtId="0" fontId="22" fillId="34" borderId="12" applyNumberFormat="0" applyFont="0" applyAlignment="0" applyProtection="0"/>
    <xf numFmtId="0" fontId="22" fillId="34" borderId="12" applyNumberFormat="0" applyFont="0" applyAlignment="0" applyProtection="0"/>
    <xf numFmtId="0" fontId="22" fillId="34" borderId="12" applyNumberFormat="0" applyFont="0" applyAlignment="0" applyProtection="0"/>
    <xf numFmtId="0" fontId="22" fillId="34" borderId="12" applyNumberFormat="0" applyFont="0" applyAlignment="0" applyProtection="0"/>
    <xf numFmtId="0" fontId="22" fillId="34" borderId="12" applyNumberFormat="0" applyFont="0" applyAlignment="0" applyProtection="0"/>
    <xf numFmtId="0" fontId="22" fillId="34" borderId="12" applyNumberFormat="0" applyFont="0" applyAlignment="0" applyProtection="0"/>
    <xf numFmtId="0" fontId="22" fillId="34" borderId="12" applyNumberFormat="0" applyFont="0" applyAlignment="0" applyProtection="0"/>
    <xf numFmtId="0" fontId="22" fillId="34" borderId="12" applyNumberFormat="0" applyFont="0" applyAlignment="0" applyProtection="0"/>
    <xf numFmtId="0" fontId="22" fillId="34" borderId="12" applyNumberFormat="0" applyFont="0" applyAlignment="0" applyProtection="0"/>
    <xf numFmtId="0" fontId="22" fillId="34" borderId="12" applyNumberFormat="0" applyFont="0" applyAlignment="0" applyProtection="0"/>
    <xf numFmtId="0" fontId="22" fillId="34" borderId="12" applyNumberFormat="0" applyFont="0" applyAlignment="0" applyProtection="0"/>
    <xf numFmtId="0" fontId="22" fillId="34" borderId="12" applyNumberFormat="0" applyFont="0" applyAlignment="0" applyProtection="0"/>
    <xf numFmtId="9" fontId="2" fillId="0" borderId="0" applyFont="0" applyFill="0" applyBorder="0" applyAlignment="0" applyProtection="0"/>
    <xf numFmtId="9" fontId="21" fillId="0" borderId="0" applyFont="0" applyFill="0" applyBorder="0" applyAlignment="0" applyProtection="0"/>
    <xf numFmtId="0" fontId="3" fillId="0" borderId="0" applyBorder="0" applyProtection="0">
      <alignment horizontal="left" vertical="top"/>
      <protection locked="0"/>
    </xf>
    <xf numFmtId="0" fontId="33" fillId="23" borderId="13"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28" fillId="0" borderId="16" applyNumberFormat="0" applyFill="0" applyAlignment="0" applyProtection="0"/>
    <xf numFmtId="0" fontId="39" fillId="0" borderId="17" applyNumberFormat="0" applyFill="0" applyAlignment="0" applyProtection="0"/>
    <xf numFmtId="0" fontId="51" fillId="0" borderId="0" applyNumberFormat="0" applyFill="0" applyBorder="0" applyAlignment="0" applyProtection="0"/>
    <xf numFmtId="41" fontId="60" fillId="0" borderId="0" applyFont="0" applyFill="0" applyBorder="0" applyAlignment="0" applyProtection="0"/>
    <xf numFmtId="0" fontId="61" fillId="0" borderId="0"/>
  </cellStyleXfs>
  <cellXfs count="407">
    <xf numFmtId="0" fontId="0" fillId="0" borderId="0" xfId="0"/>
    <xf numFmtId="0" fontId="6" fillId="0" borderId="0" xfId="0" applyFont="1"/>
    <xf numFmtId="0" fontId="5" fillId="0" borderId="0" xfId="0" applyFont="1"/>
    <xf numFmtId="167" fontId="3" fillId="2" borderId="0" xfId="58" applyNumberFormat="1" applyFont="1" applyFill="1" applyBorder="1"/>
    <xf numFmtId="0" fontId="3" fillId="3" borderId="0" xfId="0" applyFont="1" applyFill="1"/>
    <xf numFmtId="3" fontId="3" fillId="3" borderId="0" xfId="0" applyNumberFormat="1" applyFont="1" applyFill="1"/>
    <xf numFmtId="3" fontId="6" fillId="0" borderId="0" xfId="0" applyNumberFormat="1" applyFont="1"/>
    <xf numFmtId="0" fontId="6" fillId="2" borderId="0" xfId="0" applyFont="1" applyFill="1"/>
    <xf numFmtId="0" fontId="3" fillId="3" borderId="0" xfId="0" applyFont="1" applyFill="1" applyAlignment="1">
      <alignment horizontal="center"/>
    </xf>
    <xf numFmtId="0" fontId="3" fillId="0" borderId="0" xfId="0" applyFont="1"/>
    <xf numFmtId="3" fontId="3" fillId="0" borderId="0" xfId="0" applyNumberFormat="1" applyFont="1"/>
    <xf numFmtId="168" fontId="3" fillId="0" borderId="0" xfId="0" applyNumberFormat="1" applyFont="1"/>
    <xf numFmtId="3" fontId="3" fillId="0" borderId="0" xfId="0" applyNumberFormat="1" applyFont="1" applyAlignment="1">
      <alignment vertical="center"/>
    </xf>
    <xf numFmtId="0" fontId="3" fillId="0" borderId="0" xfId="0" applyFont="1" applyAlignment="1">
      <alignment vertical="center"/>
    </xf>
    <xf numFmtId="168" fontId="3" fillId="0" borderId="0" xfId="0" applyNumberFormat="1" applyFont="1" applyAlignment="1">
      <alignment vertical="center"/>
    </xf>
    <xf numFmtId="168" fontId="4" fillId="0" borderId="0" xfId="0" applyNumberFormat="1" applyFont="1"/>
    <xf numFmtId="0" fontId="4" fillId="0" borderId="0" xfId="0" applyFont="1"/>
    <xf numFmtId="3" fontId="4" fillId="0" borderId="0" xfId="0" applyNumberFormat="1" applyFont="1"/>
    <xf numFmtId="168" fontId="4" fillId="0" borderId="0" xfId="0" applyNumberFormat="1" applyFont="1" applyAlignment="1">
      <alignment vertical="center"/>
    </xf>
    <xf numFmtId="0" fontId="4" fillId="0" borderId="0" xfId="0" applyFont="1" applyAlignment="1">
      <alignment vertical="center"/>
    </xf>
    <xf numFmtId="3" fontId="4" fillId="0" borderId="0" xfId="0" applyNumberFormat="1" applyFont="1" applyAlignment="1">
      <alignment vertical="center"/>
    </xf>
    <xf numFmtId="3" fontId="5" fillId="0" borderId="0" xfId="0" applyNumberFormat="1" applyFont="1"/>
    <xf numFmtId="169" fontId="6" fillId="0" borderId="0" xfId="33" applyNumberFormat="1" applyFont="1"/>
    <xf numFmtId="169" fontId="6" fillId="0" borderId="0" xfId="33" applyNumberFormat="1" applyFont="1" applyBorder="1"/>
    <xf numFmtId="0" fontId="5" fillId="0" borderId="0" xfId="0" applyFont="1" applyAlignment="1">
      <alignment horizontal="left"/>
    </xf>
    <xf numFmtId="167" fontId="5" fillId="0" borderId="0" xfId="58" applyNumberFormat="1" applyFont="1" applyFill="1" applyBorder="1"/>
    <xf numFmtId="166" fontId="5" fillId="0" borderId="0" xfId="0" applyNumberFormat="1" applyFont="1"/>
    <xf numFmtId="167" fontId="6" fillId="0" borderId="0" xfId="58" applyNumberFormat="1" applyFont="1" applyFill="1" applyBorder="1"/>
    <xf numFmtId="166" fontId="6" fillId="0" borderId="0" xfId="0" applyNumberFormat="1" applyFont="1"/>
    <xf numFmtId="0" fontId="5" fillId="0" borderId="0" xfId="0" applyFont="1" applyAlignment="1">
      <alignment horizontal="center"/>
    </xf>
    <xf numFmtId="169" fontId="6" fillId="0" borderId="0" xfId="33" applyNumberFormat="1" applyFont="1" applyFill="1" applyBorder="1"/>
    <xf numFmtId="0" fontId="5" fillId="0" borderId="18" xfId="0" applyFont="1" applyBorder="1" applyAlignment="1">
      <alignment horizontal="left"/>
    </xf>
    <xf numFmtId="0" fontId="5" fillId="0" borderId="19" xfId="0" applyFont="1" applyBorder="1" applyAlignment="1">
      <alignment horizontal="center"/>
    </xf>
    <xf numFmtId="3" fontId="0" fillId="0" borderId="0" xfId="0" applyNumberFormat="1"/>
    <xf numFmtId="169" fontId="0" fillId="0" borderId="0" xfId="33" applyNumberFormat="1" applyFont="1" applyBorder="1" applyAlignment="1">
      <alignment horizontal="center"/>
    </xf>
    <xf numFmtId="10" fontId="3" fillId="3" borderId="0" xfId="0" applyNumberFormat="1" applyFont="1" applyFill="1"/>
    <xf numFmtId="167" fontId="3" fillId="3" borderId="0" xfId="58" applyNumberFormat="1" applyFont="1" applyFill="1" applyBorder="1" applyAlignment="1">
      <alignment horizontal="center"/>
    </xf>
    <xf numFmtId="3" fontId="3" fillId="3" borderId="0" xfId="0" applyNumberFormat="1" applyFont="1" applyFill="1" applyAlignment="1">
      <alignment horizontal="center"/>
    </xf>
    <xf numFmtId="0" fontId="4" fillId="2" borderId="19" xfId="0" applyFont="1" applyFill="1" applyBorder="1" applyAlignment="1">
      <alignment horizontal="right"/>
    </xf>
    <xf numFmtId="0" fontId="4" fillId="3" borderId="19" xfId="0" applyFont="1" applyFill="1" applyBorder="1" applyAlignment="1">
      <alignment horizontal="center"/>
    </xf>
    <xf numFmtId="0" fontId="5" fillId="0" borderId="21" xfId="0" applyFont="1" applyBorder="1" applyAlignment="1">
      <alignment horizontal="center"/>
    </xf>
    <xf numFmtId="0" fontId="5" fillId="0" borderId="21" xfId="0" applyFont="1" applyBorder="1" applyAlignment="1">
      <alignment horizontal="right"/>
    </xf>
    <xf numFmtId="169" fontId="13" fillId="0" borderId="0" xfId="33" applyNumberFormat="1" applyFont="1" applyBorder="1" applyAlignment="1">
      <alignment horizontal="center"/>
    </xf>
    <xf numFmtId="0" fontId="5" fillId="0" borderId="18" xfId="0" applyFont="1" applyBorder="1"/>
    <xf numFmtId="0" fontId="5" fillId="0" borderId="22" xfId="0" applyFont="1" applyBorder="1" applyAlignment="1">
      <alignment horizontal="center"/>
    </xf>
    <xf numFmtId="0" fontId="5" fillId="0" borderId="23" xfId="0" applyFont="1" applyBorder="1"/>
    <xf numFmtId="0" fontId="9" fillId="0" borderId="0" xfId="0" applyFont="1"/>
    <xf numFmtId="2" fontId="6" fillId="0" borderId="0" xfId="0" applyNumberFormat="1" applyFont="1"/>
    <xf numFmtId="0" fontId="6" fillId="0" borderId="0" xfId="0" applyFont="1" applyAlignment="1">
      <alignment horizontal="left"/>
    </xf>
    <xf numFmtId="166" fontId="12" fillId="0" borderId="0" xfId="0" applyNumberFormat="1" applyFont="1"/>
    <xf numFmtId="0" fontId="5" fillId="0" borderId="18" xfId="0" applyFont="1" applyBorder="1" applyAlignment="1">
      <alignment horizontal="right"/>
    </xf>
    <xf numFmtId="0" fontId="5" fillId="0" borderId="19" xfId="0" applyFont="1" applyBorder="1"/>
    <xf numFmtId="3" fontId="6" fillId="0" borderId="19" xfId="0" applyNumberFormat="1" applyFont="1" applyBorder="1"/>
    <xf numFmtId="167" fontId="6" fillId="0" borderId="19" xfId="58" applyNumberFormat="1" applyFont="1" applyFill="1" applyBorder="1"/>
    <xf numFmtId="0" fontId="7" fillId="0" borderId="0" xfId="0" applyFont="1"/>
    <xf numFmtId="0" fontId="10" fillId="0" borderId="0" xfId="0" applyFont="1" applyAlignment="1">
      <alignment horizontal="center" vertical="center" wrapText="1"/>
    </xf>
    <xf numFmtId="3" fontId="7" fillId="0" borderId="0" xfId="0" applyNumberFormat="1" applyFont="1"/>
    <xf numFmtId="168" fontId="7" fillId="0" borderId="0" xfId="0" applyNumberFormat="1" applyFont="1"/>
    <xf numFmtId="0" fontId="10" fillId="0" borderId="0" xfId="0" applyFont="1"/>
    <xf numFmtId="0" fontId="10" fillId="0" borderId="0" xfId="0" applyFont="1" applyAlignment="1">
      <alignment horizontal="center"/>
    </xf>
    <xf numFmtId="166" fontId="7" fillId="0" borderId="0" xfId="0" applyNumberFormat="1" applyFont="1"/>
    <xf numFmtId="0" fontId="7" fillId="0" borderId="0" xfId="0" applyFont="1" applyAlignment="1">
      <alignment horizontal="right"/>
    </xf>
    <xf numFmtId="166" fontId="10" fillId="0" borderId="0" xfId="0" applyNumberFormat="1" applyFont="1" applyAlignment="1">
      <alignment horizontal="center"/>
    </xf>
    <xf numFmtId="1" fontId="10" fillId="0" borderId="0" xfId="0" applyNumberFormat="1" applyFont="1"/>
    <xf numFmtId="3" fontId="10" fillId="0" borderId="0" xfId="0" quotePrefix="1" applyNumberFormat="1" applyFont="1"/>
    <xf numFmtId="3" fontId="10" fillId="0" borderId="0" xfId="0" applyNumberFormat="1" applyFont="1"/>
    <xf numFmtId="0" fontId="3" fillId="0" borderId="4" xfId="0" applyFont="1" applyBorder="1"/>
    <xf numFmtId="4" fontId="11" fillId="0" borderId="0" xfId="0" applyNumberFormat="1" applyFont="1" applyAlignment="1">
      <alignment horizontal="right" wrapText="1"/>
    </xf>
    <xf numFmtId="3" fontId="4" fillId="0" borderId="0" xfId="0" applyNumberFormat="1" applyFont="1" applyAlignment="1">
      <alignment vertical="center" wrapText="1"/>
    </xf>
    <xf numFmtId="168" fontId="4" fillId="0" borderId="0" xfId="0" applyNumberFormat="1" applyFont="1" applyAlignment="1">
      <alignment vertical="center" wrapText="1"/>
    </xf>
    <xf numFmtId="3" fontId="3" fillId="0" borderId="4" xfId="0" applyNumberFormat="1" applyFont="1" applyBorder="1"/>
    <xf numFmtId="9" fontId="3" fillId="0" borderId="0" xfId="0" applyNumberFormat="1" applyFont="1" applyAlignment="1">
      <alignment vertical="center"/>
    </xf>
    <xf numFmtId="9" fontId="3" fillId="0" borderId="0" xfId="58" applyFont="1" applyFill="1" applyAlignment="1">
      <alignment vertical="center"/>
    </xf>
    <xf numFmtId="0" fontId="3" fillId="0" borderId="0" xfId="0" applyFont="1" applyAlignment="1">
      <alignment vertical="center" wrapText="1"/>
    </xf>
    <xf numFmtId="0" fontId="3" fillId="0" borderId="4" xfId="0" applyFont="1" applyBorder="1" applyAlignment="1">
      <alignment vertical="center"/>
    </xf>
    <xf numFmtId="3" fontId="3" fillId="0" borderId="4" xfId="0" applyNumberFormat="1" applyFont="1" applyBorder="1" applyAlignment="1">
      <alignment vertical="center"/>
    </xf>
    <xf numFmtId="0" fontId="6" fillId="0" borderId="19" xfId="0" applyFont="1" applyBorder="1"/>
    <xf numFmtId="0" fontId="4" fillId="2" borderId="20" xfId="0" applyFont="1" applyFill="1" applyBorder="1" applyAlignment="1">
      <alignment horizontal="right"/>
    </xf>
    <xf numFmtId="0" fontId="4" fillId="2" borderId="20" xfId="0" applyFont="1" applyFill="1" applyBorder="1" applyAlignment="1">
      <alignment horizontal="center"/>
    </xf>
    <xf numFmtId="0" fontId="3" fillId="3" borderId="19" xfId="0" applyFont="1" applyFill="1" applyBorder="1"/>
    <xf numFmtId="3" fontId="3" fillId="3" borderId="19" xfId="0" applyNumberFormat="1" applyFont="1" applyFill="1" applyBorder="1"/>
    <xf numFmtId="167" fontId="3" fillId="2" borderId="19" xfId="58" applyNumberFormat="1" applyFont="1" applyFill="1" applyBorder="1"/>
    <xf numFmtId="167" fontId="3" fillId="3" borderId="19" xfId="58" applyNumberFormat="1" applyFont="1" applyFill="1" applyBorder="1" applyAlignment="1">
      <alignment horizontal="center"/>
    </xf>
    <xf numFmtId="0" fontId="2" fillId="0" borderId="0" xfId="0" applyFont="1"/>
    <xf numFmtId="0" fontId="5" fillId="0" borderId="0" xfId="0" applyFont="1" applyAlignment="1">
      <alignment horizontal="center" vertical="center" wrapText="1"/>
    </xf>
    <xf numFmtId="0" fontId="5" fillId="0" borderId="0" xfId="0" applyFont="1" applyAlignment="1">
      <alignment vertical="center"/>
    </xf>
    <xf numFmtId="3" fontId="2" fillId="0" borderId="0" xfId="0" quotePrefix="1" applyNumberFormat="1" applyFont="1"/>
    <xf numFmtId="0" fontId="2" fillId="0" borderId="0" xfId="0" applyFont="1" applyAlignment="1">
      <alignment horizontal="left"/>
    </xf>
    <xf numFmtId="0" fontId="2" fillId="0" borderId="19" xfId="0" applyFont="1" applyBorder="1"/>
    <xf numFmtId="167" fontId="3" fillId="0" borderId="0" xfId="58" applyNumberFormat="1" applyFont="1" applyFill="1" applyBorder="1"/>
    <xf numFmtId="167" fontId="3" fillId="0" borderId="0" xfId="58" applyNumberFormat="1" applyFont="1"/>
    <xf numFmtId="167" fontId="3" fillId="0" borderId="4" xfId="58" applyNumberFormat="1" applyFont="1" applyBorder="1"/>
    <xf numFmtId="0" fontId="4" fillId="0" borderId="0" xfId="0" applyFont="1" applyAlignment="1">
      <alignment horizontal="center"/>
    </xf>
    <xf numFmtId="0" fontId="4" fillId="0" borderId="5" xfId="0" quotePrefix="1" applyFont="1" applyBorder="1" applyAlignment="1">
      <alignment horizontal="right"/>
    </xf>
    <xf numFmtId="0" fontId="4" fillId="0" borderId="4" xfId="0" applyFont="1" applyBorder="1"/>
    <xf numFmtId="0" fontId="4" fillId="0" borderId="6" xfId="0" quotePrefix="1" applyFont="1" applyBorder="1" applyAlignment="1">
      <alignment horizontal="right"/>
    </xf>
    <xf numFmtId="0" fontId="4" fillId="0" borderId="6" xfId="0" applyFont="1" applyBorder="1" applyAlignment="1">
      <alignment horizontal="center"/>
    </xf>
    <xf numFmtId="0" fontId="4" fillId="0" borderId="4" xfId="0" applyFont="1" applyBorder="1" applyAlignment="1">
      <alignment horizontal="center"/>
    </xf>
    <xf numFmtId="167" fontId="4" fillId="0" borderId="0" xfId="58" applyNumberFormat="1" applyFont="1" applyFill="1" applyBorder="1"/>
    <xf numFmtId="167" fontId="4" fillId="0" borderId="0" xfId="58" applyNumberFormat="1" applyFont="1"/>
    <xf numFmtId="169" fontId="8" fillId="0" borderId="0" xfId="33" applyNumberFormat="1" applyFont="1" applyFill="1" applyAlignment="1">
      <alignment vertical="center"/>
    </xf>
    <xf numFmtId="0" fontId="8" fillId="0" borderId="0" xfId="0" applyFont="1" applyAlignment="1">
      <alignment vertical="center"/>
    </xf>
    <xf numFmtId="3" fontId="8" fillId="0" borderId="0" xfId="0" applyNumberFormat="1" applyFont="1" applyAlignment="1">
      <alignment vertical="center"/>
    </xf>
    <xf numFmtId="0" fontId="15" fillId="0" borderId="0" xfId="0" applyFont="1" applyAlignment="1">
      <alignment horizontal="center" wrapText="1"/>
    </xf>
    <xf numFmtId="4" fontId="15" fillId="0" borderId="0" xfId="0" applyNumberFormat="1" applyFont="1" applyAlignment="1">
      <alignment horizontal="right"/>
    </xf>
    <xf numFmtId="3" fontId="3" fillId="0" borderId="0" xfId="0" applyNumberFormat="1" applyFont="1" applyAlignment="1">
      <alignment horizontal="right"/>
    </xf>
    <xf numFmtId="167" fontId="3" fillId="0" borderId="0" xfId="58" applyNumberFormat="1" applyFont="1" applyFill="1" applyBorder="1" applyAlignment="1">
      <alignment horizontal="right"/>
    </xf>
    <xf numFmtId="0" fontId="14" fillId="0" borderId="0" xfId="0" applyFont="1" applyAlignment="1">
      <alignment vertical="center"/>
    </xf>
    <xf numFmtId="169" fontId="14" fillId="0" borderId="0" xfId="33" applyNumberFormat="1" applyFont="1" applyFill="1" applyAlignment="1">
      <alignment vertical="center"/>
    </xf>
    <xf numFmtId="169" fontId="22" fillId="0" borderId="0" xfId="33" applyNumberFormat="1" applyFont="1"/>
    <xf numFmtId="169" fontId="2" fillId="0" borderId="0" xfId="33" applyNumberFormat="1" applyFont="1" applyBorder="1" applyAlignment="1">
      <alignment horizontal="center"/>
    </xf>
    <xf numFmtId="0" fontId="41" fillId="0" borderId="0" xfId="40" applyFont="1"/>
    <xf numFmtId="0" fontId="42" fillId="0" borderId="0" xfId="40" applyFont="1"/>
    <xf numFmtId="0" fontId="22" fillId="0" borderId="0" xfId="40"/>
    <xf numFmtId="0" fontId="43" fillId="0" borderId="0" xfId="40" applyFont="1" applyAlignment="1">
      <alignment horizontal="center"/>
    </xf>
    <xf numFmtId="17" fontId="43" fillId="0" borderId="0" xfId="40" quotePrefix="1" applyNumberFormat="1" applyFont="1" applyAlignment="1">
      <alignment horizontal="center"/>
    </xf>
    <xf numFmtId="0" fontId="44" fillId="0" borderId="0" xfId="40" applyFont="1" applyAlignment="1">
      <alignment horizontal="left" indent="15"/>
    </xf>
    <xf numFmtId="0" fontId="45" fillId="0" borderId="0" xfId="40" applyFont="1" applyAlignment="1">
      <alignment horizontal="center"/>
    </xf>
    <xf numFmtId="0" fontId="46" fillId="0" borderId="0" xfId="40" applyFont="1"/>
    <xf numFmtId="0" fontId="47" fillId="0" borderId="0" xfId="40" applyFont="1"/>
    <xf numFmtId="0" fontId="41" fillId="0" borderId="0" xfId="40" quotePrefix="1" applyFont="1"/>
    <xf numFmtId="17" fontId="43" fillId="0" borderId="0" xfId="40" applyNumberFormat="1" applyFont="1" applyAlignment="1">
      <alignment horizontal="center"/>
    </xf>
    <xf numFmtId="0" fontId="48" fillId="0" borderId="0" xfId="40" applyFont="1"/>
    <xf numFmtId="0" fontId="19" fillId="0" borderId="0" xfId="43" applyFont="1"/>
    <xf numFmtId="0" fontId="18" fillId="0" borderId="7" xfId="43" applyFont="1" applyBorder="1" applyAlignment="1">
      <alignment horizontal="left"/>
    </xf>
    <xf numFmtId="0" fontId="18" fillId="0" borderId="7" xfId="43" applyFont="1" applyBorder="1"/>
    <xf numFmtId="0" fontId="18" fillId="0" borderId="7" xfId="43" applyFont="1" applyBorder="1" applyAlignment="1">
      <alignment horizontal="center"/>
    </xf>
    <xf numFmtId="0" fontId="20" fillId="0" borderId="0" xfId="43" applyFont="1"/>
    <xf numFmtId="0" fontId="20" fillId="0" borderId="0" xfId="43" applyFont="1" applyAlignment="1">
      <alignment horizontal="center"/>
    </xf>
    <xf numFmtId="0" fontId="19" fillId="0" borderId="0" xfId="43" applyFont="1" applyAlignment="1">
      <alignment horizontal="left"/>
    </xf>
    <xf numFmtId="0" fontId="19" fillId="0" borderId="0" xfId="40" applyFont="1"/>
    <xf numFmtId="0" fontId="19" fillId="0" borderId="0" xfId="43" applyFont="1" applyAlignment="1">
      <alignment horizontal="right"/>
    </xf>
    <xf numFmtId="0" fontId="18" fillId="0" borderId="0" xfId="43" applyFont="1" applyAlignment="1">
      <alignment horizontal="left"/>
    </xf>
    <xf numFmtId="0" fontId="20" fillId="0" borderId="0" xfId="43" applyFont="1" applyAlignment="1">
      <alignment horizontal="right"/>
    </xf>
    <xf numFmtId="3" fontId="5" fillId="0" borderId="0" xfId="0" applyNumberFormat="1" applyFont="1" applyAlignment="1">
      <alignment horizontal="right"/>
    </xf>
    <xf numFmtId="0" fontId="2" fillId="0" borderId="0" xfId="0" applyFont="1" applyAlignment="1">
      <alignment horizontal="right"/>
    </xf>
    <xf numFmtId="3" fontId="2" fillId="0" borderId="0" xfId="0" applyNumberFormat="1" applyFont="1" applyAlignment="1">
      <alignment horizontal="right"/>
    </xf>
    <xf numFmtId="169" fontId="40" fillId="0" borderId="0" xfId="33" applyNumberFormat="1" applyFont="1" applyAlignment="1"/>
    <xf numFmtId="0" fontId="3" fillId="0" borderId="0" xfId="0" applyFont="1" applyAlignment="1">
      <alignment horizontal="right" vertical="center"/>
    </xf>
    <xf numFmtId="0" fontId="4" fillId="0" borderId="0" xfId="0" applyFont="1" applyAlignment="1">
      <alignment horizontal="right" vertical="center"/>
    </xf>
    <xf numFmtId="168" fontId="4" fillId="0" borderId="0" xfId="0" applyNumberFormat="1" applyFont="1" applyAlignment="1">
      <alignment horizontal="right" vertical="center"/>
    </xf>
    <xf numFmtId="168" fontId="3" fillId="0" borderId="0" xfId="0" applyNumberFormat="1" applyFont="1" applyAlignment="1">
      <alignment horizontal="right" vertical="center"/>
    </xf>
    <xf numFmtId="3" fontId="3" fillId="0" borderId="0" xfId="0" applyNumberFormat="1" applyFont="1" applyAlignment="1">
      <alignment horizontal="right" vertical="center"/>
    </xf>
    <xf numFmtId="0" fontId="5" fillId="0" borderId="0" xfId="0" applyFont="1" applyAlignment="1">
      <alignment horizontal="right" vertical="center"/>
    </xf>
    <xf numFmtId="3" fontId="4" fillId="0" borderId="0" xfId="0" applyNumberFormat="1" applyFont="1" applyAlignment="1">
      <alignment horizontal="right" vertical="center"/>
    </xf>
    <xf numFmtId="169" fontId="3" fillId="0" borderId="0" xfId="33" applyNumberFormat="1" applyFont="1" applyFill="1" applyAlignment="1">
      <alignment horizontal="right" vertical="center"/>
    </xf>
    <xf numFmtId="169" fontId="3" fillId="0" borderId="0" xfId="33" applyNumberFormat="1" applyFont="1" applyFill="1" applyAlignment="1">
      <alignment vertical="center"/>
    </xf>
    <xf numFmtId="169" fontId="3" fillId="3" borderId="0" xfId="33" applyNumberFormat="1" applyFont="1" applyFill="1"/>
    <xf numFmtId="169" fontId="49" fillId="3" borderId="0" xfId="33" applyNumberFormat="1" applyFont="1" applyFill="1"/>
    <xf numFmtId="169" fontId="40" fillId="0" borderId="0" xfId="33" applyNumberFormat="1" applyFont="1" applyAlignment="1">
      <alignment horizontal="right"/>
    </xf>
    <xf numFmtId="0" fontId="5" fillId="0" borderId="8" xfId="0" applyFont="1" applyBorder="1"/>
    <xf numFmtId="169" fontId="5" fillId="0" borderId="8" xfId="33" applyNumberFormat="1" applyFont="1" applyBorder="1" applyAlignment="1">
      <alignment horizontal="center"/>
    </xf>
    <xf numFmtId="9" fontId="5" fillId="0" borderId="0" xfId="58" applyFont="1" applyBorder="1" applyAlignment="1">
      <alignment horizontal="center"/>
    </xf>
    <xf numFmtId="169" fontId="5" fillId="0" borderId="0" xfId="33" applyNumberFormat="1" applyFont="1" applyBorder="1" applyAlignment="1">
      <alignment horizontal="center"/>
    </xf>
    <xf numFmtId="0" fontId="5" fillId="0" borderId="21" xfId="0" applyFont="1" applyBorder="1"/>
    <xf numFmtId="169" fontId="5" fillId="0" borderId="21" xfId="33" applyNumberFormat="1" applyFont="1" applyBorder="1"/>
    <xf numFmtId="167" fontId="3" fillId="0" borderId="0" xfId="58" applyNumberFormat="1" applyFont="1" applyBorder="1"/>
    <xf numFmtId="0" fontId="6" fillId="35" borderId="0" xfId="0" applyFont="1" applyFill="1"/>
    <xf numFmtId="169" fontId="6" fillId="35" borderId="0" xfId="33" applyNumberFormat="1" applyFont="1" applyFill="1" applyBorder="1"/>
    <xf numFmtId="3" fontId="3" fillId="0" borderId="0" xfId="0" quotePrefix="1" applyNumberFormat="1" applyFont="1" applyAlignment="1">
      <alignment vertical="center"/>
    </xf>
    <xf numFmtId="168" fontId="3" fillId="0" borderId="0" xfId="0" applyNumberFormat="1" applyFont="1" applyAlignment="1">
      <alignment horizontal="left" vertical="center"/>
    </xf>
    <xf numFmtId="0" fontId="5" fillId="0" borderId="0" xfId="0" applyFont="1" applyAlignment="1">
      <alignment horizontal="right"/>
    </xf>
    <xf numFmtId="3" fontId="3" fillId="0" borderId="0" xfId="36" applyNumberFormat="1" applyFont="1"/>
    <xf numFmtId="3" fontId="3" fillId="0" borderId="0" xfId="38" applyNumberFormat="1" applyFont="1"/>
    <xf numFmtId="0" fontId="4" fillId="0" borderId="0" xfId="0" applyFont="1" applyAlignment="1">
      <alignment horizontal="left" wrapText="1"/>
    </xf>
    <xf numFmtId="0" fontId="3" fillId="0" borderId="0" xfId="0" applyFont="1" applyAlignment="1">
      <alignment vertical="distributed"/>
    </xf>
    <xf numFmtId="0" fontId="4" fillId="0" borderId="0" xfId="0" applyFont="1" applyAlignment="1">
      <alignment vertical="justify"/>
    </xf>
    <xf numFmtId="0" fontId="3" fillId="0" borderId="0" xfId="0" applyFont="1" applyAlignment="1">
      <alignment vertical="justify"/>
    </xf>
    <xf numFmtId="169" fontId="2" fillId="0" borderId="0" xfId="33" applyNumberFormat="1" applyFont="1" applyFill="1" applyBorder="1" applyAlignment="1">
      <alignment horizontal="center"/>
    </xf>
    <xf numFmtId="169" fontId="2" fillId="0" borderId="0" xfId="33" applyNumberFormat="1" applyFont="1" applyBorder="1"/>
    <xf numFmtId="169" fontId="2" fillId="0" borderId="0" xfId="33" applyNumberFormat="1" applyFont="1"/>
    <xf numFmtId="3" fontId="2" fillId="0" borderId="0" xfId="0" applyNumberFormat="1" applyFont="1"/>
    <xf numFmtId="169" fontId="40" fillId="0" borderId="0" xfId="33" applyNumberFormat="1" applyFont="1"/>
    <xf numFmtId="0" fontId="4" fillId="2" borderId="19" xfId="0" applyFont="1" applyFill="1" applyBorder="1" applyAlignment="1">
      <alignment horizontal="center"/>
    </xf>
    <xf numFmtId="0" fontId="2" fillId="36" borderId="0" xfId="0" applyFont="1" applyFill="1"/>
    <xf numFmtId="0" fontId="4" fillId="0" borderId="0" xfId="0" applyFont="1" applyAlignment="1">
      <alignment horizontal="left" vertical="center"/>
    </xf>
    <xf numFmtId="3" fontId="5" fillId="0" borderId="0" xfId="0" applyNumberFormat="1" applyFont="1" applyAlignment="1">
      <alignment horizontal="left"/>
    </xf>
    <xf numFmtId="3" fontId="2" fillId="0" borderId="0" xfId="0" applyNumberFormat="1" applyFont="1" applyAlignment="1">
      <alignment horizontal="left"/>
    </xf>
    <xf numFmtId="169" fontId="0" fillId="0" borderId="0" xfId="33" applyNumberFormat="1" applyFont="1"/>
    <xf numFmtId="1" fontId="5" fillId="0" borderId="0" xfId="0" applyNumberFormat="1" applyFont="1"/>
    <xf numFmtId="169" fontId="5" fillId="0" borderId="0" xfId="33" applyNumberFormat="1" applyFont="1" applyBorder="1"/>
    <xf numFmtId="0" fontId="0" fillId="36" borderId="0" xfId="0" applyFill="1"/>
    <xf numFmtId="0" fontId="51" fillId="0" borderId="0" xfId="69" applyBorder="1" applyAlignment="1" applyProtection="1">
      <alignment horizontal="center"/>
    </xf>
    <xf numFmtId="0" fontId="3" fillId="37" borderId="0" xfId="0" applyFont="1" applyFill="1" applyAlignment="1">
      <alignment vertical="center"/>
    </xf>
    <xf numFmtId="3" fontId="3" fillId="37" borderId="0" xfId="0" applyNumberFormat="1" applyFont="1" applyFill="1" applyAlignment="1">
      <alignment vertical="center"/>
    </xf>
    <xf numFmtId="167" fontId="3" fillId="37" borderId="0" xfId="58" applyNumberFormat="1" applyFont="1" applyFill="1" applyBorder="1"/>
    <xf numFmtId="167" fontId="3" fillId="37" borderId="0" xfId="58" applyNumberFormat="1" applyFont="1" applyFill="1" applyAlignment="1">
      <alignment vertical="center"/>
    </xf>
    <xf numFmtId="3" fontId="3" fillId="37" borderId="0" xfId="0" applyNumberFormat="1" applyFont="1" applyFill="1"/>
    <xf numFmtId="3" fontId="3" fillId="37" borderId="0" xfId="0" quotePrefix="1" applyNumberFormat="1" applyFont="1" applyFill="1" applyAlignment="1">
      <alignment horizontal="right"/>
    </xf>
    <xf numFmtId="0" fontId="4" fillId="37" borderId="18" xfId="0" applyFont="1" applyFill="1" applyBorder="1" applyAlignment="1">
      <alignment horizontal="center"/>
    </xf>
    <xf numFmtId="0" fontId="4" fillId="37" borderId="18" xfId="0" quotePrefix="1" applyFont="1" applyFill="1" applyBorder="1" applyAlignment="1">
      <alignment horizontal="center"/>
    </xf>
    <xf numFmtId="0" fontId="4" fillId="37" borderId="19" xfId="0" applyFont="1" applyFill="1" applyBorder="1" applyAlignment="1">
      <alignment horizontal="center"/>
    </xf>
    <xf numFmtId="0" fontId="4" fillId="37" borderId="21" xfId="0" applyFont="1" applyFill="1" applyBorder="1" applyAlignment="1">
      <alignment horizontal="center"/>
    </xf>
    <xf numFmtId="0" fontId="3" fillId="37" borderId="0" xfId="0" applyFont="1" applyFill="1"/>
    <xf numFmtId="167" fontId="3" fillId="37" borderId="0" xfId="58" applyNumberFormat="1" applyFont="1" applyFill="1" applyAlignment="1">
      <alignment vertical="top"/>
    </xf>
    <xf numFmtId="0" fontId="3" fillId="37" borderId="19" xfId="0" applyFont="1" applyFill="1" applyBorder="1"/>
    <xf numFmtId="3" fontId="3" fillId="37" borderId="19" xfId="0" applyNumberFormat="1" applyFont="1" applyFill="1" applyBorder="1"/>
    <xf numFmtId="0" fontId="3" fillId="37" borderId="1" xfId="0" applyFont="1" applyFill="1" applyBorder="1"/>
    <xf numFmtId="3" fontId="3" fillId="37" borderId="1" xfId="0" applyNumberFormat="1" applyFont="1" applyFill="1" applyBorder="1"/>
    <xf numFmtId="0" fontId="5" fillId="0" borderId="19" xfId="0" applyFont="1" applyBorder="1" applyAlignment="1">
      <alignment horizontal="right"/>
    </xf>
    <xf numFmtId="0" fontId="2" fillId="0" borderId="0" xfId="0" quotePrefix="1" applyFont="1" applyAlignment="1">
      <alignment horizontal="right"/>
    </xf>
    <xf numFmtId="17" fontId="2" fillId="0" borderId="0" xfId="0" quotePrefix="1" applyNumberFormat="1" applyFont="1" applyAlignment="1">
      <alignment horizontal="right"/>
    </xf>
    <xf numFmtId="166" fontId="2" fillId="0" borderId="0" xfId="0" applyNumberFormat="1" applyFont="1"/>
    <xf numFmtId="166" fontId="2" fillId="0" borderId="0" xfId="0" applyNumberFormat="1" applyFont="1" applyAlignment="1">
      <alignment horizontal="right"/>
    </xf>
    <xf numFmtId="168" fontId="2" fillId="0" borderId="0" xfId="0" applyNumberFormat="1" applyFont="1"/>
    <xf numFmtId="168" fontId="2" fillId="0" borderId="0" xfId="0" applyNumberFormat="1" applyFont="1" applyAlignment="1">
      <alignment horizontal="right"/>
    </xf>
    <xf numFmtId="166" fontId="2" fillId="0" borderId="1" xfId="0" applyNumberFormat="1" applyFont="1" applyBorder="1" applyAlignment="1">
      <alignment horizontal="right"/>
    </xf>
    <xf numFmtId="170" fontId="3" fillId="37" borderId="0" xfId="0" quotePrefix="1" applyNumberFormat="1" applyFont="1" applyFill="1" applyAlignment="1">
      <alignment horizontal="right"/>
    </xf>
    <xf numFmtId="0" fontId="5" fillId="36" borderId="0" xfId="0" applyFont="1" applyFill="1" applyAlignment="1">
      <alignment horizontal="center" vertical="top" wrapText="1"/>
    </xf>
    <xf numFmtId="0" fontId="4" fillId="0" borderId="0" xfId="0" quotePrefix="1" applyFont="1" applyAlignment="1">
      <alignment horizontal="right"/>
    </xf>
    <xf numFmtId="0" fontId="4" fillId="0" borderId="6" xfId="0" quotePrefix="1" applyFont="1" applyBorder="1" applyAlignment="1">
      <alignment horizontal="center"/>
    </xf>
    <xf numFmtId="4" fontId="54" fillId="0" borderId="0" xfId="0" applyNumberFormat="1" applyFont="1" applyAlignment="1">
      <alignment horizontal="right" wrapText="1"/>
    </xf>
    <xf numFmtId="4" fontId="19" fillId="0" borderId="0" xfId="0" applyNumberFormat="1" applyFont="1" applyAlignment="1">
      <alignment horizontal="right" wrapText="1"/>
    </xf>
    <xf numFmtId="0" fontId="54" fillId="0" borderId="0" xfId="0" applyFont="1" applyAlignment="1">
      <alignment horizontal="right" wrapText="1"/>
    </xf>
    <xf numFmtId="167" fontId="2" fillId="0" borderId="0" xfId="58" applyNumberFormat="1" applyFont="1" applyFill="1" applyBorder="1"/>
    <xf numFmtId="0" fontId="3" fillId="0" borderId="0" xfId="0" applyFont="1" applyAlignment="1">
      <alignment horizontal="left" vertical="center"/>
    </xf>
    <xf numFmtId="167" fontId="3" fillId="0" borderId="4" xfId="58" applyNumberFormat="1" applyFont="1" applyFill="1" applyBorder="1"/>
    <xf numFmtId="1" fontId="2" fillId="0" borderId="0" xfId="0" quotePrefix="1" applyNumberFormat="1" applyFont="1"/>
    <xf numFmtId="0" fontId="51" fillId="0" borderId="0" xfId="69" applyFill="1" applyAlignment="1">
      <alignment horizontal="center"/>
    </xf>
    <xf numFmtId="0" fontId="51" fillId="0" borderId="0" xfId="69" applyAlignment="1">
      <alignment horizontal="center"/>
    </xf>
    <xf numFmtId="0" fontId="56" fillId="0" borderId="0" xfId="0" applyFont="1"/>
    <xf numFmtId="3" fontId="56" fillId="0" borderId="0" xfId="0" applyNumberFormat="1" applyFont="1"/>
    <xf numFmtId="168" fontId="56" fillId="0" borderId="0" xfId="0" applyNumberFormat="1" applyFont="1"/>
    <xf numFmtId="0" fontId="56" fillId="0" borderId="0" xfId="0" applyFont="1" applyAlignment="1">
      <alignment vertical="center"/>
    </xf>
    <xf numFmtId="3" fontId="57" fillId="0" borderId="0" xfId="0" applyNumberFormat="1" applyFont="1"/>
    <xf numFmtId="0" fontId="58" fillId="0" borderId="0" xfId="0" applyFont="1"/>
    <xf numFmtId="3" fontId="58" fillId="0" borderId="0" xfId="0" applyNumberFormat="1" applyFont="1"/>
    <xf numFmtId="168" fontId="58" fillId="0" borderId="0" xfId="0" applyNumberFormat="1" applyFont="1"/>
    <xf numFmtId="0" fontId="58" fillId="0" borderId="0" xfId="0" applyFont="1" applyAlignment="1">
      <alignment vertical="center"/>
    </xf>
    <xf numFmtId="3" fontId="40" fillId="0" borderId="0" xfId="0" applyNumberFormat="1" applyFont="1"/>
    <xf numFmtId="3" fontId="58" fillId="0" borderId="0" xfId="0" applyNumberFormat="1" applyFont="1" applyAlignment="1">
      <alignment vertical="center"/>
    </xf>
    <xf numFmtId="3" fontId="59" fillId="0" borderId="0" xfId="0" applyNumberFormat="1" applyFont="1" applyAlignment="1">
      <alignment wrapText="1"/>
    </xf>
    <xf numFmtId="0" fontId="5" fillId="0" borderId="26" xfId="0" applyFont="1" applyBorder="1" applyAlignment="1">
      <alignment horizontal="center"/>
    </xf>
    <xf numFmtId="0" fontId="5" fillId="0" borderId="27" xfId="0" applyFont="1" applyBorder="1" applyAlignment="1">
      <alignment horizontal="center"/>
    </xf>
    <xf numFmtId="0" fontId="5" fillId="0" borderId="27" xfId="0" applyFont="1" applyBorder="1" applyAlignment="1">
      <alignment horizontal="right"/>
    </xf>
    <xf numFmtId="3" fontId="59" fillId="0" borderId="0" xfId="0" applyNumberFormat="1" applyFont="1" applyAlignment="1">
      <alignment horizontal="left" wrapText="1"/>
    </xf>
    <xf numFmtId="167" fontId="6" fillId="0" borderId="0" xfId="58" applyNumberFormat="1" applyFont="1" applyFill="1"/>
    <xf numFmtId="3" fontId="15" fillId="0" borderId="0" xfId="0" applyNumberFormat="1" applyFont="1" applyAlignment="1">
      <alignment horizontal="right"/>
    </xf>
    <xf numFmtId="167" fontId="0" fillId="0" borderId="0" xfId="58" applyNumberFormat="1" applyFont="1"/>
    <xf numFmtId="172" fontId="4" fillId="0" borderId="0" xfId="70" applyNumberFormat="1" applyFont="1" applyFill="1" applyAlignment="1">
      <alignment horizontal="right" vertical="center"/>
    </xf>
    <xf numFmtId="4" fontId="5" fillId="0" borderId="0" xfId="0" applyNumberFormat="1" applyFont="1" applyAlignment="1">
      <alignment horizontal="right"/>
    </xf>
    <xf numFmtId="3" fontId="4" fillId="0" borderId="0" xfId="36" applyNumberFormat="1" applyFont="1"/>
    <xf numFmtId="3" fontId="4" fillId="0" borderId="0" xfId="38" applyNumberFormat="1" applyFont="1"/>
    <xf numFmtId="37" fontId="0" fillId="0" borderId="0" xfId="0" applyNumberFormat="1"/>
    <xf numFmtId="167" fontId="4" fillId="0" borderId="0" xfId="0" applyNumberFormat="1" applyFont="1"/>
    <xf numFmtId="167" fontId="3" fillId="0" borderId="0" xfId="0" applyNumberFormat="1" applyFont="1"/>
    <xf numFmtId="167" fontId="3" fillId="0" borderId="0" xfId="0" applyNumberFormat="1" applyFont="1" applyAlignment="1">
      <alignment vertical="center"/>
    </xf>
    <xf numFmtId="167" fontId="2" fillId="0" borderId="0" xfId="58" applyNumberFormat="1" applyFont="1" applyFill="1"/>
    <xf numFmtId="3" fontId="5" fillId="0" borderId="0" xfId="0" applyNumberFormat="1" applyFont="1" applyAlignment="1">
      <alignment horizontal="center"/>
    </xf>
    <xf numFmtId="41" fontId="4" fillId="0" borderId="0" xfId="0" applyNumberFormat="1" applyFont="1"/>
    <xf numFmtId="167" fontId="4" fillId="0" borderId="0" xfId="58" applyNumberFormat="1" applyFont="1" applyBorder="1"/>
    <xf numFmtId="4" fontId="0" fillId="0" borderId="0" xfId="0" applyNumberFormat="1"/>
    <xf numFmtId="41" fontId="0" fillId="0" borderId="0" xfId="0" applyNumberFormat="1"/>
    <xf numFmtId="41" fontId="0" fillId="0" borderId="0" xfId="70" applyFont="1"/>
    <xf numFmtId="41" fontId="5" fillId="0" borderId="0" xfId="0" applyNumberFormat="1" applyFont="1"/>
    <xf numFmtId="37" fontId="4" fillId="0" borderId="0" xfId="0" applyNumberFormat="1" applyFont="1"/>
    <xf numFmtId="0" fontId="4" fillId="0" borderId="3" xfId="0" applyFont="1" applyBorder="1"/>
    <xf numFmtId="3" fontId="4" fillId="0" borderId="3" xfId="0" applyNumberFormat="1" applyFont="1" applyBorder="1"/>
    <xf numFmtId="167" fontId="4" fillId="0" borderId="3" xfId="58" applyNumberFormat="1" applyFont="1" applyFill="1" applyBorder="1"/>
    <xf numFmtId="167" fontId="4" fillId="0" borderId="3" xfId="58" applyNumberFormat="1" applyFont="1" applyBorder="1"/>
    <xf numFmtId="168" fontId="4" fillId="0" borderId="0" xfId="0" applyNumberFormat="1" applyFont="1" applyAlignment="1">
      <alignment horizontal="left" vertical="center"/>
    </xf>
    <xf numFmtId="9" fontId="3" fillId="0" borderId="0" xfId="58" applyFont="1" applyFill="1" applyBorder="1"/>
    <xf numFmtId="0" fontId="5" fillId="39" borderId="20" xfId="0" quotePrefix="1" applyFont="1" applyFill="1" applyBorder="1" applyAlignment="1">
      <alignment horizontal="center"/>
    </xf>
    <xf numFmtId="0" fontId="5" fillId="39" borderId="21" xfId="0" applyFont="1" applyFill="1" applyBorder="1" applyAlignment="1">
      <alignment horizontal="center"/>
    </xf>
    <xf numFmtId="0" fontId="5" fillId="39" borderId="20" xfId="0" applyFont="1" applyFill="1" applyBorder="1" applyAlignment="1">
      <alignment horizontal="right"/>
    </xf>
    <xf numFmtId="0" fontId="5" fillId="39" borderId="21" xfId="0" applyFont="1" applyFill="1" applyBorder="1" applyAlignment="1">
      <alignment horizontal="right"/>
    </xf>
    <xf numFmtId="0" fontId="5" fillId="39" borderId="18" xfId="0" applyFont="1" applyFill="1" applyBorder="1" applyAlignment="1">
      <alignment horizontal="left"/>
    </xf>
    <xf numFmtId="0" fontId="5" fillId="39" borderId="19" xfId="0" applyFont="1" applyFill="1" applyBorder="1" applyAlignment="1">
      <alignment horizontal="center"/>
    </xf>
    <xf numFmtId="0" fontId="2" fillId="0" borderId="29" xfId="0" applyFont="1" applyBorder="1" applyAlignment="1">
      <alignment horizontal="left"/>
    </xf>
    <xf numFmtId="3" fontId="0" fillId="0" borderId="29" xfId="0" applyNumberFormat="1" applyBorder="1"/>
    <xf numFmtId="167" fontId="6" fillId="0" borderId="29" xfId="58" applyNumberFormat="1" applyFont="1" applyFill="1" applyBorder="1"/>
    <xf numFmtId="0" fontId="5" fillId="39" borderId="0" xfId="0" applyFont="1" applyFill="1" applyAlignment="1">
      <alignment horizontal="left"/>
    </xf>
    <xf numFmtId="3" fontId="5" fillId="39" borderId="0" xfId="0" applyNumberFormat="1" applyFont="1" applyFill="1"/>
    <xf numFmtId="167" fontId="5" fillId="39" borderId="0" xfId="58" applyNumberFormat="1" applyFont="1" applyFill="1" applyBorder="1"/>
    <xf numFmtId="3" fontId="6" fillId="0" borderId="29" xfId="0" applyNumberFormat="1" applyFont="1" applyBorder="1"/>
    <xf numFmtId="0" fontId="5" fillId="39" borderId="30" xfId="0" applyFont="1" applyFill="1" applyBorder="1"/>
    <xf numFmtId="3" fontId="5" fillId="39" borderId="30" xfId="0" applyNumberFormat="1" applyFont="1" applyFill="1" applyBorder="1"/>
    <xf numFmtId="167" fontId="5" fillId="39" borderId="30" xfId="58" applyNumberFormat="1" applyFont="1" applyFill="1" applyBorder="1"/>
    <xf numFmtId="166" fontId="5" fillId="39" borderId="30" xfId="0" applyNumberFormat="1" applyFont="1" applyFill="1" applyBorder="1"/>
    <xf numFmtId="0" fontId="5" fillId="39" borderId="0" xfId="0" applyFont="1" applyFill="1"/>
    <xf numFmtId="166" fontId="6" fillId="39" borderId="0" xfId="0" applyNumberFormat="1" applyFont="1" applyFill="1"/>
    <xf numFmtId="0" fontId="5" fillId="39" borderId="20" xfId="0" quotePrefix="1" applyFont="1" applyFill="1" applyBorder="1" applyAlignment="1">
      <alignment horizontal="left"/>
    </xf>
    <xf numFmtId="0" fontId="5" fillId="0" borderId="29" xfId="0" applyFont="1" applyBorder="1" applyAlignment="1">
      <alignment horizontal="left"/>
    </xf>
    <xf numFmtId="167" fontId="5" fillId="0" borderId="29" xfId="58" applyNumberFormat="1" applyFont="1" applyFill="1" applyBorder="1"/>
    <xf numFmtId="0" fontId="5" fillId="39" borderId="30" xfId="0" applyFont="1" applyFill="1" applyBorder="1" applyAlignment="1">
      <alignment horizontal="center"/>
    </xf>
    <xf numFmtId="3" fontId="5" fillId="39" borderId="30" xfId="0" applyNumberFormat="1" applyFont="1" applyFill="1" applyBorder="1" applyAlignment="1">
      <alignment horizontal="center"/>
    </xf>
    <xf numFmtId="0" fontId="5" fillId="39" borderId="30" xfId="0" applyFont="1" applyFill="1" applyBorder="1" applyAlignment="1">
      <alignment horizontal="right"/>
    </xf>
    <xf numFmtId="0" fontId="5" fillId="39" borderId="30" xfId="0" applyFont="1" applyFill="1" applyBorder="1" applyAlignment="1">
      <alignment horizontal="center" vertical="center" wrapText="1"/>
    </xf>
    <xf numFmtId="3" fontId="5" fillId="39" borderId="30" xfId="0" applyNumberFormat="1" applyFont="1" applyFill="1" applyBorder="1" applyAlignment="1">
      <alignment horizontal="center" vertical="center" wrapText="1"/>
    </xf>
    <xf numFmtId="0" fontId="2" fillId="0" borderId="26" xfId="0" applyFont="1" applyBorder="1" applyAlignment="1">
      <alignment horizontal="left"/>
    </xf>
    <xf numFmtId="3" fontId="6" fillId="0" borderId="26" xfId="0" applyNumberFormat="1" applyFont="1" applyBorder="1"/>
    <xf numFmtId="167" fontId="6" fillId="0" borderId="26" xfId="58" applyNumberFormat="1" applyFont="1" applyFill="1" applyBorder="1"/>
    <xf numFmtId="166" fontId="6" fillId="39" borderId="30" xfId="0" applyNumberFormat="1" applyFont="1" applyFill="1" applyBorder="1"/>
    <xf numFmtId="3" fontId="5" fillId="39" borderId="30" xfId="0" applyNumberFormat="1" applyFont="1" applyFill="1" applyBorder="1" applyAlignment="1">
      <alignment horizontal="right"/>
    </xf>
    <xf numFmtId="3" fontId="5" fillId="39" borderId="30" xfId="0" applyNumberFormat="1" applyFont="1" applyFill="1" applyBorder="1" applyAlignment="1">
      <alignment horizontal="right" vertical="center" wrapText="1"/>
    </xf>
    <xf numFmtId="3" fontId="2" fillId="0" borderId="29" xfId="0" applyNumberFormat="1" applyFont="1" applyBorder="1"/>
    <xf numFmtId="167" fontId="3" fillId="0" borderId="0" xfId="58" applyNumberFormat="1" applyFont="1" applyFill="1" applyAlignment="1">
      <alignment vertical="center"/>
    </xf>
    <xf numFmtId="173" fontId="3" fillId="38" borderId="0" xfId="63" applyNumberFormat="1" applyFont="1" applyFill="1" applyBorder="1" applyAlignment="1" applyProtection="1">
      <alignment horizontal="left" vertical="center"/>
    </xf>
    <xf numFmtId="173" fontId="3" fillId="38" borderId="0" xfId="63" applyNumberFormat="1" applyFont="1" applyFill="1" applyBorder="1" applyAlignment="1" applyProtection="1">
      <alignment horizontal="center" vertical="center"/>
    </xf>
    <xf numFmtId="3" fontId="3" fillId="38" borderId="0" xfId="0" applyNumberFormat="1" applyFont="1" applyFill="1" applyAlignment="1">
      <alignment horizontal="center" vertical="center"/>
    </xf>
    <xf numFmtId="0" fontId="3" fillId="38" borderId="0" xfId="0" applyFont="1" applyFill="1" applyAlignment="1">
      <alignment horizontal="center"/>
    </xf>
    <xf numFmtId="0" fontId="2" fillId="38" borderId="0" xfId="33" applyNumberFormat="1" applyFont="1" applyFill="1" applyBorder="1" applyAlignment="1" applyProtection="1">
      <alignment horizontal="left" vertical="center" wrapText="1"/>
    </xf>
    <xf numFmtId="0" fontId="2" fillId="38" borderId="29" xfId="33" applyNumberFormat="1" applyFont="1" applyFill="1" applyBorder="1" applyAlignment="1" applyProtection="1">
      <alignment horizontal="left" vertical="center"/>
    </xf>
    <xf numFmtId="167" fontId="2" fillId="38" borderId="0" xfId="58" applyNumberFormat="1" applyFont="1" applyFill="1" applyBorder="1" applyAlignment="1" applyProtection="1">
      <alignment horizontal="center" vertical="center"/>
    </xf>
    <xf numFmtId="3" fontId="2" fillId="38" borderId="0" xfId="33" applyNumberFormat="1" applyFont="1" applyFill="1" applyBorder="1" applyAlignment="1" applyProtection="1">
      <alignment horizontal="center" vertical="center"/>
    </xf>
    <xf numFmtId="3" fontId="5" fillId="40" borderId="30" xfId="0" applyNumberFormat="1" applyFont="1" applyFill="1" applyBorder="1" applyAlignment="1">
      <alignment horizontal="center"/>
    </xf>
    <xf numFmtId="3" fontId="2" fillId="38" borderId="29" xfId="33" applyNumberFormat="1" applyFont="1" applyFill="1" applyBorder="1" applyAlignment="1" applyProtection="1">
      <alignment horizontal="center" vertical="center"/>
    </xf>
    <xf numFmtId="167" fontId="2" fillId="38" borderId="29" xfId="58" applyNumberFormat="1" applyFont="1" applyFill="1" applyBorder="1" applyAlignment="1" applyProtection="1">
      <alignment horizontal="center" vertical="center"/>
    </xf>
    <xf numFmtId="167" fontId="5" fillId="40" borderId="30" xfId="58" applyNumberFormat="1" applyFont="1" applyFill="1" applyBorder="1" applyAlignment="1">
      <alignment horizontal="center"/>
    </xf>
    <xf numFmtId="3" fontId="5" fillId="40" borderId="30" xfId="0" applyNumberFormat="1" applyFont="1" applyFill="1" applyBorder="1" applyAlignment="1">
      <alignment horizontal="center" vertical="center"/>
    </xf>
    <xf numFmtId="3" fontId="2" fillId="38" borderId="26" xfId="33" applyNumberFormat="1" applyFont="1" applyFill="1" applyBorder="1" applyAlignment="1" applyProtection="1">
      <alignment horizontal="left" vertical="center"/>
    </xf>
    <xf numFmtId="3" fontId="2" fillId="38" borderId="26" xfId="33" applyNumberFormat="1" applyFont="1" applyFill="1" applyBorder="1" applyAlignment="1" applyProtection="1">
      <alignment horizontal="center" vertical="center"/>
    </xf>
    <xf numFmtId="167" fontId="2" fillId="38" borderId="26" xfId="58" applyNumberFormat="1" applyFont="1" applyFill="1" applyBorder="1" applyAlignment="1" applyProtection="1">
      <alignment horizontal="center" vertical="center"/>
    </xf>
    <xf numFmtId="0" fontId="5" fillId="0" borderId="26" xfId="0" applyFont="1" applyBorder="1" applyAlignment="1">
      <alignment horizontal="left"/>
    </xf>
    <xf numFmtId="4" fontId="3" fillId="0" borderId="0" xfId="0" applyNumberFormat="1" applyFont="1" applyAlignment="1">
      <alignment vertical="center"/>
    </xf>
    <xf numFmtId="41" fontId="2" fillId="0" borderId="0" xfId="0" applyNumberFormat="1" applyFont="1"/>
    <xf numFmtId="41" fontId="2" fillId="38" borderId="0" xfId="70" applyFont="1" applyFill="1" applyBorder="1" applyAlignment="1" applyProtection="1">
      <alignment horizontal="center" vertical="center"/>
    </xf>
    <xf numFmtId="171" fontId="59" fillId="0" borderId="0" xfId="0" applyNumberFormat="1" applyFont="1" applyAlignment="1">
      <alignment wrapText="1"/>
    </xf>
    <xf numFmtId="41" fontId="6" fillId="0" borderId="0" xfId="70" applyFont="1" applyFill="1"/>
    <xf numFmtId="41" fontId="6" fillId="0" borderId="0" xfId="70" applyFont="1"/>
    <xf numFmtId="41" fontId="6" fillId="0" borderId="0" xfId="0" applyNumberFormat="1" applyFont="1"/>
    <xf numFmtId="0" fontId="53" fillId="0" borderId="0" xfId="0" applyFont="1"/>
    <xf numFmtId="0" fontId="4" fillId="0" borderId="0" xfId="0" applyFont="1" applyAlignment="1">
      <alignment horizontal="center" vertical="center" wrapText="1"/>
    </xf>
    <xf numFmtId="41" fontId="4" fillId="0" borderId="0" xfId="70" applyFont="1"/>
    <xf numFmtId="9" fontId="4" fillId="0" borderId="0" xfId="58" applyFont="1" applyFill="1" applyBorder="1"/>
    <xf numFmtId="0" fontId="52" fillId="0" borderId="0" xfId="0" applyFont="1" applyAlignment="1">
      <alignment horizontal="left" wrapText="1"/>
    </xf>
    <xf numFmtId="0" fontId="3" fillId="0" borderId="0" xfId="0" applyFont="1" applyAlignment="1">
      <alignment horizontal="left" wrapText="1"/>
    </xf>
    <xf numFmtId="4" fontId="3" fillId="0" borderId="0" xfId="0" applyNumberFormat="1" applyFont="1"/>
    <xf numFmtId="0" fontId="3" fillId="2" borderId="0" xfId="0" applyFont="1" applyFill="1" applyAlignment="1">
      <alignment horizontal="left" vertical="top" wrapText="1"/>
    </xf>
    <xf numFmtId="4" fontId="6" fillId="0" borderId="0" xfId="58" applyNumberFormat="1" applyFont="1" applyFill="1"/>
    <xf numFmtId="4" fontId="7" fillId="0" borderId="0" xfId="0" applyNumberFormat="1" applyFont="1"/>
    <xf numFmtId="41" fontId="4" fillId="0" borderId="0" xfId="70" applyFont="1" applyFill="1" applyBorder="1"/>
    <xf numFmtId="41" fontId="2" fillId="0" borderId="0" xfId="70" applyFont="1" applyFill="1"/>
    <xf numFmtId="4" fontId="6" fillId="0" borderId="0" xfId="0" applyNumberFormat="1" applyFont="1"/>
    <xf numFmtId="41" fontId="2" fillId="0" borderId="0" xfId="70" applyFont="1" applyFill="1" applyBorder="1"/>
    <xf numFmtId="41" fontId="15" fillId="0" borderId="0" xfId="70" applyFont="1" applyFill="1" applyAlignment="1">
      <alignment horizontal="center" wrapText="1"/>
    </xf>
    <xf numFmtId="41" fontId="5" fillId="0" borderId="0" xfId="70" applyFont="1" applyFill="1" applyAlignment="1">
      <alignment horizontal="center"/>
    </xf>
    <xf numFmtId="41" fontId="5" fillId="0" borderId="0" xfId="70" applyFont="1" applyFill="1" applyBorder="1" applyAlignment="1">
      <alignment horizontal="center"/>
    </xf>
    <xf numFmtId="41" fontId="6" fillId="0" borderId="0" xfId="70" applyFont="1" applyFill="1" applyBorder="1"/>
    <xf numFmtId="167" fontId="5" fillId="0" borderId="0" xfId="58" applyNumberFormat="1" applyFont="1" applyFill="1" applyBorder="1" applyAlignment="1">
      <alignment horizontal="center" vertical="center" wrapText="1"/>
    </xf>
    <xf numFmtId="167" fontId="4" fillId="0" borderId="0" xfId="58" applyNumberFormat="1" applyFont="1" applyFill="1" applyAlignment="1">
      <alignment horizontal="right" vertical="center"/>
    </xf>
    <xf numFmtId="0" fontId="1" fillId="0" borderId="0" xfId="40" applyFont="1"/>
    <xf numFmtId="3" fontId="4" fillId="0" borderId="0" xfId="70" applyNumberFormat="1" applyFont="1" applyFill="1" applyAlignment="1">
      <alignment horizontal="right" vertical="center"/>
    </xf>
    <xf numFmtId="0" fontId="15" fillId="37" borderId="0" xfId="0" applyFont="1" applyFill="1"/>
    <xf numFmtId="0" fontId="0" fillId="37" borderId="0" xfId="0" applyFill="1"/>
    <xf numFmtId="0" fontId="19" fillId="37" borderId="0" xfId="0" applyFont="1" applyFill="1"/>
    <xf numFmtId="0" fontId="48" fillId="37" borderId="0" xfId="0" applyFont="1" applyFill="1"/>
    <xf numFmtId="0" fontId="5" fillId="37" borderId="0" xfId="0" applyFont="1" applyFill="1"/>
    <xf numFmtId="0" fontId="53" fillId="0" borderId="0" xfId="0" applyFont="1" applyAlignment="1">
      <alignment vertical="distributed"/>
    </xf>
    <xf numFmtId="167" fontId="40" fillId="0" borderId="0" xfId="58" applyNumberFormat="1" applyFont="1" applyAlignment="1"/>
    <xf numFmtId="167" fontId="5" fillId="0" borderId="0" xfId="58" applyNumberFormat="1" applyFont="1" applyAlignment="1">
      <alignment horizontal="center" vertical="center" wrapText="1"/>
    </xf>
    <xf numFmtId="41" fontId="58" fillId="0" borderId="31" xfId="70" applyFont="1" applyBorder="1" applyAlignment="1">
      <alignment wrapText="1"/>
    </xf>
    <xf numFmtId="167" fontId="6" fillId="0" borderId="0" xfId="58" applyNumberFormat="1" applyFont="1"/>
    <xf numFmtId="0" fontId="50" fillId="0" borderId="0" xfId="40" applyFont="1" applyAlignment="1">
      <alignment horizontal="left"/>
    </xf>
    <xf numFmtId="0" fontId="18" fillId="0" borderId="0" xfId="43" applyFont="1" applyAlignment="1">
      <alignment horizontal="center" vertical="center"/>
    </xf>
    <xf numFmtId="0" fontId="19" fillId="0" borderId="2" xfId="40" applyFont="1" applyBorder="1" applyAlignment="1">
      <alignment horizontal="justify" vertical="center" wrapText="1"/>
    </xf>
    <xf numFmtId="0" fontId="45" fillId="0" borderId="0" xfId="40" applyFont="1" applyAlignment="1">
      <alignment horizontal="center"/>
    </xf>
    <xf numFmtId="0" fontId="5" fillId="0" borderId="0" xfId="0" applyFont="1" applyAlignment="1">
      <alignment horizontal="center" vertical="center" wrapText="1"/>
    </xf>
    <xf numFmtId="0" fontId="3" fillId="2" borderId="0" xfId="0" applyFont="1" applyFill="1" applyAlignment="1">
      <alignment horizontal="left" vertical="top" wrapText="1"/>
    </xf>
    <xf numFmtId="0" fontId="5" fillId="0" borderId="24" xfId="0" applyFont="1" applyBorder="1" applyAlignment="1">
      <alignment horizontal="center" vertical="center" wrapText="1"/>
    </xf>
    <xf numFmtId="0" fontId="5" fillId="39" borderId="20" xfId="0" applyFont="1" applyFill="1" applyBorder="1" applyAlignment="1">
      <alignment horizontal="center"/>
    </xf>
    <xf numFmtId="0" fontId="5" fillId="0" borderId="30" xfId="0" applyFont="1" applyBorder="1" applyAlignment="1">
      <alignment horizontal="center" vertical="center" wrapText="1"/>
    </xf>
    <xf numFmtId="0" fontId="5" fillId="0" borderId="18" xfId="0" quotePrefix="1" applyFont="1" applyBorder="1" applyAlignment="1">
      <alignment horizontal="center" vertical="center"/>
    </xf>
    <xf numFmtId="0" fontId="5" fillId="0" borderId="26" xfId="0" quotePrefix="1" applyFont="1" applyBorder="1" applyAlignment="1">
      <alignment horizontal="center" vertical="center"/>
    </xf>
    <xf numFmtId="0" fontId="3" fillId="2" borderId="0" xfId="0" applyFont="1" applyFill="1" applyAlignment="1">
      <alignment vertical="top" wrapText="1"/>
    </xf>
    <xf numFmtId="0" fontId="3" fillId="2" borderId="0" xfId="0" applyFont="1" applyFill="1" applyAlignment="1">
      <alignment vertical="top"/>
    </xf>
    <xf numFmtId="0" fontId="5" fillId="0" borderId="18" xfId="0" applyFont="1" applyBorder="1" applyAlignment="1">
      <alignment horizontal="center"/>
    </xf>
    <xf numFmtId="0" fontId="5" fillId="0" borderId="20" xfId="0" applyFont="1" applyBorder="1" applyAlignment="1">
      <alignment horizontal="center"/>
    </xf>
    <xf numFmtId="0" fontId="5" fillId="0" borderId="0" xfId="0" applyFont="1" applyAlignment="1">
      <alignment horizontal="center"/>
    </xf>
    <xf numFmtId="0" fontId="3" fillId="0" borderId="0" xfId="0" applyFont="1" applyAlignment="1">
      <alignment vertical="top" wrapText="1"/>
    </xf>
    <xf numFmtId="0" fontId="3" fillId="0" borderId="0" xfId="0" applyFont="1" applyAlignment="1">
      <alignment vertical="top"/>
    </xf>
    <xf numFmtId="0" fontId="5" fillId="0" borderId="19" xfId="0" quotePrefix="1" applyFont="1" applyBorder="1" applyAlignment="1">
      <alignment horizontal="center" vertical="center"/>
    </xf>
    <xf numFmtId="0" fontId="10" fillId="0" borderId="0" xfId="0" applyFont="1" applyAlignment="1">
      <alignment horizontal="center" vertical="center" wrapText="1"/>
    </xf>
    <xf numFmtId="0" fontId="7" fillId="0" borderId="5" xfId="0" applyFont="1" applyBorder="1" applyAlignment="1">
      <alignment vertical="top" wrapText="1"/>
    </xf>
    <xf numFmtId="0" fontId="7" fillId="0" borderId="5" xfId="0" applyFont="1" applyBorder="1" applyAlignment="1">
      <alignment vertical="top"/>
    </xf>
    <xf numFmtId="0" fontId="2" fillId="0" borderId="0" xfId="0" applyFont="1" applyAlignment="1">
      <alignment vertical="top" wrapText="1"/>
    </xf>
    <xf numFmtId="0" fontId="2" fillId="0" borderId="0" xfId="0" applyFont="1" applyAlignment="1">
      <alignment vertical="top"/>
    </xf>
    <xf numFmtId="0" fontId="5" fillId="0" borderId="0" xfId="0" applyFont="1" applyAlignment="1">
      <alignment horizontal="left" vertical="center" wrapText="1"/>
    </xf>
    <xf numFmtId="0" fontId="5"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0" xfId="0" applyFont="1" applyAlignment="1">
      <alignment horizontal="center" vertical="center" wrapText="1"/>
    </xf>
    <xf numFmtId="0" fontId="3" fillId="3" borderId="0" xfId="0" applyFont="1" applyFill="1" applyAlignment="1">
      <alignment vertical="top" wrapText="1"/>
    </xf>
    <xf numFmtId="0" fontId="4" fillId="2" borderId="18" xfId="0" applyFont="1" applyFill="1" applyBorder="1" applyAlignment="1">
      <alignment vertical="center" wrapText="1"/>
    </xf>
    <xf numFmtId="0" fontId="3" fillId="3" borderId="19" xfId="0" applyFont="1" applyFill="1" applyBorder="1" applyAlignment="1">
      <alignment vertical="center" wrapText="1"/>
    </xf>
    <xf numFmtId="0" fontId="4" fillId="2" borderId="20" xfId="0" applyFont="1" applyFill="1" applyBorder="1" applyAlignment="1">
      <alignment horizontal="center"/>
    </xf>
    <xf numFmtId="0" fontId="4" fillId="2" borderId="18" xfId="0" quotePrefix="1" applyFont="1" applyFill="1" applyBorder="1" applyAlignment="1">
      <alignment horizontal="center" vertical="center"/>
    </xf>
    <xf numFmtId="0" fontId="4" fillId="2" borderId="19" xfId="0" quotePrefix="1" applyFont="1" applyFill="1" applyBorder="1" applyAlignment="1">
      <alignment horizontal="center" vertical="center"/>
    </xf>
    <xf numFmtId="0" fontId="4" fillId="0" borderId="19" xfId="0" applyFont="1" applyBorder="1" applyAlignment="1">
      <alignment horizontal="center" vertical="center" wrapText="1"/>
    </xf>
    <xf numFmtId="0" fontId="4" fillId="37" borderId="24" xfId="0" applyFont="1" applyFill="1" applyBorder="1" applyAlignment="1">
      <alignment horizontal="center" vertical="center" wrapText="1"/>
    </xf>
    <xf numFmtId="0" fontId="4" fillId="37" borderId="0" xfId="0" applyFont="1" applyFill="1" applyAlignment="1">
      <alignment horizontal="center" vertical="center" wrapText="1"/>
    </xf>
    <xf numFmtId="0" fontId="3" fillId="37" borderId="0" xfId="0" applyFont="1" applyFill="1" applyAlignment="1">
      <alignment vertical="top" wrapText="1"/>
    </xf>
    <xf numFmtId="0" fontId="4" fillId="37" borderId="18" xfId="0" applyFont="1" applyFill="1" applyBorder="1" applyAlignment="1">
      <alignment horizontal="center" vertical="center" wrapText="1"/>
    </xf>
    <xf numFmtId="0" fontId="4" fillId="37" borderId="19" xfId="0" applyFont="1" applyFill="1" applyBorder="1" applyAlignment="1">
      <alignment horizontal="center" vertical="center" wrapText="1"/>
    </xf>
    <xf numFmtId="0" fontId="4" fillId="37" borderId="20" xfId="0" quotePrefix="1" applyFont="1"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xf>
    <xf numFmtId="0" fontId="4" fillId="0" borderId="5" xfId="0" applyFont="1" applyBorder="1" applyAlignment="1">
      <alignment horizontal="center"/>
    </xf>
    <xf numFmtId="0" fontId="4" fillId="0" borderId="25" xfId="0" applyFont="1" applyBorder="1" applyAlignment="1">
      <alignment horizontal="center"/>
    </xf>
    <xf numFmtId="0" fontId="4" fillId="0" borderId="5" xfId="0" quotePrefix="1" applyFont="1" applyBorder="1" applyAlignment="1">
      <alignment horizontal="center" vertical="center"/>
    </xf>
    <xf numFmtId="0" fontId="4" fillId="0" borderId="4" xfId="0" quotePrefix="1" applyFont="1" applyBorder="1" applyAlignment="1">
      <alignment horizontal="center" vertical="center"/>
    </xf>
    <xf numFmtId="0" fontId="4" fillId="0" borderId="6" xfId="0" applyFont="1" applyBorder="1" applyAlignment="1">
      <alignment horizontal="center"/>
    </xf>
    <xf numFmtId="0" fontId="2" fillId="0" borderId="4" xfId="0" applyFont="1" applyBorder="1" applyAlignment="1">
      <alignment horizontal="center" vertical="center"/>
    </xf>
    <xf numFmtId="0" fontId="3" fillId="0" borderId="28" xfId="0" applyFont="1" applyBorder="1" applyAlignment="1">
      <alignment horizontal="left" wrapText="1"/>
    </xf>
    <xf numFmtId="0" fontId="52" fillId="0" borderId="3" xfId="0" applyFont="1" applyBorder="1" applyAlignment="1">
      <alignment horizontal="left" wrapText="1"/>
    </xf>
    <xf numFmtId="0" fontId="3" fillId="0" borderId="0" xfId="0" applyFont="1" applyAlignment="1">
      <alignment horizontal="center" vertical="center"/>
    </xf>
    <xf numFmtId="0" fontId="5" fillId="38" borderId="0" xfId="0" applyFont="1" applyFill="1" applyAlignment="1">
      <alignment horizontal="center" vertical="center"/>
    </xf>
  </cellXfs>
  <cellStyles count="7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65"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xfId="69" builtinId="8"/>
    <cellStyle name="Hipervínculo 2" xfId="31" xr:uid="{00000000-0005-0000-0000-000020000000}"/>
    <cellStyle name="Incorrecto" xfId="32" builtinId="27" customBuiltin="1"/>
    <cellStyle name="Millares" xfId="33" builtinId="3"/>
    <cellStyle name="Millares [0]" xfId="70" builtinId="6"/>
    <cellStyle name="Millares 12" xfId="34" xr:uid="{00000000-0005-0000-0000-000023000000}"/>
    <cellStyle name="Neutral" xfId="35" builtinId="28" customBuiltin="1"/>
    <cellStyle name="Normal" xfId="0" builtinId="0"/>
    <cellStyle name="Normal 2" xfId="36" xr:uid="{00000000-0005-0000-0000-000026000000}"/>
    <cellStyle name="Normal 2 2" xfId="37" xr:uid="{00000000-0005-0000-0000-000027000000}"/>
    <cellStyle name="Normal 3" xfId="38" xr:uid="{00000000-0005-0000-0000-000028000000}"/>
    <cellStyle name="Normal 3 2" xfId="39" xr:uid="{00000000-0005-0000-0000-000029000000}"/>
    <cellStyle name="Normal 4" xfId="40" xr:uid="{00000000-0005-0000-0000-00002A000000}"/>
    <cellStyle name="Normal 4 2" xfId="41" xr:uid="{00000000-0005-0000-0000-00002B000000}"/>
    <cellStyle name="Normal 5" xfId="71" xr:uid="{E6E7D721-1F89-406B-8F73-611830EEEB15}"/>
    <cellStyle name="Normal 5 2" xfId="42" xr:uid="{00000000-0005-0000-0000-00002C000000}"/>
    <cellStyle name="Normal_indice" xfId="43" xr:uid="{00000000-0005-0000-0000-00002D000000}"/>
    <cellStyle name="Notas 10" xfId="44" xr:uid="{00000000-0005-0000-0000-00002E000000}"/>
    <cellStyle name="Notas 11" xfId="45" xr:uid="{00000000-0005-0000-0000-00002F000000}"/>
    <cellStyle name="Notas 12" xfId="46" xr:uid="{00000000-0005-0000-0000-000030000000}"/>
    <cellStyle name="Notas 13" xfId="47" xr:uid="{00000000-0005-0000-0000-000031000000}"/>
    <cellStyle name="Notas 14" xfId="48" xr:uid="{00000000-0005-0000-0000-000032000000}"/>
    <cellStyle name="Notas 15" xfId="49" xr:uid="{00000000-0005-0000-0000-000033000000}"/>
    <cellStyle name="Notas 2" xfId="50" xr:uid="{00000000-0005-0000-0000-000034000000}"/>
    <cellStyle name="Notas 3" xfId="51" xr:uid="{00000000-0005-0000-0000-000035000000}"/>
    <cellStyle name="Notas 4" xfId="52" xr:uid="{00000000-0005-0000-0000-000036000000}"/>
    <cellStyle name="Notas 5" xfId="53" xr:uid="{00000000-0005-0000-0000-000037000000}"/>
    <cellStyle name="Notas 6" xfId="54" xr:uid="{00000000-0005-0000-0000-000038000000}"/>
    <cellStyle name="Notas 7" xfId="55" xr:uid="{00000000-0005-0000-0000-000039000000}"/>
    <cellStyle name="Notas 8" xfId="56" xr:uid="{00000000-0005-0000-0000-00003A000000}"/>
    <cellStyle name="Notas 9" xfId="57" xr:uid="{00000000-0005-0000-0000-00003B000000}"/>
    <cellStyle name="Porcentaje" xfId="58" builtinId="5"/>
    <cellStyle name="Porcentual 2" xfId="59" xr:uid="{00000000-0005-0000-0000-00003D000000}"/>
    <cellStyle name="Porcentual_Productos Sice" xfId="60" xr:uid="{00000000-0005-0000-0000-00003E000000}"/>
    <cellStyle name="Salida" xfId="61" builtinId="21" customBuiltin="1"/>
    <cellStyle name="Texto de advertencia" xfId="62" builtinId="11" customBuiltin="1"/>
    <cellStyle name="Texto explicativo" xfId="63" builtinId="53" customBuiltin="1"/>
    <cellStyle name="Título" xfId="64" builtinId="15" customBuiltin="1"/>
    <cellStyle name="Título 2" xfId="66" builtinId="17" customBuiltin="1"/>
    <cellStyle name="Título 3" xfId="67" builtinId="18" customBuiltin="1"/>
    <cellStyle name="Total" xfId="68" builtinId="25" customBuiltin="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colors>
    <mruColors>
      <color rgb="FFFF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xml"/><Relationship Id="rId1" Type="http://schemas.microsoft.com/office/2011/relationships/chartStyle" Target="style1.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2.xml"/><Relationship Id="rId1" Type="http://schemas.microsoft.com/office/2011/relationships/chartStyle" Target="style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Gráfico Nº 1</a:t>
            </a:r>
          </a:p>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Evolución balanza de productos silvoagropecuarios </a:t>
            </a:r>
          </a:p>
          <a:p>
            <a:pPr>
              <a:defRPr sz="1000" b="0" i="0" u="none" strike="noStrike" baseline="0">
                <a:solidFill>
                  <a:srgbClr val="000000"/>
                </a:solidFill>
                <a:latin typeface="Calibri"/>
                <a:ea typeface="Calibri"/>
                <a:cs typeface="Calibri"/>
              </a:defRPr>
            </a:pPr>
            <a:endParaRPr lang="es-ES"/>
          </a:p>
        </c:rich>
      </c:tx>
      <c:overlay val="0"/>
    </c:title>
    <c:autoTitleDeleted val="0"/>
    <c:plotArea>
      <c:layout>
        <c:manualLayout>
          <c:layoutTarget val="inner"/>
          <c:xMode val="edge"/>
          <c:yMode val="edge"/>
          <c:x val="0.18188693245334414"/>
          <c:y val="0.22056853062858667"/>
          <c:w val="0.65164965787334195"/>
          <c:h val="0.73515422237225336"/>
        </c:manualLayout>
      </c:layout>
      <c:lineChart>
        <c:grouping val="standard"/>
        <c:varyColors val="0"/>
        <c:ser>
          <c:idx val="0"/>
          <c:order val="0"/>
          <c:tx>
            <c:strRef>
              <c:f>balanza_periodos!$U$27</c:f>
              <c:strCache>
                <c:ptCount val="1"/>
                <c:pt idx="0">
                  <c:v>Agrícola</c:v>
                </c:pt>
              </c:strCache>
            </c:strRef>
          </c:tx>
          <c:cat>
            <c:strRef>
              <c:f>balanza_periodos!$T$28:$T$32</c:f>
              <c:strCache>
                <c:ptCount val="5"/>
                <c:pt idx="0">
                  <c:v>ene-feb 20</c:v>
                </c:pt>
                <c:pt idx="1">
                  <c:v>ene-feb 21</c:v>
                </c:pt>
                <c:pt idx="2">
                  <c:v>ene-feb 22</c:v>
                </c:pt>
                <c:pt idx="3">
                  <c:v>ene-feb 23</c:v>
                </c:pt>
                <c:pt idx="4">
                  <c:v>ene-feb 24</c:v>
                </c:pt>
              </c:strCache>
            </c:strRef>
          </c:cat>
          <c:val>
            <c:numRef>
              <c:f>balanza_periodos!$U$28:$U$32</c:f>
              <c:numCache>
                <c:formatCode>_-* #,##0\ _p_t_a_-;\-* #,##0\ _p_t_a_-;_-* "-"??\ _p_t_a_-;_-@_-</c:formatCode>
                <c:ptCount val="5"/>
                <c:pt idx="0">
                  <c:v>1872158</c:v>
                </c:pt>
                <c:pt idx="1">
                  <c:v>1842169</c:v>
                </c:pt>
                <c:pt idx="2">
                  <c:v>1866739</c:v>
                </c:pt>
                <c:pt idx="3">
                  <c:v>2435854</c:v>
                </c:pt>
                <c:pt idx="4">
                  <c:v>2634394</c:v>
                </c:pt>
              </c:numCache>
            </c:numRef>
          </c:val>
          <c:smooth val="0"/>
          <c:extLst>
            <c:ext xmlns:c16="http://schemas.microsoft.com/office/drawing/2014/chart" uri="{C3380CC4-5D6E-409C-BE32-E72D297353CC}">
              <c16:uniqueId val="{00000000-B6F2-43D3-A326-C07583E4992F}"/>
            </c:ext>
          </c:extLst>
        </c:ser>
        <c:ser>
          <c:idx val="1"/>
          <c:order val="1"/>
          <c:tx>
            <c:strRef>
              <c:f>balanza_periodos!$V$27</c:f>
              <c:strCache>
                <c:ptCount val="1"/>
                <c:pt idx="0">
                  <c:v>Pecuario</c:v>
                </c:pt>
              </c:strCache>
            </c:strRef>
          </c:tx>
          <c:cat>
            <c:strRef>
              <c:f>balanza_periodos!$T$28:$T$32</c:f>
              <c:strCache>
                <c:ptCount val="5"/>
                <c:pt idx="0">
                  <c:v>ene-feb 20</c:v>
                </c:pt>
                <c:pt idx="1">
                  <c:v>ene-feb 21</c:v>
                </c:pt>
                <c:pt idx="2">
                  <c:v>ene-feb 22</c:v>
                </c:pt>
                <c:pt idx="3">
                  <c:v>ene-feb 23</c:v>
                </c:pt>
                <c:pt idx="4">
                  <c:v>ene-feb 24</c:v>
                </c:pt>
              </c:strCache>
            </c:strRef>
          </c:cat>
          <c:val>
            <c:numRef>
              <c:f>balanza_periodos!$V$28:$V$32</c:f>
              <c:numCache>
                <c:formatCode>_-* #,##0\ _p_t_a_-;\-* #,##0\ _p_t_a_-;_-* "-"??\ _p_t_a_-;_-@_-</c:formatCode>
                <c:ptCount val="5"/>
                <c:pt idx="0">
                  <c:v>-64001</c:v>
                </c:pt>
                <c:pt idx="1">
                  <c:v>-145505</c:v>
                </c:pt>
                <c:pt idx="2">
                  <c:v>-145987</c:v>
                </c:pt>
                <c:pt idx="3">
                  <c:v>-70657</c:v>
                </c:pt>
                <c:pt idx="4">
                  <c:v>-165656</c:v>
                </c:pt>
              </c:numCache>
            </c:numRef>
          </c:val>
          <c:smooth val="0"/>
          <c:extLst>
            <c:ext xmlns:c16="http://schemas.microsoft.com/office/drawing/2014/chart" uri="{C3380CC4-5D6E-409C-BE32-E72D297353CC}">
              <c16:uniqueId val="{00000001-B6F2-43D3-A326-C07583E4992F}"/>
            </c:ext>
          </c:extLst>
        </c:ser>
        <c:ser>
          <c:idx val="2"/>
          <c:order val="2"/>
          <c:tx>
            <c:strRef>
              <c:f>balanza_periodos!$W$27</c:f>
              <c:strCache>
                <c:ptCount val="1"/>
                <c:pt idx="0">
                  <c:v>Forestal</c:v>
                </c:pt>
              </c:strCache>
            </c:strRef>
          </c:tx>
          <c:cat>
            <c:strRef>
              <c:f>balanza_periodos!$T$28:$T$32</c:f>
              <c:strCache>
                <c:ptCount val="5"/>
                <c:pt idx="0">
                  <c:v>ene-feb 20</c:v>
                </c:pt>
                <c:pt idx="1">
                  <c:v>ene-feb 21</c:v>
                </c:pt>
                <c:pt idx="2">
                  <c:v>ene-feb 22</c:v>
                </c:pt>
                <c:pt idx="3">
                  <c:v>ene-feb 23</c:v>
                </c:pt>
                <c:pt idx="4">
                  <c:v>ene-feb 24</c:v>
                </c:pt>
              </c:strCache>
            </c:strRef>
          </c:cat>
          <c:val>
            <c:numRef>
              <c:f>balanza_periodos!$W$28:$W$32</c:f>
              <c:numCache>
                <c:formatCode>_-* #,##0\ _p_t_a_-;\-* #,##0\ _p_t_a_-;_-* "-"??\ _p_t_a_-;_-@_-</c:formatCode>
                <c:ptCount val="5"/>
                <c:pt idx="0">
                  <c:v>631530</c:v>
                </c:pt>
                <c:pt idx="1">
                  <c:v>715953</c:v>
                </c:pt>
                <c:pt idx="2">
                  <c:v>837458</c:v>
                </c:pt>
                <c:pt idx="3">
                  <c:v>806890</c:v>
                </c:pt>
                <c:pt idx="4">
                  <c:v>849865</c:v>
                </c:pt>
              </c:numCache>
            </c:numRef>
          </c:val>
          <c:smooth val="0"/>
          <c:extLst>
            <c:ext xmlns:c16="http://schemas.microsoft.com/office/drawing/2014/chart" uri="{C3380CC4-5D6E-409C-BE32-E72D297353CC}">
              <c16:uniqueId val="{00000002-B6F2-43D3-A326-C07583E4992F}"/>
            </c:ext>
          </c:extLst>
        </c:ser>
        <c:ser>
          <c:idx val="3"/>
          <c:order val="3"/>
          <c:tx>
            <c:strRef>
              <c:f>balanza_periodos!$X$27</c:f>
              <c:strCache>
                <c:ptCount val="1"/>
                <c:pt idx="0">
                  <c:v>Total</c:v>
                </c:pt>
              </c:strCache>
            </c:strRef>
          </c:tx>
          <c:cat>
            <c:strRef>
              <c:f>balanza_periodos!$T$28:$T$32</c:f>
              <c:strCache>
                <c:ptCount val="5"/>
                <c:pt idx="0">
                  <c:v>ene-feb 20</c:v>
                </c:pt>
                <c:pt idx="1">
                  <c:v>ene-feb 21</c:v>
                </c:pt>
                <c:pt idx="2">
                  <c:v>ene-feb 22</c:v>
                </c:pt>
                <c:pt idx="3">
                  <c:v>ene-feb 23</c:v>
                </c:pt>
                <c:pt idx="4">
                  <c:v>ene-feb 24</c:v>
                </c:pt>
              </c:strCache>
            </c:strRef>
          </c:cat>
          <c:val>
            <c:numRef>
              <c:f>balanza_periodos!$X$28:$X$32</c:f>
              <c:numCache>
                <c:formatCode>_-* #,##0\ _p_t_a_-;\-* #,##0\ _p_t_a_-;_-* "-"??\ _p_t_a_-;_-@_-</c:formatCode>
                <c:ptCount val="5"/>
                <c:pt idx="0">
                  <c:v>2439687</c:v>
                </c:pt>
                <c:pt idx="1">
                  <c:v>2412617</c:v>
                </c:pt>
                <c:pt idx="2">
                  <c:v>2558210</c:v>
                </c:pt>
                <c:pt idx="3">
                  <c:v>3172087</c:v>
                </c:pt>
                <c:pt idx="4">
                  <c:v>3318603</c:v>
                </c:pt>
              </c:numCache>
            </c:numRef>
          </c:val>
          <c:smooth val="0"/>
          <c:extLst>
            <c:ext xmlns:c16="http://schemas.microsoft.com/office/drawing/2014/chart" uri="{C3380CC4-5D6E-409C-BE32-E72D297353CC}">
              <c16:uniqueId val="{00000003-B6F2-43D3-A326-C07583E4992F}"/>
            </c:ext>
          </c:extLst>
        </c:ser>
        <c:dLbls>
          <c:showLegendKey val="0"/>
          <c:showVal val="0"/>
          <c:showCatName val="0"/>
          <c:showSerName val="0"/>
          <c:showPercent val="0"/>
          <c:showBubbleSize val="0"/>
        </c:dLbls>
        <c:marker val="1"/>
        <c:smooth val="0"/>
        <c:axId val="33084960"/>
        <c:axId val="33086592"/>
      </c:lineChart>
      <c:catAx>
        <c:axId val="33084960"/>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33086592"/>
        <c:crosses val="autoZero"/>
        <c:auto val="1"/>
        <c:lblAlgn val="ctr"/>
        <c:lblOffset val="100"/>
        <c:noMultiLvlLbl val="0"/>
      </c:catAx>
      <c:valAx>
        <c:axId val="33086592"/>
        <c:scaling>
          <c:orientation val="minMax"/>
        </c:scaling>
        <c:delete val="0"/>
        <c:axPos val="l"/>
        <c:majorGridlines/>
        <c:numFmt formatCode="_-* #,##0\ _p_t_a_-;\-* #,##0\ _p_t_a_-;_-* &quot;-&quot;??\ _p_t_a_-;_-@_-"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33084960"/>
        <c:crosses val="autoZero"/>
        <c:crossBetween val="between"/>
        <c:dispUnits>
          <c:builtInUnit val="thousands"/>
          <c:dispUnitsLbl>
            <c:layout>
              <c:manualLayout>
                <c:xMode val="edge"/>
                <c:yMode val="edge"/>
                <c:x val="2.6097271648873072E-2"/>
                <c:y val="0.31112148018534719"/>
              </c:manualLayout>
            </c:layout>
            <c:tx>
              <c:rich>
                <a:bodyPr rot="-5400000" vert="horz"/>
                <a:lstStyle/>
                <a:p>
                  <a:pPr algn="ctr">
                    <a:defRPr sz="1000" b="1" i="0" u="none" strike="noStrike" baseline="0">
                      <a:solidFill>
                        <a:srgbClr val="000000"/>
                      </a:solidFill>
                      <a:latin typeface="Calibri"/>
                      <a:ea typeface="Calibri"/>
                      <a:cs typeface="Calibri"/>
                    </a:defRPr>
                  </a:pPr>
                  <a:r>
                    <a:rPr lang="es-ES"/>
                    <a:t>Millones de dólares</a:t>
                  </a:r>
                </a:p>
              </c:rich>
            </c:tx>
          </c:dispUnitsLbl>
        </c:dispUnits>
      </c:valAx>
    </c:plotArea>
    <c:legend>
      <c:legendPos val="r"/>
      <c:layout>
        <c:manualLayout>
          <c:xMode val="edge"/>
          <c:yMode val="edge"/>
          <c:x val="0.82404539070136751"/>
          <c:y val="0.42762712318621671"/>
          <c:w val="0.16792576067483195"/>
          <c:h val="0.24213123800150071"/>
        </c:manualLayout>
      </c:layout>
      <c:overlay val="0"/>
      <c:txPr>
        <a:bodyPr/>
        <a:lstStyle/>
        <a:p>
          <a:pPr>
            <a:defRPr sz="800" b="0" i="0" u="none" strike="noStrike" baseline="0">
              <a:solidFill>
                <a:srgbClr val="000000"/>
              </a:solidFill>
              <a:latin typeface="Calibri"/>
              <a:ea typeface="Calibri"/>
              <a:cs typeface="Calibri"/>
            </a:defRPr>
          </a:pPr>
          <a:endParaRPr lang="es-CL"/>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022" l="0.70000000000000018" r="0.70000000000000018" t="0.75000000000000022" header="0.3000000000000001" footer="0.3000000000000001"/>
    <c:pageSetup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7"/>
    </mc:Choice>
    <mc:Fallback>
      <c:style val="27"/>
    </mc:Fallback>
  </mc:AlternateContent>
  <c:chart>
    <c:title>
      <c:tx>
        <c:strRef>
          <c:f>TitulosGraficos!$G$5</c:f>
          <c:strCache>
            <c:ptCount val="1"/>
            <c:pt idx="0">
              <c:v>Gráfico  Nº 10
Importación de productos silvoagropecuarios por país de origen
Miles de dólares  enero - febrero 2024</c:v>
            </c:pt>
          </c:strCache>
        </c:strRef>
      </c:tx>
      <c:layout>
        <c:manualLayout>
          <c:xMode val="edge"/>
          <c:yMode val="edge"/>
          <c:x val="0.21233355162628248"/>
          <c:y val="2.8030833917309039E-2"/>
        </c:manualLayout>
      </c:layout>
      <c:overlay val="0"/>
      <c:txPr>
        <a:bodyPr/>
        <a:lstStyle/>
        <a:p>
          <a:pPr>
            <a:defRPr sz="1000" b="0" i="0" u="none" strike="noStrike" baseline="0">
              <a:solidFill>
                <a:srgbClr val="000000"/>
              </a:solidFill>
              <a:latin typeface="Calibri"/>
              <a:ea typeface="Calibri"/>
              <a:cs typeface="Calibri"/>
            </a:defRPr>
          </a:pPr>
          <a:endParaRPr lang="es-CL"/>
        </a:p>
      </c:txPr>
    </c:title>
    <c:autoTitleDeleted val="0"/>
    <c:plotArea>
      <c:layout/>
      <c:barChart>
        <c:barDir val="col"/>
        <c:grouping val="clustered"/>
        <c:varyColors val="0"/>
        <c:ser>
          <c:idx val="0"/>
          <c:order val="0"/>
          <c:invertIfNegative val="0"/>
          <c:cat>
            <c:strRef>
              <c:f>'prin paises exp e imp'!$A$55:$A$69</c:f>
              <c:strCache>
                <c:ptCount val="15"/>
                <c:pt idx="0">
                  <c:v>Argentina</c:v>
                </c:pt>
                <c:pt idx="1">
                  <c:v>Brasil</c:v>
                </c:pt>
                <c:pt idx="2">
                  <c:v>Paraguay</c:v>
                </c:pt>
                <c:pt idx="3">
                  <c:v>Estados Unidos</c:v>
                </c:pt>
                <c:pt idx="4">
                  <c:v>Uruguay</c:v>
                </c:pt>
                <c:pt idx="5">
                  <c:v>China</c:v>
                </c:pt>
                <c:pt idx="6">
                  <c:v>Holanda</c:v>
                </c:pt>
                <c:pt idx="7">
                  <c:v>Perú</c:v>
                </c:pt>
                <c:pt idx="8">
                  <c:v>Colombia</c:v>
                </c:pt>
                <c:pt idx="9">
                  <c:v>Ecuador</c:v>
                </c:pt>
                <c:pt idx="10">
                  <c:v>Alemania</c:v>
                </c:pt>
                <c:pt idx="11">
                  <c:v>Bélgica</c:v>
                </c:pt>
                <c:pt idx="12">
                  <c:v>España</c:v>
                </c:pt>
                <c:pt idx="13">
                  <c:v>Bolivia</c:v>
                </c:pt>
                <c:pt idx="14">
                  <c:v>Canadá</c:v>
                </c:pt>
              </c:strCache>
            </c:strRef>
          </c:cat>
          <c:val>
            <c:numRef>
              <c:f>'prin paises exp e imp'!$D$55:$D$69</c:f>
              <c:numCache>
                <c:formatCode>#,##0</c:formatCode>
                <c:ptCount val="15"/>
                <c:pt idx="0">
                  <c:v>260361.45034999994</c:v>
                </c:pt>
                <c:pt idx="1">
                  <c:v>254548.37291999994</c:v>
                </c:pt>
                <c:pt idx="2">
                  <c:v>235377.13364000001</c:v>
                </c:pt>
                <c:pt idx="3">
                  <c:v>106628.64171999999</c:v>
                </c:pt>
                <c:pt idx="4">
                  <c:v>52263.053220000009</c:v>
                </c:pt>
                <c:pt idx="5">
                  <c:v>37661.071440000022</c:v>
                </c:pt>
                <c:pt idx="6">
                  <c:v>33723.925450000002</c:v>
                </c:pt>
                <c:pt idx="7">
                  <c:v>32109.070599999985</c:v>
                </c:pt>
                <c:pt idx="8">
                  <c:v>31176.547290000006</c:v>
                </c:pt>
                <c:pt idx="9">
                  <c:v>30692.593649999995</c:v>
                </c:pt>
                <c:pt idx="10">
                  <c:v>28528.511690000003</c:v>
                </c:pt>
                <c:pt idx="11">
                  <c:v>26845.261880000002</c:v>
                </c:pt>
                <c:pt idx="12">
                  <c:v>25333.836930000023</c:v>
                </c:pt>
                <c:pt idx="13">
                  <c:v>25155.019849999993</c:v>
                </c:pt>
                <c:pt idx="14">
                  <c:v>19499.096610000001</c:v>
                </c:pt>
              </c:numCache>
            </c:numRef>
          </c:val>
          <c:extLst>
            <c:ext xmlns:c16="http://schemas.microsoft.com/office/drawing/2014/chart" uri="{C3380CC4-5D6E-409C-BE32-E72D297353CC}">
              <c16:uniqueId val="{00000000-CD69-4EB8-9613-529E62A0A293}"/>
            </c:ext>
          </c:extLst>
        </c:ser>
        <c:dLbls>
          <c:showLegendKey val="0"/>
          <c:showVal val="0"/>
          <c:showCatName val="0"/>
          <c:showSerName val="0"/>
          <c:showPercent val="0"/>
          <c:showBubbleSize val="0"/>
        </c:dLbls>
        <c:gapWidth val="150"/>
        <c:axId val="33097472"/>
        <c:axId val="33089856"/>
      </c:barChart>
      <c:catAx>
        <c:axId val="33097472"/>
        <c:scaling>
          <c:orientation val="minMax"/>
        </c:scaling>
        <c:delete val="0"/>
        <c:axPos val="b"/>
        <c:numFmt formatCode="#,##0.00"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CL"/>
          </a:p>
        </c:txPr>
        <c:crossAx val="33089856"/>
        <c:crosses val="autoZero"/>
        <c:auto val="1"/>
        <c:lblAlgn val="ctr"/>
        <c:lblOffset val="100"/>
        <c:noMultiLvlLbl val="0"/>
      </c:catAx>
      <c:valAx>
        <c:axId val="33089856"/>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33097472"/>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59055118110236227" l="0.78740157480314965" r="0.78740157480314965" t="2.4409448818897639" header="0.31496062992125984" footer="0.31496062992125984"/>
    <c:pageSetup paperSize="119" orientation="portrait" horizontalDpi="300" verticalDpi="3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7"/>
    </mc:Choice>
    <mc:Fallback>
      <c:style val="27"/>
    </mc:Fallback>
  </mc:AlternateContent>
  <c:chart>
    <c:title>
      <c:tx>
        <c:strRef>
          <c:f>TitulosGraficos!$F$5</c:f>
          <c:strCache>
            <c:ptCount val="1"/>
            <c:pt idx="0">
              <c:v>Gráfico  Nº 9
Exportación de productos silvoagropecuarios por país de  destino
Miles de dólares  enero - febrero 2024</c:v>
            </c:pt>
          </c:strCache>
        </c:strRef>
      </c:tx>
      <c:overlay val="0"/>
      <c:txPr>
        <a:bodyPr/>
        <a:lstStyle/>
        <a:p>
          <a:pPr>
            <a:defRPr sz="1000" b="0" i="0" u="none" strike="noStrike" baseline="0">
              <a:solidFill>
                <a:srgbClr val="000000"/>
              </a:solidFill>
              <a:latin typeface="Calibri"/>
              <a:ea typeface="Calibri"/>
              <a:cs typeface="Calibri"/>
            </a:defRPr>
          </a:pPr>
          <a:endParaRPr lang="es-CL"/>
        </a:p>
      </c:txPr>
    </c:title>
    <c:autoTitleDeleted val="0"/>
    <c:plotArea>
      <c:layout/>
      <c:barChart>
        <c:barDir val="col"/>
        <c:grouping val="clustered"/>
        <c:varyColors val="0"/>
        <c:ser>
          <c:idx val="0"/>
          <c:order val="0"/>
          <c:invertIfNegative val="0"/>
          <c:cat>
            <c:strRef>
              <c:f>'prin paises exp e imp'!$A$7:$A$21</c:f>
              <c:strCache>
                <c:ptCount val="15"/>
                <c:pt idx="0">
                  <c:v>China</c:v>
                </c:pt>
                <c:pt idx="1">
                  <c:v>Estados Unidos</c:v>
                </c:pt>
                <c:pt idx="2">
                  <c:v>Holanda</c:v>
                </c:pt>
                <c:pt idx="3">
                  <c:v>Japón</c:v>
                </c:pt>
                <c:pt idx="4">
                  <c:v>México</c:v>
                </c:pt>
                <c:pt idx="5">
                  <c:v>Corea del Sur</c:v>
                </c:pt>
                <c:pt idx="6">
                  <c:v>Reino Unido</c:v>
                </c:pt>
                <c:pt idx="7">
                  <c:v>Brasil</c:v>
                </c:pt>
                <c:pt idx="8">
                  <c:v>Alemania</c:v>
                </c:pt>
                <c:pt idx="9">
                  <c:v>Colombia</c:v>
                </c:pt>
                <c:pt idx="10">
                  <c:v>Canadá</c:v>
                </c:pt>
                <c:pt idx="11">
                  <c:v>Taiwán</c:v>
                </c:pt>
                <c:pt idx="12">
                  <c:v>Perú</c:v>
                </c:pt>
                <c:pt idx="13">
                  <c:v>España</c:v>
                </c:pt>
                <c:pt idx="14">
                  <c:v>Ecuador</c:v>
                </c:pt>
              </c:strCache>
            </c:strRef>
          </c:cat>
          <c:val>
            <c:numRef>
              <c:f>'prin paises exp e imp'!$D$7:$D$21</c:f>
              <c:numCache>
                <c:formatCode>#,##0</c:formatCode>
                <c:ptCount val="15"/>
                <c:pt idx="0">
                  <c:v>2423097.3151700008</c:v>
                </c:pt>
                <c:pt idx="1">
                  <c:v>728342.17191000027</c:v>
                </c:pt>
                <c:pt idx="2">
                  <c:v>158342.78420999987</c:v>
                </c:pt>
                <c:pt idx="3">
                  <c:v>139172.50199000002</c:v>
                </c:pt>
                <c:pt idx="4">
                  <c:v>137724.85870999991</c:v>
                </c:pt>
                <c:pt idx="5">
                  <c:v>133293.66484000001</c:v>
                </c:pt>
                <c:pt idx="6">
                  <c:v>85805.942589999962</c:v>
                </c:pt>
                <c:pt idx="7">
                  <c:v>74853.845920000007</c:v>
                </c:pt>
                <c:pt idx="8">
                  <c:v>70427.555580000029</c:v>
                </c:pt>
                <c:pt idx="9">
                  <c:v>57684.071550000008</c:v>
                </c:pt>
                <c:pt idx="10">
                  <c:v>56931.106550000019</c:v>
                </c:pt>
                <c:pt idx="11">
                  <c:v>50764.681730000004</c:v>
                </c:pt>
                <c:pt idx="12">
                  <c:v>48566.959319999987</c:v>
                </c:pt>
                <c:pt idx="13">
                  <c:v>36543.594970000006</c:v>
                </c:pt>
                <c:pt idx="14">
                  <c:v>33100.908280000003</c:v>
                </c:pt>
              </c:numCache>
            </c:numRef>
          </c:val>
          <c:extLst>
            <c:ext xmlns:c16="http://schemas.microsoft.com/office/drawing/2014/chart" uri="{C3380CC4-5D6E-409C-BE32-E72D297353CC}">
              <c16:uniqueId val="{00000000-EDA1-42EA-AF74-F05AA0BC3164}"/>
            </c:ext>
          </c:extLst>
        </c:ser>
        <c:dLbls>
          <c:showLegendKey val="0"/>
          <c:showVal val="0"/>
          <c:showCatName val="0"/>
          <c:showSerName val="0"/>
          <c:showPercent val="0"/>
          <c:showBubbleSize val="0"/>
        </c:dLbls>
        <c:gapWidth val="150"/>
        <c:axId val="33083328"/>
        <c:axId val="33084416"/>
      </c:barChart>
      <c:catAx>
        <c:axId val="33083328"/>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CL"/>
          </a:p>
        </c:txPr>
        <c:crossAx val="33084416"/>
        <c:crosses val="autoZero"/>
        <c:auto val="1"/>
        <c:lblAlgn val="ctr"/>
        <c:lblOffset val="100"/>
        <c:noMultiLvlLbl val="0"/>
      </c:catAx>
      <c:valAx>
        <c:axId val="33084416"/>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33083328"/>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044" l="0.7000000000000004" r="0.7000000000000004" t="0.75000000000000044" header="0.30000000000000021" footer="0.30000000000000021"/>
    <c:pageSetup orientation="portrait"/>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8"/>
    </mc:Choice>
    <mc:Fallback>
      <c:style val="28"/>
    </mc:Fallback>
  </mc:AlternateContent>
  <c:chart>
    <c:title>
      <c:tx>
        <c:strRef>
          <c:f>TitulosGraficos!$H$5</c:f>
          <c:strCache>
            <c:ptCount val="1"/>
            <c:pt idx="0">
              <c:v>Gráfico  Nº 11
Principales productos silvoagropecuarios exportados
Miles de dólares  enero - febrero 2024</c:v>
            </c:pt>
          </c:strCache>
        </c:strRef>
      </c:tx>
      <c:overlay val="0"/>
      <c:txPr>
        <a:bodyPr/>
        <a:lstStyle/>
        <a:p>
          <a:pPr>
            <a:defRPr sz="1000" b="0" i="0" u="none" strike="noStrike" baseline="0">
              <a:solidFill>
                <a:srgbClr val="000000"/>
              </a:solidFill>
              <a:latin typeface="Calibri"/>
              <a:ea typeface="Calibri"/>
              <a:cs typeface="Calibri"/>
            </a:defRPr>
          </a:pPr>
          <a:endParaRPr lang="es-CL"/>
        </a:p>
      </c:txPr>
    </c:title>
    <c:autoTitleDeleted val="0"/>
    <c:plotArea>
      <c:layout/>
      <c:barChart>
        <c:barDir val="bar"/>
        <c:grouping val="clustered"/>
        <c:varyColors val="0"/>
        <c:ser>
          <c:idx val="0"/>
          <c:order val="0"/>
          <c:invertIfNegative val="0"/>
          <c:cat>
            <c:numRef>
              <c:f>'prin prod exp e imp'!$A$7:$A$21</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cat>
          <c:val>
            <c:numRef>
              <c:f>'prin prod exp e imp'!$E$7:$E$21</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AE88-4EDD-BA85-1FA18FD2CDD9}"/>
            </c:ext>
          </c:extLst>
        </c:ser>
        <c:dLbls>
          <c:showLegendKey val="0"/>
          <c:showVal val="0"/>
          <c:showCatName val="0"/>
          <c:showSerName val="0"/>
          <c:showPercent val="0"/>
          <c:showBubbleSize val="0"/>
        </c:dLbls>
        <c:gapWidth val="150"/>
        <c:axId val="1978359472"/>
        <c:axId val="1978362192"/>
      </c:barChart>
      <c:catAx>
        <c:axId val="1978359472"/>
        <c:scaling>
          <c:orientation val="minMax"/>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1978362192"/>
        <c:crosses val="autoZero"/>
        <c:auto val="1"/>
        <c:lblAlgn val="ctr"/>
        <c:lblOffset val="100"/>
        <c:tickLblSkip val="1"/>
        <c:noMultiLvlLbl val="0"/>
      </c:catAx>
      <c:valAx>
        <c:axId val="1978362192"/>
        <c:scaling>
          <c:orientation val="minMax"/>
          <c:min val="0"/>
        </c:scaling>
        <c:delete val="0"/>
        <c:axPos val="b"/>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978359472"/>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022" l="0.70000000000000018" r="0.70000000000000018" t="0.75000000000000022" header="0.3000000000000001" footer="0.3000000000000001"/>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8"/>
    </mc:Choice>
    <mc:Fallback>
      <c:style val="28"/>
    </mc:Fallback>
  </mc:AlternateContent>
  <c:chart>
    <c:title>
      <c:tx>
        <c:strRef>
          <c:f>TitulosGraficos!$I$5</c:f>
          <c:strCache>
            <c:ptCount val="1"/>
            <c:pt idx="0">
              <c:v>Gráfico  Nº 12
Principales productos silvoagropecuarios importados
Miles de dólares  enero - febrero 2024</c:v>
            </c:pt>
          </c:strCache>
        </c:strRef>
      </c:tx>
      <c:overlay val="0"/>
      <c:txPr>
        <a:bodyPr/>
        <a:lstStyle/>
        <a:p>
          <a:pPr>
            <a:defRPr sz="1000" b="0" i="0" u="none" strike="noStrike" baseline="0">
              <a:solidFill>
                <a:srgbClr val="000000"/>
              </a:solidFill>
              <a:latin typeface="Calibri"/>
              <a:ea typeface="Calibri"/>
              <a:cs typeface="Calibri"/>
            </a:defRPr>
          </a:pPr>
          <a:endParaRPr lang="es-CL"/>
        </a:p>
      </c:txPr>
    </c:title>
    <c:autoTitleDeleted val="0"/>
    <c:plotArea>
      <c:layout/>
      <c:barChart>
        <c:barDir val="bar"/>
        <c:grouping val="clustered"/>
        <c:varyColors val="0"/>
        <c:ser>
          <c:idx val="0"/>
          <c:order val="0"/>
          <c:invertIfNegative val="0"/>
          <c:cat>
            <c:numRef>
              <c:f>'prin prod exp e imp'!$A$56:$A$70</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cat>
          <c:val>
            <c:numRef>
              <c:f>'prin prod exp e imp'!$E$56:$E$70</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E684-4EB9-80B5-AEEF6B2A5878}"/>
            </c:ext>
          </c:extLst>
        </c:ser>
        <c:dLbls>
          <c:showLegendKey val="0"/>
          <c:showVal val="0"/>
          <c:showCatName val="0"/>
          <c:showSerName val="0"/>
          <c:showPercent val="0"/>
          <c:showBubbleSize val="0"/>
        </c:dLbls>
        <c:gapWidth val="150"/>
        <c:axId val="1978358384"/>
        <c:axId val="1978363824"/>
      </c:barChart>
      <c:catAx>
        <c:axId val="1978358384"/>
        <c:scaling>
          <c:orientation val="minMax"/>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1978363824"/>
        <c:crossesAt val="0"/>
        <c:auto val="1"/>
        <c:lblAlgn val="ctr"/>
        <c:lblOffset val="100"/>
        <c:tickLblSkip val="1"/>
        <c:noMultiLvlLbl val="0"/>
      </c:catAx>
      <c:valAx>
        <c:axId val="1978363824"/>
        <c:scaling>
          <c:orientation val="minMax"/>
        </c:scaling>
        <c:delete val="0"/>
        <c:axPos val="b"/>
        <c:majorGridlines/>
        <c:numFmt formatCode="#,##0"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1978358384"/>
        <c:crosses val="autoZero"/>
        <c:crossBetween val="between"/>
        <c:minorUnit val="1000"/>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022" l="0.70000000000000018" r="0.70000000000000018" t="0.75000000000000022" header="0.3000000000000001" footer="0.3000000000000001"/>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strRef>
          <c:f>TitulosGraficos!$J$5</c:f>
          <c:strCache>
            <c:ptCount val="1"/>
            <c:pt idx="0">
              <c:v>Gráfico  Nº 11
Principales rubros exportados
Millones de dólares  enero - febrero 2024</c:v>
            </c:pt>
          </c:strCache>
        </c:strRef>
      </c:tx>
      <c:layout>
        <c:manualLayout>
          <c:xMode val="edge"/>
          <c:yMode val="edge"/>
          <c:x val="0.30080084397878143"/>
          <c:y val="2.0746656544960902E-2"/>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s-CL"/>
        </a:p>
      </c:txPr>
    </c:title>
    <c:autoTitleDeleted val="0"/>
    <c:plotArea>
      <c:layout>
        <c:manualLayout>
          <c:layoutTarget val="inner"/>
          <c:xMode val="edge"/>
          <c:yMode val="edge"/>
          <c:x val="0.26718870838065828"/>
          <c:y val="0.18565351490434084"/>
          <c:w val="0.66103923395313025"/>
          <c:h val="0.72140753679769365"/>
        </c:manualLayout>
      </c:layout>
      <c:barChart>
        <c:barDir val="bar"/>
        <c:grouping val="clustered"/>
        <c:varyColors val="0"/>
        <c:ser>
          <c:idx val="7"/>
          <c:order val="0"/>
          <c:spPr>
            <a:gradFill rotWithShape="1">
              <a:gsLst>
                <a:gs pos="0">
                  <a:schemeClr val="accent1">
                    <a:tint val="46000"/>
                    <a:shade val="51000"/>
                    <a:satMod val="130000"/>
                  </a:schemeClr>
                </a:gs>
                <a:gs pos="80000">
                  <a:schemeClr val="accent1">
                    <a:tint val="46000"/>
                    <a:shade val="93000"/>
                    <a:satMod val="130000"/>
                  </a:schemeClr>
                </a:gs>
                <a:gs pos="100000">
                  <a:schemeClr val="accent1">
                    <a:tint val="46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'Principales Rubros'!$A$9:$A$22</c:f>
              <c:strCache>
                <c:ptCount val="14"/>
                <c:pt idx="0">
                  <c:v>Fruta fresca y frutos secos</c:v>
                </c:pt>
                <c:pt idx="1">
                  <c:v>Celulosa</c:v>
                </c:pt>
                <c:pt idx="2">
                  <c:v>Vinos y alcoholes</c:v>
                </c:pt>
                <c:pt idx="3">
                  <c:v>Fruta procesada</c:v>
                </c:pt>
                <c:pt idx="4">
                  <c:v>Maderas elaboradas</c:v>
                </c:pt>
                <c:pt idx="5">
                  <c:v>Carnes y subproductos</c:v>
                </c:pt>
                <c:pt idx="6">
                  <c:v>Maderas aserradas</c:v>
                </c:pt>
                <c:pt idx="7">
                  <c:v>Maderas en plaquitas</c:v>
                </c:pt>
                <c:pt idx="8">
                  <c:v>Semillas para siembra</c:v>
                </c:pt>
                <c:pt idx="9">
                  <c:v>Lácteos</c:v>
                </c:pt>
                <c:pt idx="10">
                  <c:v>Hortalizas procesadas</c:v>
                </c:pt>
                <c:pt idx="11">
                  <c:v>Hortalizas frescas</c:v>
                </c:pt>
                <c:pt idx="12">
                  <c:v>Flores, bulbos, tubérculos y plantas</c:v>
                </c:pt>
                <c:pt idx="13">
                  <c:v>Miel</c:v>
                </c:pt>
              </c:strCache>
            </c:strRef>
          </c:cat>
          <c:val>
            <c:numRef>
              <c:f>'Principales Rubros'!$I$9:$I$22</c:f>
              <c:numCache>
                <c:formatCode>#,##0</c:formatCode>
                <c:ptCount val="14"/>
                <c:pt idx="0">
                  <c:v>2809299.0699899984</c:v>
                </c:pt>
                <c:pt idx="1">
                  <c:v>502575.46623000002</c:v>
                </c:pt>
                <c:pt idx="2">
                  <c:v>259134.07715999999</c:v>
                </c:pt>
                <c:pt idx="3">
                  <c:v>244181.72951999999</c:v>
                </c:pt>
                <c:pt idx="4">
                  <c:v>207114.83014000001</c:v>
                </c:pt>
                <c:pt idx="5">
                  <c:v>210678.05109000002</c:v>
                </c:pt>
                <c:pt idx="6">
                  <c:v>128720.29459</c:v>
                </c:pt>
                <c:pt idx="7">
                  <c:v>39500.269220000009</c:v>
                </c:pt>
                <c:pt idx="8">
                  <c:v>23776.28421999999</c:v>
                </c:pt>
                <c:pt idx="9">
                  <c:v>37951.386209999997</c:v>
                </c:pt>
                <c:pt idx="10">
                  <c:v>48379.551250000004</c:v>
                </c:pt>
                <c:pt idx="11">
                  <c:v>26402.618020000002</c:v>
                </c:pt>
                <c:pt idx="12">
                  <c:v>6032.2057500000001</c:v>
                </c:pt>
                <c:pt idx="13">
                  <c:v>824.11511000000007</c:v>
                </c:pt>
              </c:numCache>
            </c:numRef>
          </c:val>
          <c:extLst>
            <c:ext xmlns:c16="http://schemas.microsoft.com/office/drawing/2014/chart" uri="{C3380CC4-5D6E-409C-BE32-E72D297353CC}">
              <c16:uniqueId val="{00000000-57EA-4DC0-B029-7F4C8FAF7D44}"/>
            </c:ext>
          </c:extLst>
        </c:ser>
        <c:dLbls>
          <c:showLegendKey val="0"/>
          <c:showVal val="0"/>
          <c:showCatName val="0"/>
          <c:showSerName val="0"/>
          <c:showPercent val="0"/>
          <c:showBubbleSize val="0"/>
        </c:dLbls>
        <c:gapWidth val="100"/>
        <c:axId val="1978353488"/>
        <c:axId val="1978350768"/>
      </c:barChart>
      <c:catAx>
        <c:axId val="1978353488"/>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es-CL"/>
          </a:p>
        </c:txPr>
        <c:crossAx val="1978350768"/>
        <c:crosses val="autoZero"/>
        <c:auto val="1"/>
        <c:lblAlgn val="ctr"/>
        <c:lblOffset val="100"/>
        <c:noMultiLvlLbl val="0"/>
      </c:catAx>
      <c:valAx>
        <c:axId val="1978350768"/>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es-CL"/>
          </a:p>
        </c:txPr>
        <c:crossAx val="1978353488"/>
        <c:crosses val="autoZero"/>
        <c:crossBetween val="between"/>
        <c:dispUnits>
          <c:builtInUnit val="thousands"/>
        </c:dispUnits>
      </c:valAx>
      <c:spPr>
        <a:noFill/>
        <a:ln>
          <a:noFill/>
        </a:ln>
        <a:effectLst/>
      </c:spPr>
    </c:plotArea>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L"/>
    </a:p>
  </c:txPr>
  <c:printSettings>
    <c:headerFooter/>
    <c:pageMargins b="0.74803149606299213" l="0.70866141732283472" r="0.70866141732283472" t="1.3130314960629921" header="0.30000000000000021" footer="0.30000000000000021"/>
    <c:pageSetup paperSize="9" orientation="portrait"/>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strRef>
          <c:f>TitulosGraficos!$K$5</c:f>
          <c:strCache>
            <c:ptCount val="1"/>
            <c:pt idx="0">
              <c:v>Gráfico  Nº 12
Principales rubros importados
Millones de dólares  enero - febrero 2024</c:v>
            </c:pt>
          </c:strCache>
        </c:strRef>
      </c:tx>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s-CL"/>
        </a:p>
      </c:txPr>
    </c:title>
    <c:autoTitleDeleted val="0"/>
    <c:plotArea>
      <c:layout>
        <c:manualLayout>
          <c:layoutTarget val="inner"/>
          <c:xMode val="edge"/>
          <c:yMode val="edge"/>
          <c:x val="0.26934970243792461"/>
          <c:y val="0.18565351490434084"/>
          <c:w val="0.66103923395313025"/>
          <c:h val="0.72140753679769365"/>
        </c:manualLayout>
      </c:layout>
      <c:barChart>
        <c:barDir val="bar"/>
        <c:grouping val="clustered"/>
        <c:varyColors val="0"/>
        <c:ser>
          <c:idx val="0"/>
          <c:order val="0"/>
          <c:spPr>
            <a:gradFill rotWithShape="1">
              <a:gsLst>
                <a:gs pos="0">
                  <a:schemeClr val="accent1">
                    <a:shade val="45000"/>
                    <a:shade val="51000"/>
                    <a:satMod val="130000"/>
                  </a:schemeClr>
                </a:gs>
                <a:gs pos="80000">
                  <a:schemeClr val="accent1">
                    <a:shade val="45000"/>
                    <a:shade val="93000"/>
                    <a:satMod val="130000"/>
                  </a:schemeClr>
                </a:gs>
                <a:gs pos="100000">
                  <a:schemeClr val="accent1">
                    <a:shade val="45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extLst>
                <c:ext xmlns:c15="http://schemas.microsoft.com/office/drawing/2012/chart" uri="{02D57815-91ED-43cb-92C2-25804820EDAC}">
                  <c15:fullRef>
                    <c15:sqref>'Principales Rubros'!$A$62:$A$79</c15:sqref>
                  </c15:fullRef>
                </c:ext>
              </c:extLst>
              <c:f>('Principales Rubros'!$A$62,'Principales Rubros'!$A$66,'Principales Rubros'!$A$69,'Principales Rubros'!$A$73:$A$75,'Principales Rubros'!$A$77:$A$79)</c:f>
              <c:strCache>
                <c:ptCount val="9"/>
                <c:pt idx="0">
                  <c:v>Carnes y subproductos</c:v>
                </c:pt>
                <c:pt idx="1">
                  <c:v>Oleaginosas</c:v>
                </c:pt>
                <c:pt idx="2">
                  <c:v>Cereales</c:v>
                </c:pt>
                <c:pt idx="3">
                  <c:v>Frutas</c:v>
                </c:pt>
                <c:pt idx="4">
                  <c:v>Lácteos</c:v>
                </c:pt>
                <c:pt idx="5">
                  <c:v>Forestales</c:v>
                </c:pt>
                <c:pt idx="6">
                  <c:v>Vinos y alcoholes</c:v>
                </c:pt>
                <c:pt idx="7">
                  <c:v>Hortalizas y tubérculos</c:v>
                </c:pt>
                <c:pt idx="8">
                  <c:v>Azúcar refinada</c:v>
                </c:pt>
              </c:strCache>
            </c:strRef>
          </c:cat>
          <c:val>
            <c:numRef>
              <c:extLst>
                <c:ext xmlns:c15="http://schemas.microsoft.com/office/drawing/2012/chart" uri="{02D57815-91ED-43cb-92C2-25804820EDAC}">
                  <c15:fullRef>
                    <c15:sqref>'Principales Rubros'!$I$62:$I$79</c15:sqref>
                  </c15:fullRef>
                </c:ext>
              </c:extLst>
              <c:f>('Principales Rubros'!$I$62,'Principales Rubros'!$I$66,'Principales Rubros'!$I$69,'Principales Rubros'!$I$73:$I$75,'Principales Rubros'!$I$77:$I$79)</c:f>
              <c:numCache>
                <c:formatCode>#,##0</c:formatCode>
                <c:ptCount val="9"/>
                <c:pt idx="0">
                  <c:v>307437.96843000001</c:v>
                </c:pt>
                <c:pt idx="1">
                  <c:v>222082.58364000003</c:v>
                </c:pt>
                <c:pt idx="2" formatCode="_(* #,##0_);_(* \(#,##0\);_(* &quot;-&quot;_);_(@_)">
                  <c:v>206839.9077200001</c:v>
                </c:pt>
                <c:pt idx="3">
                  <c:v>82983.438379999934</c:v>
                </c:pt>
                <c:pt idx="4">
                  <c:v>79452.584199999983</c:v>
                </c:pt>
                <c:pt idx="5">
                  <c:v>35719</c:v>
                </c:pt>
                <c:pt idx="6" formatCode="_(* #,##0_);_(* \(#,##0\);_(* &quot;-&quot;_);_(@_)">
                  <c:v>37604.879749999986</c:v>
                </c:pt>
                <c:pt idx="7">
                  <c:v>71924.719519999999</c:v>
                </c:pt>
                <c:pt idx="8">
                  <c:v>52434.553409999993</c:v>
                </c:pt>
              </c:numCache>
            </c:numRef>
          </c:val>
          <c:extLst>
            <c:ext xmlns:c16="http://schemas.microsoft.com/office/drawing/2014/chart" uri="{C3380CC4-5D6E-409C-BE32-E72D297353CC}">
              <c16:uniqueId val="{00000005-437C-4DF6-958E-74F79B1AD73F}"/>
            </c:ext>
          </c:extLst>
        </c:ser>
        <c:dLbls>
          <c:showLegendKey val="0"/>
          <c:showVal val="0"/>
          <c:showCatName val="0"/>
          <c:showSerName val="0"/>
          <c:showPercent val="0"/>
          <c:showBubbleSize val="0"/>
        </c:dLbls>
        <c:gapWidth val="115"/>
        <c:overlap val="-20"/>
        <c:axId val="1978353488"/>
        <c:axId val="1978350768"/>
        <c:extLst>
          <c:ext xmlns:c15="http://schemas.microsoft.com/office/drawing/2012/chart" uri="{02D57815-91ED-43cb-92C2-25804820EDAC}">
            <c15:filteredBarSeries>
              <c15:ser>
                <c:idx val="1"/>
                <c:order val="1"/>
                <c:spPr>
                  <a:gradFill rotWithShape="1">
                    <a:gsLst>
                      <a:gs pos="0">
                        <a:schemeClr val="accent1">
                          <a:shade val="61000"/>
                          <a:shade val="51000"/>
                          <a:satMod val="130000"/>
                        </a:schemeClr>
                      </a:gs>
                      <a:gs pos="80000">
                        <a:schemeClr val="accent1">
                          <a:shade val="61000"/>
                          <a:shade val="93000"/>
                          <a:satMod val="130000"/>
                        </a:schemeClr>
                      </a:gs>
                      <a:gs pos="100000">
                        <a:schemeClr val="accent1">
                          <a:shade val="61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extLst>
                      <c:ext uri="{02D57815-91ED-43cb-92C2-25804820EDAC}">
                        <c15:fullRef>
                          <c15:sqref>'Principales Rubros'!$A$62:$A$79</c15:sqref>
                        </c15:fullRef>
                        <c15:formulaRef>
                          <c15:sqref>('Principales Rubros'!$A$62,'Principales Rubros'!$A$66,'Principales Rubros'!$A$69,'Principales Rubros'!$A$73:$A$75,'Principales Rubros'!$A$77:$A$79)</c15:sqref>
                        </c15:formulaRef>
                      </c:ext>
                    </c:extLst>
                    <c:strCache>
                      <c:ptCount val="9"/>
                      <c:pt idx="0">
                        <c:v>Carnes y subproductos</c:v>
                      </c:pt>
                      <c:pt idx="1">
                        <c:v>   Bovinos</c:v>
                      </c:pt>
                      <c:pt idx="2">
                        <c:v>   Cerdos</c:v>
                      </c:pt>
                      <c:pt idx="3">
                        <c:v>   Aves</c:v>
                      </c:pt>
                      <c:pt idx="4">
                        <c:v>Oleaginosas</c:v>
                      </c:pt>
                      <c:pt idx="5">
                        <c:v>  Aceites</c:v>
                      </c:pt>
                      <c:pt idx="6">
                        <c:v>  Tortas y residuos de soya</c:v>
                      </c:pt>
                      <c:pt idx="7">
                        <c:v>Cereales</c:v>
                      </c:pt>
                      <c:pt idx="8">
                        <c:v>   Trigo</c:v>
                      </c:pt>
                      <c:pt idx="9">
                        <c:v>   Maiz</c:v>
                      </c:pt>
                      <c:pt idx="10">
                        <c:v>   Arroz</c:v>
                      </c:pt>
                      <c:pt idx="11">
                        <c:v>Frutas</c:v>
                      </c:pt>
                      <c:pt idx="12">
                        <c:v>Lácteos</c:v>
                      </c:pt>
                      <c:pt idx="13">
                        <c:v>Forestales</c:v>
                      </c:pt>
                      <c:pt idx="14">
                        <c:v>  Maderas elaboradas</c:v>
                      </c:pt>
                      <c:pt idx="15">
                        <c:v>Vinos y alcoholes</c:v>
                      </c:pt>
                      <c:pt idx="16">
                        <c:v>Hortalizas y tubérculos</c:v>
                      </c:pt>
                      <c:pt idx="17">
                        <c:v>Azúcar refinada</c:v>
                      </c:pt>
                    </c:strCache>
                  </c:strRef>
                </c:cat>
                <c:val>
                  <c:numRef>
                    <c:extLst>
                      <c:ext uri="{02D57815-91ED-43cb-92C2-25804820EDAC}">
                        <c15:fullRef>
                          <c15:sqref>TitulosGraficos!$K$5</c15:sqref>
                        </c15:fullRef>
                        <c15:formulaRef>
                          <c15:sqref>TitulosGraficos!$K$5</c15:sqref>
                        </c15:formulaRef>
                      </c:ext>
                    </c:extLst>
                    <c:numCache>
                      <c:formatCode>General</c:formatCode>
                      <c:ptCount val="1"/>
                      <c:pt idx="0">
                        <c:v>0</c:v>
                      </c:pt>
                    </c:numCache>
                  </c:numRef>
                </c:val>
                <c:extLst>
                  <c:ext xmlns:c16="http://schemas.microsoft.com/office/drawing/2014/chart" uri="{C3380CC4-5D6E-409C-BE32-E72D297353CC}">
                    <c16:uniqueId val="{00000006-437C-4DF6-958E-74F79B1AD73F}"/>
                  </c:ext>
                </c:extLst>
              </c15:ser>
            </c15:filteredBarSeries>
            <c15:filteredBarSeries>
              <c15:ser>
                <c:idx val="2"/>
                <c:order val="2"/>
                <c:spPr>
                  <a:gradFill rotWithShape="1">
                    <a:gsLst>
                      <a:gs pos="0">
                        <a:schemeClr val="accent1">
                          <a:shade val="76000"/>
                          <a:shade val="51000"/>
                          <a:satMod val="130000"/>
                        </a:schemeClr>
                      </a:gs>
                      <a:gs pos="80000">
                        <a:schemeClr val="accent1">
                          <a:shade val="76000"/>
                          <a:shade val="93000"/>
                          <a:satMod val="130000"/>
                        </a:schemeClr>
                      </a:gs>
                      <a:gs pos="100000">
                        <a:schemeClr val="accent1">
                          <a:shade val="76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extLst>
                      <c:ext xmlns:c15="http://schemas.microsoft.com/office/drawing/2012/chart" uri="{02D57815-91ED-43cb-92C2-25804820EDAC}">
                        <c15:fullRef>
                          <c15:sqref>'Principales Rubros'!$A$62:$A$79</c15:sqref>
                        </c15:fullRef>
                        <c15:formulaRef>
                          <c15:sqref>('Principales Rubros'!$A$62,'Principales Rubros'!$A$66,'Principales Rubros'!$A$69,'Principales Rubros'!$A$73:$A$75,'Principales Rubros'!$A$77:$A$79)</c15:sqref>
                        </c15:formulaRef>
                      </c:ext>
                    </c:extLst>
                    <c:strCache>
                      <c:ptCount val="9"/>
                      <c:pt idx="0">
                        <c:v>Carnes y subproductos</c:v>
                      </c:pt>
                      <c:pt idx="1">
                        <c:v>   Bovinos</c:v>
                      </c:pt>
                      <c:pt idx="2">
                        <c:v>   Cerdos</c:v>
                      </c:pt>
                      <c:pt idx="3">
                        <c:v>   Aves</c:v>
                      </c:pt>
                      <c:pt idx="4">
                        <c:v>Oleaginosas</c:v>
                      </c:pt>
                      <c:pt idx="5">
                        <c:v>  Aceites</c:v>
                      </c:pt>
                      <c:pt idx="6">
                        <c:v>  Tortas y residuos de soya</c:v>
                      </c:pt>
                      <c:pt idx="7">
                        <c:v>Cereales</c:v>
                      </c:pt>
                      <c:pt idx="8">
                        <c:v>   Trigo</c:v>
                      </c:pt>
                      <c:pt idx="9">
                        <c:v>   Maiz</c:v>
                      </c:pt>
                      <c:pt idx="10">
                        <c:v>   Arroz</c:v>
                      </c:pt>
                      <c:pt idx="11">
                        <c:v>Frutas</c:v>
                      </c:pt>
                      <c:pt idx="12">
                        <c:v>Lácteos</c:v>
                      </c:pt>
                      <c:pt idx="13">
                        <c:v>Forestales</c:v>
                      </c:pt>
                      <c:pt idx="14">
                        <c:v>  Maderas elaboradas</c:v>
                      </c:pt>
                      <c:pt idx="15">
                        <c:v>Vinos y alcoholes</c:v>
                      </c:pt>
                      <c:pt idx="16">
                        <c:v>Hortalizas y tubérculos</c:v>
                      </c:pt>
                      <c:pt idx="17">
                        <c:v>Azúcar refinada</c:v>
                      </c:pt>
                    </c:strCache>
                  </c:strRef>
                </c:cat>
                <c:val>
                  <c:numRef>
                    <c:extLst>
                      <c:ext xmlns:c15="http://schemas.microsoft.com/office/drawing/2012/chart" uri="{02D57815-91ED-43cb-92C2-25804820EDAC}">
                        <c15:fullRef>
                          <c15:sqref>TitulosGraficos!$K$5</c15:sqref>
                        </c15:fullRef>
                        <c15:formulaRef>
                          <c15:sqref>TitulosGraficos!$K$5</c15:sqref>
                        </c15:formulaRef>
                      </c:ext>
                    </c:extLst>
                    <c:numCache>
                      <c:formatCode>General</c:formatCode>
                      <c:ptCount val="1"/>
                      <c:pt idx="0">
                        <c:v>0</c:v>
                      </c:pt>
                    </c:numCache>
                  </c:numRef>
                </c:val>
                <c:extLst xmlns:c15="http://schemas.microsoft.com/office/drawing/2012/chart">
                  <c:ext xmlns:c16="http://schemas.microsoft.com/office/drawing/2014/chart" uri="{C3380CC4-5D6E-409C-BE32-E72D297353CC}">
                    <c16:uniqueId val="{00000007-437C-4DF6-958E-74F79B1AD73F}"/>
                  </c:ext>
                </c:extLst>
              </c15:ser>
            </c15:filteredBarSeries>
            <c15:filteredBarSeries>
              <c15:ser>
                <c:idx val="7"/>
                <c:order val="3"/>
                <c:spPr>
                  <a:gradFill rotWithShape="1">
                    <a:gsLst>
                      <a:gs pos="0">
                        <a:schemeClr val="accent1">
                          <a:tint val="46000"/>
                          <a:shade val="51000"/>
                          <a:satMod val="130000"/>
                        </a:schemeClr>
                      </a:gs>
                      <a:gs pos="80000">
                        <a:schemeClr val="accent1">
                          <a:tint val="46000"/>
                          <a:shade val="93000"/>
                          <a:satMod val="130000"/>
                        </a:schemeClr>
                      </a:gs>
                      <a:gs pos="100000">
                        <a:schemeClr val="accent1">
                          <a:tint val="46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extLst>
                      <c:ext xmlns:c15="http://schemas.microsoft.com/office/drawing/2012/chart" uri="{02D57815-91ED-43cb-92C2-25804820EDAC}">
                        <c15:fullRef>
                          <c15:sqref>'Principales Rubros'!$A$9:$A$22</c15:sqref>
                        </c15:fullRef>
                        <c15:formulaRef>
                          <c15:sqref>('Principales Rubros'!$A$9,'Principales Rubros'!$A$13,'Principales Rubros'!$A$16,'Principales Rubros'!$A$20:$A$22)</c15:sqref>
                        </c15:formulaRef>
                      </c:ext>
                    </c:extLst>
                    <c:strCache>
                      <c:ptCount val="6"/>
                      <c:pt idx="0">
                        <c:v>Fruta fresca y frutos secos</c:v>
                      </c:pt>
                      <c:pt idx="1">
                        <c:v>Maderas elaboradas</c:v>
                      </c:pt>
                      <c:pt idx="2">
                        <c:v>Maderas en plaquitas</c:v>
                      </c:pt>
                      <c:pt idx="3">
                        <c:v>Hortalizas frescas</c:v>
                      </c:pt>
                      <c:pt idx="4">
                        <c:v>Flores, bulbos, tubérculos y plantas</c:v>
                      </c:pt>
                      <c:pt idx="5">
                        <c:v>Miel</c:v>
                      </c:pt>
                    </c:strCache>
                  </c:strRef>
                </c:cat>
                <c:val>
                  <c:numRef>
                    <c:extLst>
                      <c:ext xmlns:c15="http://schemas.microsoft.com/office/drawing/2012/chart" uri="{02D57815-91ED-43cb-92C2-25804820EDAC}">
                        <c15:fullRef>
                          <c15:sqref>'Principales Rubros'!$I$9:$I$22</c15:sqref>
                        </c15:fullRef>
                        <c15:formulaRef>
                          <c15:sqref>('Principales Rubros'!$I$9,'Principales Rubros'!$I$13,'Principales Rubros'!$I$16,'Principales Rubros'!$I$20:$I$22)</c15:sqref>
                        </c15:formulaRef>
                      </c:ext>
                    </c:extLst>
                    <c:numCache>
                      <c:formatCode>#,##0</c:formatCode>
                      <c:ptCount val="6"/>
                      <c:pt idx="0">
                        <c:v>2809299.0699899984</c:v>
                      </c:pt>
                      <c:pt idx="1">
                        <c:v>207114.83014000001</c:v>
                      </c:pt>
                      <c:pt idx="2">
                        <c:v>39500.269220000009</c:v>
                      </c:pt>
                      <c:pt idx="3">
                        <c:v>26402.618020000002</c:v>
                      </c:pt>
                      <c:pt idx="4">
                        <c:v>6032.2057500000001</c:v>
                      </c:pt>
                      <c:pt idx="5">
                        <c:v>824.11511000000007</c:v>
                      </c:pt>
                    </c:numCache>
                  </c:numRef>
                </c:val>
                <c:extLst xmlns:c15="http://schemas.microsoft.com/office/drawing/2012/chart">
                  <c:ext xmlns:c16="http://schemas.microsoft.com/office/drawing/2014/chart" uri="{C3380CC4-5D6E-409C-BE32-E72D297353CC}">
                    <c16:uniqueId val="{00000004-437C-4DF6-958E-74F79B1AD73F}"/>
                  </c:ext>
                </c:extLst>
              </c15:ser>
            </c15:filteredBarSeries>
          </c:ext>
        </c:extLst>
      </c:barChart>
      <c:catAx>
        <c:axId val="1978353488"/>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978350768"/>
        <c:crosses val="autoZero"/>
        <c:auto val="1"/>
        <c:lblAlgn val="ctr"/>
        <c:lblOffset val="100"/>
        <c:noMultiLvlLbl val="0"/>
      </c:catAx>
      <c:valAx>
        <c:axId val="19783507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978353488"/>
        <c:crosses val="autoZero"/>
        <c:crossBetween val="between"/>
        <c:dispUnits>
          <c:builtInUnit val="thousands"/>
        </c:dispUnits>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4803149606299213" l="0.70866141732283472" r="0.70866141732283472" t="1.3130314960629921" header="0.30000000000000021" footer="0.30000000000000021"/>
    <c:pageSetup paperSize="9"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000" b="1" i="0" u="none" strike="noStrike" baseline="0">
                <a:solidFill>
                  <a:sysClr val="windowText" lastClr="000000"/>
                </a:solidFill>
                <a:latin typeface="Arial"/>
                <a:cs typeface="Arial"/>
              </a:rPr>
              <a:t>Gráfico Nº 2</a:t>
            </a:r>
          </a:p>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Evolución balanza anual de productos silvoagropecuarios </a:t>
            </a:r>
          </a:p>
          <a:p>
            <a:pPr>
              <a:defRPr sz="1000" b="0" i="0" u="none" strike="noStrike" baseline="0">
                <a:solidFill>
                  <a:srgbClr val="000000"/>
                </a:solidFill>
                <a:latin typeface="Calibri"/>
                <a:ea typeface="Calibri"/>
                <a:cs typeface="Calibri"/>
              </a:defRPr>
            </a:pPr>
            <a:endParaRPr lang="es-ES"/>
          </a:p>
        </c:rich>
      </c:tx>
      <c:overlay val="0"/>
    </c:title>
    <c:autoTitleDeleted val="0"/>
    <c:plotArea>
      <c:layout>
        <c:manualLayout>
          <c:layoutTarget val="inner"/>
          <c:xMode val="edge"/>
          <c:yMode val="edge"/>
          <c:x val="0.18188693245334414"/>
          <c:y val="0.22056853062858667"/>
          <c:w val="0.65164965787334195"/>
          <c:h val="0.73515422237225336"/>
        </c:manualLayout>
      </c:layout>
      <c:lineChart>
        <c:grouping val="standard"/>
        <c:varyColors val="0"/>
        <c:ser>
          <c:idx val="0"/>
          <c:order val="0"/>
          <c:tx>
            <c:strRef>
              <c:f>balanza_anuales!$U$26</c:f>
              <c:strCache>
                <c:ptCount val="1"/>
                <c:pt idx="0">
                  <c:v>Agrícola</c:v>
                </c:pt>
              </c:strCache>
            </c:strRef>
          </c:tx>
          <c:cat>
            <c:numRef>
              <c:f>balanza_anuales!$T$27:$T$31</c:f>
              <c:numCache>
                <c:formatCode>0</c:formatCode>
                <c:ptCount val="5"/>
                <c:pt idx="0">
                  <c:v>2019</c:v>
                </c:pt>
                <c:pt idx="1">
                  <c:v>2020</c:v>
                </c:pt>
                <c:pt idx="2">
                  <c:v>2021</c:v>
                </c:pt>
                <c:pt idx="3">
                  <c:v>2022</c:v>
                </c:pt>
                <c:pt idx="4">
                  <c:v>2023</c:v>
                </c:pt>
              </c:numCache>
            </c:numRef>
          </c:cat>
          <c:val>
            <c:numRef>
              <c:f>balanza_anuales!$U$27:$U$31</c:f>
              <c:numCache>
                <c:formatCode>_-* #,##0\ _p_t_a_-;\-* #,##0\ _p_t_a_-;_-* "-"??\ _p_t_a_-;_-@_-</c:formatCode>
                <c:ptCount val="5"/>
                <c:pt idx="0">
                  <c:v>6422120</c:v>
                </c:pt>
                <c:pt idx="1">
                  <c:v>5590965</c:v>
                </c:pt>
                <c:pt idx="2">
                  <c:v>4670677</c:v>
                </c:pt>
                <c:pt idx="3">
                  <c:v>4257293</c:v>
                </c:pt>
                <c:pt idx="4">
                  <c:v>5483892</c:v>
                </c:pt>
              </c:numCache>
            </c:numRef>
          </c:val>
          <c:smooth val="0"/>
          <c:extLst>
            <c:ext xmlns:c16="http://schemas.microsoft.com/office/drawing/2014/chart" uri="{C3380CC4-5D6E-409C-BE32-E72D297353CC}">
              <c16:uniqueId val="{00000000-3E2D-40E0-8240-5AF26ED72D9A}"/>
            </c:ext>
          </c:extLst>
        </c:ser>
        <c:ser>
          <c:idx val="1"/>
          <c:order val="1"/>
          <c:tx>
            <c:strRef>
              <c:f>balanza_anuales!$V$26</c:f>
              <c:strCache>
                <c:ptCount val="1"/>
                <c:pt idx="0">
                  <c:v>Pecuario</c:v>
                </c:pt>
              </c:strCache>
            </c:strRef>
          </c:tx>
          <c:cat>
            <c:numRef>
              <c:f>balanza_anuales!$T$27:$T$31</c:f>
              <c:numCache>
                <c:formatCode>0</c:formatCode>
                <c:ptCount val="5"/>
                <c:pt idx="0">
                  <c:v>2019</c:v>
                </c:pt>
                <c:pt idx="1">
                  <c:v>2020</c:v>
                </c:pt>
                <c:pt idx="2">
                  <c:v>2021</c:v>
                </c:pt>
                <c:pt idx="3">
                  <c:v>2022</c:v>
                </c:pt>
                <c:pt idx="4">
                  <c:v>2023</c:v>
                </c:pt>
              </c:numCache>
            </c:numRef>
          </c:cat>
          <c:val>
            <c:numRef>
              <c:f>balanza_anuales!$V$27:$V$31</c:f>
              <c:numCache>
                <c:formatCode>_-* #,##0\ _p_t_a_-;\-* #,##0\ _p_t_a_-;_-* "-"??\ _p_t_a_-;_-@_-</c:formatCode>
                <c:ptCount val="5"/>
                <c:pt idx="0">
                  <c:v>-681646</c:v>
                </c:pt>
                <c:pt idx="1">
                  <c:v>-450130</c:v>
                </c:pt>
                <c:pt idx="2">
                  <c:v>-1424834</c:v>
                </c:pt>
                <c:pt idx="3">
                  <c:v>-1013499</c:v>
                </c:pt>
                <c:pt idx="4">
                  <c:v>-1181847</c:v>
                </c:pt>
              </c:numCache>
            </c:numRef>
          </c:val>
          <c:smooth val="0"/>
          <c:extLst>
            <c:ext xmlns:c16="http://schemas.microsoft.com/office/drawing/2014/chart" uri="{C3380CC4-5D6E-409C-BE32-E72D297353CC}">
              <c16:uniqueId val="{00000001-3E2D-40E0-8240-5AF26ED72D9A}"/>
            </c:ext>
          </c:extLst>
        </c:ser>
        <c:ser>
          <c:idx val="2"/>
          <c:order val="2"/>
          <c:tx>
            <c:strRef>
              <c:f>balanza_anuales!$W$26</c:f>
              <c:strCache>
                <c:ptCount val="1"/>
                <c:pt idx="0">
                  <c:v>Forestal</c:v>
                </c:pt>
              </c:strCache>
            </c:strRef>
          </c:tx>
          <c:cat>
            <c:numRef>
              <c:f>balanza_anuales!$T$27:$T$31</c:f>
              <c:numCache>
                <c:formatCode>0</c:formatCode>
                <c:ptCount val="5"/>
                <c:pt idx="0">
                  <c:v>2019</c:v>
                </c:pt>
                <c:pt idx="1">
                  <c:v>2020</c:v>
                </c:pt>
                <c:pt idx="2">
                  <c:v>2021</c:v>
                </c:pt>
                <c:pt idx="3">
                  <c:v>2022</c:v>
                </c:pt>
                <c:pt idx="4">
                  <c:v>2023</c:v>
                </c:pt>
              </c:numCache>
            </c:numRef>
          </c:cat>
          <c:val>
            <c:numRef>
              <c:f>balanza_anuales!$W$27:$W$31</c:f>
              <c:numCache>
                <c:formatCode>_-* #,##0\ _p_t_a_-;\-* #,##0\ _p_t_a_-;_-* "-"??\ _p_t_a_-;_-@_-</c:formatCode>
                <c:ptCount val="5"/>
                <c:pt idx="0">
                  <c:v>4755333</c:v>
                </c:pt>
                <c:pt idx="1">
                  <c:v>4105622</c:v>
                </c:pt>
                <c:pt idx="2">
                  <c:v>5074644</c:v>
                </c:pt>
                <c:pt idx="3">
                  <c:v>6006164</c:v>
                </c:pt>
                <c:pt idx="4">
                  <c:v>4675766</c:v>
                </c:pt>
              </c:numCache>
            </c:numRef>
          </c:val>
          <c:smooth val="0"/>
          <c:extLst>
            <c:ext xmlns:c16="http://schemas.microsoft.com/office/drawing/2014/chart" uri="{C3380CC4-5D6E-409C-BE32-E72D297353CC}">
              <c16:uniqueId val="{00000002-3E2D-40E0-8240-5AF26ED72D9A}"/>
            </c:ext>
          </c:extLst>
        </c:ser>
        <c:ser>
          <c:idx val="3"/>
          <c:order val="3"/>
          <c:tx>
            <c:strRef>
              <c:f>balanza_anuales!$X$26</c:f>
              <c:strCache>
                <c:ptCount val="1"/>
                <c:pt idx="0">
                  <c:v>Total</c:v>
                </c:pt>
              </c:strCache>
            </c:strRef>
          </c:tx>
          <c:cat>
            <c:numRef>
              <c:f>balanza_anuales!$T$27:$T$31</c:f>
              <c:numCache>
                <c:formatCode>0</c:formatCode>
                <c:ptCount val="5"/>
                <c:pt idx="0">
                  <c:v>2019</c:v>
                </c:pt>
                <c:pt idx="1">
                  <c:v>2020</c:v>
                </c:pt>
                <c:pt idx="2">
                  <c:v>2021</c:v>
                </c:pt>
                <c:pt idx="3">
                  <c:v>2022</c:v>
                </c:pt>
                <c:pt idx="4">
                  <c:v>2023</c:v>
                </c:pt>
              </c:numCache>
            </c:numRef>
          </c:cat>
          <c:val>
            <c:numRef>
              <c:f>balanza_anuales!$X$27:$X$31</c:f>
              <c:numCache>
                <c:formatCode>_-* #,##0\ _p_t_a_-;\-* #,##0\ _p_t_a_-;_-* "-"??\ _p_t_a_-;_-@_-</c:formatCode>
                <c:ptCount val="5"/>
                <c:pt idx="0">
                  <c:v>10495807</c:v>
                </c:pt>
                <c:pt idx="1">
                  <c:v>9246457</c:v>
                </c:pt>
                <c:pt idx="2">
                  <c:v>8320487</c:v>
                </c:pt>
                <c:pt idx="3">
                  <c:v>9249958</c:v>
                </c:pt>
                <c:pt idx="4">
                  <c:v>8977811</c:v>
                </c:pt>
              </c:numCache>
            </c:numRef>
          </c:val>
          <c:smooth val="0"/>
          <c:extLst>
            <c:ext xmlns:c16="http://schemas.microsoft.com/office/drawing/2014/chart" uri="{C3380CC4-5D6E-409C-BE32-E72D297353CC}">
              <c16:uniqueId val="{00000003-3E2D-40E0-8240-5AF26ED72D9A}"/>
            </c:ext>
          </c:extLst>
        </c:ser>
        <c:dLbls>
          <c:showLegendKey val="0"/>
          <c:showVal val="0"/>
          <c:showCatName val="0"/>
          <c:showSerName val="0"/>
          <c:showPercent val="0"/>
          <c:showBubbleSize val="0"/>
        </c:dLbls>
        <c:marker val="1"/>
        <c:smooth val="0"/>
        <c:axId val="33084960"/>
        <c:axId val="33086592"/>
      </c:lineChart>
      <c:catAx>
        <c:axId val="33084960"/>
        <c:scaling>
          <c:orientation val="minMax"/>
        </c:scaling>
        <c:delete val="0"/>
        <c:axPos val="b"/>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33086592"/>
        <c:crosses val="autoZero"/>
        <c:auto val="1"/>
        <c:lblAlgn val="ctr"/>
        <c:lblOffset val="100"/>
        <c:noMultiLvlLbl val="0"/>
      </c:catAx>
      <c:valAx>
        <c:axId val="33086592"/>
        <c:scaling>
          <c:orientation val="minMax"/>
        </c:scaling>
        <c:delete val="0"/>
        <c:axPos val="l"/>
        <c:majorGridlines/>
        <c:numFmt formatCode="_-* #,##0\ _p_t_a_-;\-* #,##0\ _p_t_a_-;_-* &quot;-&quot;??\ _p_t_a_-;_-@_-"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33084960"/>
        <c:crosses val="autoZero"/>
        <c:crossBetween val="between"/>
        <c:dispUnits>
          <c:builtInUnit val="thousands"/>
          <c:dispUnitsLbl>
            <c:layout>
              <c:manualLayout>
                <c:xMode val="edge"/>
                <c:yMode val="edge"/>
                <c:x val="2.6097271648873072E-2"/>
                <c:y val="0.31112148018534719"/>
              </c:manualLayout>
            </c:layout>
            <c:tx>
              <c:rich>
                <a:bodyPr rot="-5400000" vert="horz"/>
                <a:lstStyle/>
                <a:p>
                  <a:pPr algn="ctr">
                    <a:defRPr sz="1000" b="1" i="0" u="none" strike="noStrike" baseline="0">
                      <a:solidFill>
                        <a:srgbClr val="000000"/>
                      </a:solidFill>
                      <a:latin typeface="Calibri"/>
                      <a:ea typeface="Calibri"/>
                      <a:cs typeface="Calibri"/>
                    </a:defRPr>
                  </a:pPr>
                  <a:r>
                    <a:rPr lang="es-ES"/>
                    <a:t>Millones de dólares</a:t>
                  </a:r>
                </a:p>
              </c:rich>
            </c:tx>
          </c:dispUnitsLbl>
        </c:dispUnits>
      </c:valAx>
    </c:plotArea>
    <c:legend>
      <c:legendPos val="r"/>
      <c:layout>
        <c:manualLayout>
          <c:xMode val="edge"/>
          <c:yMode val="edge"/>
          <c:x val="0.82404539070136751"/>
          <c:y val="0.42762712318621671"/>
          <c:w val="0.16792576067483195"/>
          <c:h val="0.24213123800150071"/>
        </c:manualLayout>
      </c:layout>
      <c:overlay val="0"/>
      <c:txPr>
        <a:bodyPr/>
        <a:lstStyle/>
        <a:p>
          <a:pPr>
            <a:defRPr sz="800" b="0" i="0" u="none" strike="noStrike" baseline="0">
              <a:solidFill>
                <a:srgbClr val="000000"/>
              </a:solidFill>
              <a:latin typeface="Calibri"/>
              <a:ea typeface="Calibri"/>
              <a:cs typeface="Calibri"/>
            </a:defRPr>
          </a:pPr>
          <a:endParaRPr lang="es-CL"/>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022" l="0.70000000000000018" r="0.70000000000000018" t="0.75000000000000022" header="0.3000000000000001" footer="0.3000000000000001"/>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ES" sz="1000" b="1" i="0" u="none" strike="noStrike" baseline="0">
                <a:solidFill>
                  <a:srgbClr val="000000"/>
                </a:solidFill>
                <a:latin typeface="Arial"/>
                <a:cs typeface="Arial"/>
              </a:rPr>
              <a:t>Gráfico Nº 3</a:t>
            </a:r>
          </a:p>
          <a:p>
            <a:pPr>
              <a:defRPr sz="1000" b="1" i="0" u="none" strike="noStrike" baseline="0">
                <a:solidFill>
                  <a:srgbClr val="000000"/>
                </a:solidFill>
                <a:latin typeface="Arial"/>
                <a:ea typeface="Arial"/>
                <a:cs typeface="Arial"/>
              </a:defRPr>
            </a:pPr>
            <a:r>
              <a:rPr lang="es-ES" sz="1000" b="1" i="0" u="none" strike="noStrike" baseline="0">
                <a:solidFill>
                  <a:srgbClr val="000000"/>
                </a:solidFill>
                <a:latin typeface="Arial"/>
                <a:cs typeface="Arial"/>
              </a:rPr>
              <a:t>Evolución de las exportaciones silvoagropecuarias </a:t>
            </a:r>
          </a:p>
          <a:p>
            <a:pPr>
              <a:defRPr sz="1000" b="1" i="0" u="none" strike="noStrike" baseline="0">
                <a:solidFill>
                  <a:srgbClr val="000000"/>
                </a:solidFill>
                <a:latin typeface="Arial"/>
                <a:ea typeface="Arial"/>
                <a:cs typeface="Arial"/>
              </a:defRPr>
            </a:pPr>
            <a:endParaRPr lang="es-ES"/>
          </a:p>
        </c:rich>
      </c:tx>
      <c:overlay val="0"/>
    </c:title>
    <c:autoTitleDeleted val="0"/>
    <c:plotArea>
      <c:layout/>
      <c:lineChart>
        <c:grouping val="standard"/>
        <c:varyColors val="0"/>
        <c:ser>
          <c:idx val="0"/>
          <c:order val="0"/>
          <c:tx>
            <c:strRef>
              <c:f>evolución_comercio!$R$2</c:f>
              <c:strCache>
                <c:ptCount val="1"/>
                <c:pt idx="0">
                  <c:v>Agrícola</c:v>
                </c:pt>
              </c:strCache>
            </c:strRef>
          </c:tx>
          <c:cat>
            <c:strRef>
              <c:f>evolución_comercio!$Q$3:$Q$7</c:f>
              <c:strCache>
                <c:ptCount val="5"/>
                <c:pt idx="0">
                  <c:v>ene-feb 20</c:v>
                </c:pt>
                <c:pt idx="1">
                  <c:v>ene-feb 21</c:v>
                </c:pt>
                <c:pt idx="2">
                  <c:v>ene-feb 22</c:v>
                </c:pt>
                <c:pt idx="3">
                  <c:v>ene-feb 23</c:v>
                </c:pt>
                <c:pt idx="4">
                  <c:v>ene-feb 24</c:v>
                </c:pt>
              </c:strCache>
            </c:strRef>
          </c:cat>
          <c:val>
            <c:numRef>
              <c:f>evolución_comercio!$R$3:$R$7</c:f>
              <c:numCache>
                <c:formatCode>_-* #,##0\ _p_t_a_-;\-* #,##0\ _p_t_a_-;_-* "-"??\ _p_t_a_-;_-@_-</c:formatCode>
                <c:ptCount val="5"/>
                <c:pt idx="0">
                  <c:v>2508670</c:v>
                </c:pt>
                <c:pt idx="1">
                  <c:v>2653523</c:v>
                </c:pt>
                <c:pt idx="2">
                  <c:v>2804639</c:v>
                </c:pt>
                <c:pt idx="3">
                  <c:v>3296169</c:v>
                </c:pt>
                <c:pt idx="4">
                  <c:v>3526014</c:v>
                </c:pt>
              </c:numCache>
            </c:numRef>
          </c:val>
          <c:smooth val="0"/>
          <c:extLst>
            <c:ext xmlns:c16="http://schemas.microsoft.com/office/drawing/2014/chart" uri="{C3380CC4-5D6E-409C-BE32-E72D297353CC}">
              <c16:uniqueId val="{00000000-FDE6-42F0-843B-E0D3F917E79C}"/>
            </c:ext>
          </c:extLst>
        </c:ser>
        <c:ser>
          <c:idx val="1"/>
          <c:order val="1"/>
          <c:tx>
            <c:strRef>
              <c:f>evolución_comercio!$S$2</c:f>
              <c:strCache>
                <c:ptCount val="1"/>
                <c:pt idx="0">
                  <c:v>Pecuario</c:v>
                </c:pt>
              </c:strCache>
            </c:strRef>
          </c:tx>
          <c:cat>
            <c:strRef>
              <c:f>evolución_comercio!$Q$3:$Q$7</c:f>
              <c:strCache>
                <c:ptCount val="5"/>
                <c:pt idx="0">
                  <c:v>ene-feb 20</c:v>
                </c:pt>
                <c:pt idx="1">
                  <c:v>ene-feb 21</c:v>
                </c:pt>
                <c:pt idx="2">
                  <c:v>ene-feb 22</c:v>
                </c:pt>
                <c:pt idx="3">
                  <c:v>ene-feb 23</c:v>
                </c:pt>
                <c:pt idx="4">
                  <c:v>ene-feb 24</c:v>
                </c:pt>
              </c:strCache>
            </c:strRef>
          </c:cat>
          <c:val>
            <c:numRef>
              <c:f>evolución_comercio!$S$3:$S$7</c:f>
              <c:numCache>
                <c:formatCode>_-* #,##0\ _p_t_a_-;\-* #,##0\ _p_t_a_-;_-* "-"??\ _p_t_a_-;_-@_-</c:formatCode>
                <c:ptCount val="5"/>
                <c:pt idx="0">
                  <c:v>281751</c:v>
                </c:pt>
                <c:pt idx="1">
                  <c:v>236005</c:v>
                </c:pt>
                <c:pt idx="2">
                  <c:v>266083</c:v>
                </c:pt>
                <c:pt idx="3">
                  <c:v>316685</c:v>
                </c:pt>
                <c:pt idx="4">
                  <c:v>263128</c:v>
                </c:pt>
              </c:numCache>
            </c:numRef>
          </c:val>
          <c:smooth val="0"/>
          <c:extLst>
            <c:ext xmlns:c16="http://schemas.microsoft.com/office/drawing/2014/chart" uri="{C3380CC4-5D6E-409C-BE32-E72D297353CC}">
              <c16:uniqueId val="{00000001-FDE6-42F0-843B-E0D3F917E79C}"/>
            </c:ext>
          </c:extLst>
        </c:ser>
        <c:ser>
          <c:idx val="2"/>
          <c:order val="2"/>
          <c:tx>
            <c:strRef>
              <c:f>evolución_comercio!$T$2</c:f>
              <c:strCache>
                <c:ptCount val="1"/>
                <c:pt idx="0">
                  <c:v>Forestal</c:v>
                </c:pt>
              </c:strCache>
            </c:strRef>
          </c:tx>
          <c:cat>
            <c:strRef>
              <c:f>evolución_comercio!$Q$3:$Q$7</c:f>
              <c:strCache>
                <c:ptCount val="5"/>
                <c:pt idx="0">
                  <c:v>ene-feb 20</c:v>
                </c:pt>
                <c:pt idx="1">
                  <c:v>ene-feb 21</c:v>
                </c:pt>
                <c:pt idx="2">
                  <c:v>ene-feb 22</c:v>
                </c:pt>
                <c:pt idx="3">
                  <c:v>ene-feb 23</c:v>
                </c:pt>
                <c:pt idx="4">
                  <c:v>ene-feb 24</c:v>
                </c:pt>
              </c:strCache>
            </c:strRef>
          </c:cat>
          <c:val>
            <c:numRef>
              <c:f>evolución_comercio!$T$3:$T$7</c:f>
              <c:numCache>
                <c:formatCode>_-* #,##0\ _p_t_a_-;\-* #,##0\ _p_t_a_-;_-* "-"??\ _p_t_a_-;_-@_-</c:formatCode>
                <c:ptCount val="5"/>
                <c:pt idx="0">
                  <c:v>665712</c:v>
                </c:pt>
                <c:pt idx="1">
                  <c:v>781082</c:v>
                </c:pt>
                <c:pt idx="2">
                  <c:v>914919</c:v>
                </c:pt>
                <c:pt idx="3">
                  <c:v>844992</c:v>
                </c:pt>
                <c:pt idx="4">
                  <c:v>885584</c:v>
                </c:pt>
              </c:numCache>
            </c:numRef>
          </c:val>
          <c:smooth val="0"/>
          <c:extLst>
            <c:ext xmlns:c16="http://schemas.microsoft.com/office/drawing/2014/chart" uri="{C3380CC4-5D6E-409C-BE32-E72D297353CC}">
              <c16:uniqueId val="{00000002-FDE6-42F0-843B-E0D3F917E79C}"/>
            </c:ext>
          </c:extLst>
        </c:ser>
        <c:ser>
          <c:idx val="3"/>
          <c:order val="3"/>
          <c:tx>
            <c:strRef>
              <c:f>evolución_comercio!$U$2</c:f>
              <c:strCache>
                <c:ptCount val="1"/>
                <c:pt idx="0">
                  <c:v>Total</c:v>
                </c:pt>
              </c:strCache>
            </c:strRef>
          </c:tx>
          <c:cat>
            <c:strRef>
              <c:f>evolución_comercio!$Q$3:$Q$7</c:f>
              <c:strCache>
                <c:ptCount val="5"/>
                <c:pt idx="0">
                  <c:v>ene-feb 20</c:v>
                </c:pt>
                <c:pt idx="1">
                  <c:v>ene-feb 21</c:v>
                </c:pt>
                <c:pt idx="2">
                  <c:v>ene-feb 22</c:v>
                </c:pt>
                <c:pt idx="3">
                  <c:v>ene-feb 23</c:v>
                </c:pt>
                <c:pt idx="4">
                  <c:v>ene-feb 24</c:v>
                </c:pt>
              </c:strCache>
            </c:strRef>
          </c:cat>
          <c:val>
            <c:numRef>
              <c:f>evolución_comercio!$U$3:$U$7</c:f>
              <c:numCache>
                <c:formatCode>_-* #,##0\ _p_t_a_-;\-* #,##0\ _p_t_a_-;_-* "-"??\ _p_t_a_-;_-@_-</c:formatCode>
                <c:ptCount val="5"/>
                <c:pt idx="0">
                  <c:v>3456133</c:v>
                </c:pt>
                <c:pt idx="1">
                  <c:v>3670610</c:v>
                </c:pt>
                <c:pt idx="2">
                  <c:v>3985641</c:v>
                </c:pt>
                <c:pt idx="3">
                  <c:v>4457846</c:v>
                </c:pt>
                <c:pt idx="4">
                  <c:v>4674726</c:v>
                </c:pt>
              </c:numCache>
            </c:numRef>
          </c:val>
          <c:smooth val="0"/>
          <c:extLst>
            <c:ext xmlns:c16="http://schemas.microsoft.com/office/drawing/2014/chart" uri="{C3380CC4-5D6E-409C-BE32-E72D297353CC}">
              <c16:uniqueId val="{00000003-FDE6-42F0-843B-E0D3F917E79C}"/>
            </c:ext>
          </c:extLst>
        </c:ser>
        <c:dLbls>
          <c:showLegendKey val="0"/>
          <c:showVal val="0"/>
          <c:showCatName val="0"/>
          <c:showSerName val="0"/>
          <c:showPercent val="0"/>
          <c:showBubbleSize val="0"/>
        </c:dLbls>
        <c:marker val="1"/>
        <c:smooth val="0"/>
        <c:axId val="33085504"/>
        <c:axId val="33090400"/>
      </c:lineChart>
      <c:catAx>
        <c:axId val="33085504"/>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33090400"/>
        <c:crosses val="autoZero"/>
        <c:auto val="1"/>
        <c:lblAlgn val="ctr"/>
        <c:lblOffset val="100"/>
        <c:noMultiLvlLbl val="0"/>
      </c:catAx>
      <c:valAx>
        <c:axId val="33090400"/>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s-ES"/>
                  <a:t>Millones de dólares</a:t>
                </a:r>
              </a:p>
            </c:rich>
          </c:tx>
          <c:overlay val="0"/>
        </c:title>
        <c:numFmt formatCode="_-* #,##0\ _p_t_a_-;\-* #,##0\ _p_t_a_-;_-* &quot;-&quot;??\ _p_t_a_-;_-@_-" sourceLinked="1"/>
        <c:majorTickMark val="none"/>
        <c:minorTickMark val="none"/>
        <c:tickLblPos val="nextTo"/>
        <c:txPr>
          <a:bodyPr rot="0" vert="horz"/>
          <a:lstStyle/>
          <a:p>
            <a:pPr>
              <a:defRPr sz="1000" b="1" i="0" u="none" strike="noStrike" baseline="0">
                <a:solidFill>
                  <a:srgbClr val="000000"/>
                </a:solidFill>
                <a:latin typeface="Arial"/>
                <a:ea typeface="Arial"/>
                <a:cs typeface="Arial"/>
              </a:defRPr>
            </a:pPr>
            <a:endParaRPr lang="es-CL"/>
          </a:p>
        </c:txPr>
        <c:crossAx val="33085504"/>
        <c:crosses val="autoZero"/>
        <c:crossBetween val="between"/>
        <c:dispUnits>
          <c:builtInUnit val="thousands"/>
        </c:dispUnits>
      </c:valAx>
    </c:plotArea>
    <c:legend>
      <c:legendPos val="r"/>
      <c:overlay val="0"/>
      <c:txPr>
        <a:bodyPr/>
        <a:lstStyle/>
        <a:p>
          <a:pPr>
            <a:defRPr sz="700" b="1" i="0" u="none" strike="noStrike" baseline="0">
              <a:solidFill>
                <a:srgbClr val="000000"/>
              </a:solidFill>
              <a:latin typeface="Arial"/>
              <a:ea typeface="Arial"/>
              <a:cs typeface="Arial"/>
            </a:defRPr>
          </a:pPr>
          <a:endParaRPr lang="es-CL"/>
        </a:p>
      </c:txPr>
    </c:legend>
    <c:plotVisOnly val="1"/>
    <c:dispBlanksAs val="gap"/>
    <c:showDLblsOverMax val="0"/>
  </c:chart>
  <c:spPr>
    <a:ln>
      <a:noFill/>
    </a:ln>
  </c:spPr>
  <c:txPr>
    <a:bodyPr/>
    <a:lstStyle/>
    <a:p>
      <a:pPr>
        <a:defRPr sz="1000" b="1" i="0" u="none" strike="noStrike" baseline="0">
          <a:solidFill>
            <a:srgbClr val="000000"/>
          </a:solidFill>
          <a:latin typeface="Arial"/>
          <a:ea typeface="Arial"/>
          <a:cs typeface="Arial"/>
        </a:defRPr>
      </a:pPr>
      <a:endParaRPr lang="es-CL"/>
    </a:p>
  </c:txPr>
  <c:printSettings>
    <c:headerFooter/>
    <c:pageMargins b="0.78740157480314965" l="0.78740157480314965" r="0.78740157480314965" t="2.4409448818897639" header="0.31496062992125984" footer="0.31496062992125984"/>
    <c:pageSetup paperSize="119" orientation="portrait"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Gráfico Nº 4</a:t>
            </a:r>
          </a:p>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Evolución de las importaciones silvoagropecuarias</a:t>
            </a:r>
          </a:p>
          <a:p>
            <a:pPr>
              <a:defRPr sz="1000" b="0" i="0" u="none" strike="noStrike" baseline="0">
                <a:solidFill>
                  <a:srgbClr val="000000"/>
                </a:solidFill>
                <a:latin typeface="Calibri"/>
                <a:ea typeface="Calibri"/>
                <a:cs typeface="Calibri"/>
              </a:defRPr>
            </a:pPr>
            <a:endParaRPr lang="es-ES"/>
          </a:p>
        </c:rich>
      </c:tx>
      <c:overlay val="0"/>
    </c:title>
    <c:autoTitleDeleted val="0"/>
    <c:plotArea>
      <c:layout/>
      <c:lineChart>
        <c:grouping val="standard"/>
        <c:varyColors val="0"/>
        <c:ser>
          <c:idx val="0"/>
          <c:order val="0"/>
          <c:tx>
            <c:strRef>
              <c:f>evolución_comercio!$R$11</c:f>
              <c:strCache>
                <c:ptCount val="1"/>
                <c:pt idx="0">
                  <c:v>Agrícola</c:v>
                </c:pt>
              </c:strCache>
            </c:strRef>
          </c:tx>
          <c:cat>
            <c:strRef>
              <c:f>evolución_comercio!$Q$12:$Q$16</c:f>
              <c:strCache>
                <c:ptCount val="5"/>
                <c:pt idx="0">
                  <c:v>ene-feb 20</c:v>
                </c:pt>
                <c:pt idx="1">
                  <c:v>ene-feb 21</c:v>
                </c:pt>
                <c:pt idx="2">
                  <c:v>ene-feb 22</c:v>
                </c:pt>
                <c:pt idx="3">
                  <c:v>ene-feb 23</c:v>
                </c:pt>
                <c:pt idx="4">
                  <c:v>ene-feb 24</c:v>
                </c:pt>
              </c:strCache>
            </c:strRef>
          </c:cat>
          <c:val>
            <c:numRef>
              <c:f>evolución_comercio!$R$12:$R$16</c:f>
              <c:numCache>
                <c:formatCode>_-* #,##0\ _p_t_a_-;\-* #,##0\ _p_t_a_-;_-* "-"??\ _p_t_a_-;_-@_-</c:formatCode>
                <c:ptCount val="5"/>
                <c:pt idx="0">
                  <c:v>636512</c:v>
                </c:pt>
                <c:pt idx="1">
                  <c:v>811354</c:v>
                </c:pt>
                <c:pt idx="2">
                  <c:v>937900</c:v>
                </c:pt>
                <c:pt idx="3">
                  <c:v>860315</c:v>
                </c:pt>
                <c:pt idx="4">
                  <c:v>891620</c:v>
                </c:pt>
              </c:numCache>
            </c:numRef>
          </c:val>
          <c:smooth val="0"/>
          <c:extLst>
            <c:ext xmlns:c16="http://schemas.microsoft.com/office/drawing/2014/chart" uri="{C3380CC4-5D6E-409C-BE32-E72D297353CC}">
              <c16:uniqueId val="{00000000-1A34-4A50-B6B7-508CDA0E4853}"/>
            </c:ext>
          </c:extLst>
        </c:ser>
        <c:ser>
          <c:idx val="1"/>
          <c:order val="1"/>
          <c:tx>
            <c:strRef>
              <c:f>evolución_comercio!$S$11</c:f>
              <c:strCache>
                <c:ptCount val="1"/>
                <c:pt idx="0">
                  <c:v>Pecuario</c:v>
                </c:pt>
              </c:strCache>
            </c:strRef>
          </c:tx>
          <c:cat>
            <c:strRef>
              <c:f>evolución_comercio!$Q$12:$Q$16</c:f>
              <c:strCache>
                <c:ptCount val="5"/>
                <c:pt idx="0">
                  <c:v>ene-feb 20</c:v>
                </c:pt>
                <c:pt idx="1">
                  <c:v>ene-feb 21</c:v>
                </c:pt>
                <c:pt idx="2">
                  <c:v>ene-feb 22</c:v>
                </c:pt>
                <c:pt idx="3">
                  <c:v>ene-feb 23</c:v>
                </c:pt>
                <c:pt idx="4">
                  <c:v>ene-feb 24</c:v>
                </c:pt>
              </c:strCache>
            </c:strRef>
          </c:cat>
          <c:val>
            <c:numRef>
              <c:f>evolución_comercio!$S$12:$S$16</c:f>
              <c:numCache>
                <c:formatCode>_-* #,##0\ _p_t_a_-;\-* #,##0\ _p_t_a_-;_-* "-"??\ _p_t_a_-;_-@_-</c:formatCode>
                <c:ptCount val="5"/>
                <c:pt idx="0">
                  <c:v>345752</c:v>
                </c:pt>
                <c:pt idx="1">
                  <c:v>381510</c:v>
                </c:pt>
                <c:pt idx="2">
                  <c:v>412070</c:v>
                </c:pt>
                <c:pt idx="3">
                  <c:v>387342</c:v>
                </c:pt>
                <c:pt idx="4">
                  <c:v>428784</c:v>
                </c:pt>
              </c:numCache>
            </c:numRef>
          </c:val>
          <c:smooth val="0"/>
          <c:extLst>
            <c:ext xmlns:c16="http://schemas.microsoft.com/office/drawing/2014/chart" uri="{C3380CC4-5D6E-409C-BE32-E72D297353CC}">
              <c16:uniqueId val="{00000001-1A34-4A50-B6B7-508CDA0E4853}"/>
            </c:ext>
          </c:extLst>
        </c:ser>
        <c:ser>
          <c:idx val="2"/>
          <c:order val="2"/>
          <c:tx>
            <c:strRef>
              <c:f>evolución_comercio!$T$11</c:f>
              <c:strCache>
                <c:ptCount val="1"/>
                <c:pt idx="0">
                  <c:v>Forestal</c:v>
                </c:pt>
              </c:strCache>
            </c:strRef>
          </c:tx>
          <c:cat>
            <c:strRef>
              <c:f>evolución_comercio!$Q$12:$Q$16</c:f>
              <c:strCache>
                <c:ptCount val="5"/>
                <c:pt idx="0">
                  <c:v>ene-feb 20</c:v>
                </c:pt>
                <c:pt idx="1">
                  <c:v>ene-feb 21</c:v>
                </c:pt>
                <c:pt idx="2">
                  <c:v>ene-feb 22</c:v>
                </c:pt>
                <c:pt idx="3">
                  <c:v>ene-feb 23</c:v>
                </c:pt>
                <c:pt idx="4">
                  <c:v>ene-feb 24</c:v>
                </c:pt>
              </c:strCache>
            </c:strRef>
          </c:cat>
          <c:val>
            <c:numRef>
              <c:f>evolución_comercio!$T$12:$T$16</c:f>
              <c:numCache>
                <c:formatCode>_-* #,##0\ _p_t_a_-;\-* #,##0\ _p_t_a_-;_-* "-"??\ _p_t_a_-;_-@_-</c:formatCode>
                <c:ptCount val="5"/>
                <c:pt idx="0">
                  <c:v>34182</c:v>
                </c:pt>
                <c:pt idx="1">
                  <c:v>65129</c:v>
                </c:pt>
                <c:pt idx="2">
                  <c:v>77461</c:v>
                </c:pt>
                <c:pt idx="3">
                  <c:v>38102</c:v>
                </c:pt>
                <c:pt idx="4">
                  <c:v>35719</c:v>
                </c:pt>
              </c:numCache>
            </c:numRef>
          </c:val>
          <c:smooth val="0"/>
          <c:extLst>
            <c:ext xmlns:c16="http://schemas.microsoft.com/office/drawing/2014/chart" uri="{C3380CC4-5D6E-409C-BE32-E72D297353CC}">
              <c16:uniqueId val="{00000002-1A34-4A50-B6B7-508CDA0E4853}"/>
            </c:ext>
          </c:extLst>
        </c:ser>
        <c:ser>
          <c:idx val="3"/>
          <c:order val="3"/>
          <c:tx>
            <c:strRef>
              <c:f>evolución_comercio!$U$11</c:f>
              <c:strCache>
                <c:ptCount val="1"/>
                <c:pt idx="0">
                  <c:v>Total</c:v>
                </c:pt>
              </c:strCache>
            </c:strRef>
          </c:tx>
          <c:cat>
            <c:strRef>
              <c:f>evolución_comercio!$Q$12:$Q$16</c:f>
              <c:strCache>
                <c:ptCount val="5"/>
                <c:pt idx="0">
                  <c:v>ene-feb 20</c:v>
                </c:pt>
                <c:pt idx="1">
                  <c:v>ene-feb 21</c:v>
                </c:pt>
                <c:pt idx="2">
                  <c:v>ene-feb 22</c:v>
                </c:pt>
                <c:pt idx="3">
                  <c:v>ene-feb 23</c:v>
                </c:pt>
                <c:pt idx="4">
                  <c:v>ene-feb 24</c:v>
                </c:pt>
              </c:strCache>
            </c:strRef>
          </c:cat>
          <c:val>
            <c:numRef>
              <c:f>evolución_comercio!$U$12:$U$16</c:f>
              <c:numCache>
                <c:formatCode>_-* #,##0\ _p_t_a_-;\-* #,##0\ _p_t_a_-;_-* "-"??\ _p_t_a_-;_-@_-</c:formatCode>
                <c:ptCount val="5"/>
                <c:pt idx="0">
                  <c:v>1016446</c:v>
                </c:pt>
                <c:pt idx="1">
                  <c:v>1257993</c:v>
                </c:pt>
                <c:pt idx="2">
                  <c:v>1427431</c:v>
                </c:pt>
                <c:pt idx="3">
                  <c:v>1285759</c:v>
                </c:pt>
                <c:pt idx="4">
                  <c:v>1356123</c:v>
                </c:pt>
              </c:numCache>
            </c:numRef>
          </c:val>
          <c:smooth val="0"/>
          <c:extLst>
            <c:ext xmlns:c16="http://schemas.microsoft.com/office/drawing/2014/chart" uri="{C3380CC4-5D6E-409C-BE32-E72D297353CC}">
              <c16:uniqueId val="{00000003-1A34-4A50-B6B7-508CDA0E4853}"/>
            </c:ext>
          </c:extLst>
        </c:ser>
        <c:dLbls>
          <c:showLegendKey val="0"/>
          <c:showVal val="0"/>
          <c:showCatName val="0"/>
          <c:showSerName val="0"/>
          <c:showPercent val="0"/>
          <c:showBubbleSize val="0"/>
        </c:dLbls>
        <c:marker val="1"/>
        <c:smooth val="0"/>
        <c:axId val="33094208"/>
        <c:axId val="33092032"/>
      </c:lineChart>
      <c:catAx>
        <c:axId val="3309420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33092032"/>
        <c:crosses val="autoZero"/>
        <c:auto val="1"/>
        <c:lblAlgn val="ctr"/>
        <c:lblOffset val="100"/>
        <c:noMultiLvlLbl val="0"/>
      </c:catAx>
      <c:valAx>
        <c:axId val="33092032"/>
        <c:scaling>
          <c:orientation val="minMax"/>
        </c:scaling>
        <c:delete val="0"/>
        <c:axPos val="l"/>
        <c:majorGridlines/>
        <c:numFmt formatCode="_-* #,##0\ _p_t_a_-;\-* #,##0\ _p_t_a_-;_-* &quot;-&quot;??\ _p_t_a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33094208"/>
        <c:crosses val="autoZero"/>
        <c:crossBetween val="between"/>
        <c:dispUnits>
          <c:builtInUnit val="thousands"/>
          <c:dispUnitsLbl>
            <c:layout>
              <c:manualLayout>
                <c:xMode val="edge"/>
                <c:yMode val="edge"/>
                <c:x val="2.5730994152046785E-2"/>
                <c:y val="0.3230876909617067"/>
              </c:manualLayout>
            </c:layout>
            <c:tx>
              <c:rich>
                <a:bodyPr rot="-5400000" vert="horz"/>
                <a:lstStyle/>
                <a:p>
                  <a:pPr algn="ctr">
                    <a:defRPr sz="1000" b="1" i="0" u="none" strike="noStrike" baseline="0">
                      <a:solidFill>
                        <a:srgbClr val="000000"/>
                      </a:solidFill>
                      <a:latin typeface="Calibri"/>
                      <a:ea typeface="Calibri"/>
                      <a:cs typeface="Calibri"/>
                    </a:defRPr>
                  </a:pPr>
                  <a:r>
                    <a:rPr lang="es-ES"/>
                    <a:t>Millones de dólares</a:t>
                  </a:r>
                </a:p>
              </c:rich>
            </c:tx>
          </c:dispUnitsLbl>
        </c:dispUnits>
      </c:valAx>
    </c:plotArea>
    <c:legend>
      <c:legendPos val="r"/>
      <c:overlay val="0"/>
      <c:txPr>
        <a:bodyPr/>
        <a:lstStyle/>
        <a:p>
          <a:pPr>
            <a:defRPr sz="800" b="0" i="0" u="none" strike="noStrike" baseline="0">
              <a:solidFill>
                <a:srgbClr val="000000"/>
              </a:solidFill>
              <a:latin typeface="Calibri"/>
              <a:ea typeface="Calibri"/>
              <a:cs typeface="Calibri"/>
            </a:defRPr>
          </a:pPr>
          <a:endParaRPr lang="es-CL"/>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022" l="0.70000000000000018" r="0.70000000000000018" t="0.75000000000000022" header="0.3000000000000001" footer="0.3000000000000001"/>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s-ES"/>
              <a:t>Gráfico Nº 4
Exportaciones silvoagropecuarias por región 
dólares FOB
Participación enero - marzo 2008
</a:t>
            </a:r>
          </a:p>
        </c:rich>
      </c:tx>
      <c:overlay val="0"/>
      <c:spPr>
        <a:noFill/>
        <a:ln w="25400">
          <a:noFill/>
        </a:ln>
      </c:spPr>
    </c:title>
    <c:autoTitleDeleted val="0"/>
    <c:view3D>
      <c:rotX val="10"/>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1F2-4213-A2C6-D288A1F80E1A}"/>
              </c:ext>
            </c:extLst>
          </c:dPt>
          <c:val>
            <c:numLit>
              <c:formatCode>General</c:formatCode>
              <c:ptCount val="1"/>
              <c:pt idx="0">
                <c:v>0</c:v>
              </c:pt>
            </c:numLit>
          </c:val>
          <c:extLst>
            <c:ext xmlns:c16="http://schemas.microsoft.com/office/drawing/2014/chart" uri="{C3380CC4-5D6E-409C-BE32-E72D297353CC}">
              <c16:uniqueId val="{00000001-E1F2-4213-A2C6-D288A1F80E1A}"/>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3175">
          <a:solidFill>
            <a:srgbClr val="FFFFFF"/>
          </a:solidFill>
          <a:prstDash val="solid"/>
        </a:ln>
      </c:spPr>
      <c:txPr>
        <a:bodyPr/>
        <a:lstStyle/>
        <a:p>
          <a:pPr rtl="0">
            <a:defRPr sz="215" b="0" i="0" u="none" strike="noStrike" baseline="0">
              <a:solidFill>
                <a:srgbClr val="000000"/>
              </a:solidFill>
              <a:latin typeface="Arial"/>
              <a:ea typeface="Arial"/>
              <a:cs typeface="Arial"/>
            </a:defRPr>
          </a:pPr>
          <a:endParaRPr lang="es-CL"/>
        </a:p>
      </c:txPr>
    </c:legend>
    <c:plotVisOnly val="1"/>
    <c:dispBlanksAs val="zero"/>
    <c:showDLblsOverMax val="0"/>
  </c:chart>
  <c:spPr>
    <a:noFill/>
    <a:ln w="3175">
      <a:solidFill>
        <a:srgbClr val="FFFFFF"/>
      </a:solidFill>
      <a:prstDash val="solid"/>
    </a:ln>
  </c:spPr>
  <c:txPr>
    <a:bodyPr/>
    <a:lstStyle/>
    <a:p>
      <a:pPr>
        <a:defRPr sz="100" b="0" i="0" u="none" strike="noStrike" baseline="0">
          <a:solidFill>
            <a:srgbClr val="000000"/>
          </a:solidFill>
          <a:latin typeface="Arial"/>
          <a:ea typeface="Arial"/>
          <a:cs typeface="Arial"/>
        </a:defRPr>
      </a:pPr>
      <a:endParaRPr lang="es-CL"/>
    </a:p>
  </c:txPr>
  <c:printSettings>
    <c:headerFooter alignWithMargins="0"/>
    <c:pageMargins b="1" l="0.75000000000000022" r="0.75000000000000022" t="1" header="0" footer="0"/>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strRef>
          <c:f>TitulosGraficos!$B$5</c:f>
          <c:strCache>
            <c:ptCount val="1"/>
            <c:pt idx="0">
              <c:v>Gráfico  Nº 5
Exportaciones silvoagropecuarias por clase
Participación enero - febrero 2024</c:v>
            </c:pt>
          </c:strCache>
        </c:strRef>
      </c:tx>
      <c:overlay val="0"/>
      <c:txPr>
        <a:bodyPr/>
        <a:lstStyle/>
        <a:p>
          <a:pPr>
            <a:defRPr sz="1000" b="0" i="0" u="none" strike="noStrike" baseline="0">
              <a:solidFill>
                <a:srgbClr val="000000"/>
              </a:solidFill>
              <a:latin typeface="Calibri"/>
              <a:ea typeface="Calibri"/>
              <a:cs typeface="Calibri"/>
            </a:defRPr>
          </a:pPr>
          <a:endParaRPr lang="es-CL"/>
        </a:p>
      </c:txPr>
    </c:title>
    <c:autoTitleDeleted val="0"/>
    <c:plotArea>
      <c:layout/>
      <c:pieChart>
        <c:varyColors val="1"/>
        <c:ser>
          <c:idx val="0"/>
          <c:order val="0"/>
          <c:explosion val="25"/>
          <c:dPt>
            <c:idx val="0"/>
            <c:bubble3D val="0"/>
            <c:extLst>
              <c:ext xmlns:c16="http://schemas.microsoft.com/office/drawing/2014/chart" uri="{C3380CC4-5D6E-409C-BE32-E72D297353CC}">
                <c16:uniqueId val="{00000000-6DCC-441E-9259-DBC7535BE766}"/>
              </c:ext>
            </c:extLst>
          </c:dPt>
          <c:dPt>
            <c:idx val="1"/>
            <c:bubble3D val="0"/>
            <c:extLst>
              <c:ext xmlns:c16="http://schemas.microsoft.com/office/drawing/2014/chart" uri="{C3380CC4-5D6E-409C-BE32-E72D297353CC}">
                <c16:uniqueId val="{00000001-6DCC-441E-9259-DBC7535BE766}"/>
              </c:ext>
            </c:extLst>
          </c:dPt>
          <c:dLbls>
            <c:spPr>
              <a:noFill/>
              <a:ln>
                <a:noFill/>
              </a:ln>
              <a:effectLst/>
            </c:spPr>
            <c:txPr>
              <a:bodyPr/>
              <a:lstStyle/>
              <a:p>
                <a:pPr>
                  <a:defRPr sz="1000" b="0" i="0" u="none" strike="noStrike" baseline="0">
                    <a:solidFill>
                      <a:srgbClr val="000000"/>
                    </a:solidFill>
                    <a:latin typeface="Calibri"/>
                    <a:ea typeface="Calibri"/>
                    <a:cs typeface="Calibri"/>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'balanza productos_clase_sector'!$R$6:$R$7</c:f>
              <c:strCache>
                <c:ptCount val="2"/>
                <c:pt idx="0">
                  <c:v>Primarias</c:v>
                </c:pt>
                <c:pt idx="1">
                  <c:v>Industriales</c:v>
                </c:pt>
              </c:strCache>
            </c:strRef>
          </c:cat>
          <c:val>
            <c:numRef>
              <c:f>'balanza productos_clase_sector'!$S$6:$S$7</c:f>
              <c:numCache>
                <c:formatCode>#,##0</c:formatCode>
                <c:ptCount val="2"/>
                <c:pt idx="0">
                  <c:v>2933145</c:v>
                </c:pt>
                <c:pt idx="1">
                  <c:v>1741580</c:v>
                </c:pt>
              </c:numCache>
            </c:numRef>
          </c:val>
          <c:extLst>
            <c:ext xmlns:c16="http://schemas.microsoft.com/office/drawing/2014/chart" uri="{C3380CC4-5D6E-409C-BE32-E72D297353CC}">
              <c16:uniqueId val="{00000002-6DCC-441E-9259-DBC7535BE766}"/>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022" l="0.70000000000000018" r="0.70000000000000018" t="0.75000000000000022" header="0.3000000000000001" footer="0.3000000000000001"/>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strRef>
          <c:f>TitulosGraficos!$C$5</c:f>
          <c:strCache>
            <c:ptCount val="1"/>
            <c:pt idx="0">
              <c:v>Gráfico  Nº 6
Exportaciones silvoagropecuarias por sector
Participación enero - febrero 2024</c:v>
            </c:pt>
          </c:strCache>
        </c:strRef>
      </c:tx>
      <c:overlay val="0"/>
      <c:txPr>
        <a:bodyPr/>
        <a:lstStyle/>
        <a:p>
          <a:pPr>
            <a:defRPr sz="1000" b="0" i="0" u="none" strike="noStrike" baseline="0">
              <a:solidFill>
                <a:srgbClr val="000000"/>
              </a:solidFill>
              <a:latin typeface="Calibri"/>
              <a:ea typeface="Calibri"/>
              <a:cs typeface="Calibri"/>
            </a:defRPr>
          </a:pPr>
          <a:endParaRPr lang="es-CL"/>
        </a:p>
      </c:txPr>
    </c:title>
    <c:autoTitleDeleted val="0"/>
    <c:plotArea>
      <c:layout>
        <c:manualLayout>
          <c:layoutTarget val="inner"/>
          <c:xMode val="edge"/>
          <c:yMode val="edge"/>
          <c:x val="0.2991903243100858"/>
          <c:y val="0.24375966064467633"/>
          <c:w val="0.43365122072446932"/>
          <c:h val="0.67269803083630142"/>
        </c:manualLayout>
      </c:layout>
      <c:pieChart>
        <c:varyColors val="1"/>
        <c:ser>
          <c:idx val="0"/>
          <c:order val="0"/>
          <c:explosion val="25"/>
          <c:dPt>
            <c:idx val="0"/>
            <c:bubble3D val="0"/>
            <c:extLst>
              <c:ext xmlns:c16="http://schemas.microsoft.com/office/drawing/2014/chart" uri="{C3380CC4-5D6E-409C-BE32-E72D297353CC}">
                <c16:uniqueId val="{00000000-44D0-4ACD-BBE2-DAF079854E71}"/>
              </c:ext>
            </c:extLst>
          </c:dPt>
          <c:dPt>
            <c:idx val="1"/>
            <c:bubble3D val="0"/>
            <c:extLst>
              <c:ext xmlns:c16="http://schemas.microsoft.com/office/drawing/2014/chart" uri="{C3380CC4-5D6E-409C-BE32-E72D297353CC}">
                <c16:uniqueId val="{00000001-44D0-4ACD-BBE2-DAF079854E71}"/>
              </c:ext>
            </c:extLst>
          </c:dPt>
          <c:dPt>
            <c:idx val="2"/>
            <c:bubble3D val="0"/>
            <c:extLst>
              <c:ext xmlns:c16="http://schemas.microsoft.com/office/drawing/2014/chart" uri="{C3380CC4-5D6E-409C-BE32-E72D297353CC}">
                <c16:uniqueId val="{00000002-44D0-4ACD-BBE2-DAF079854E71}"/>
              </c:ext>
            </c:extLst>
          </c:dPt>
          <c:dLbls>
            <c:spPr>
              <a:noFill/>
              <a:ln>
                <a:noFill/>
              </a:ln>
              <a:effectLst/>
            </c:spPr>
            <c:txPr>
              <a:bodyPr/>
              <a:lstStyle/>
              <a:p>
                <a:pPr>
                  <a:defRPr sz="1000" b="0" i="0" u="none" strike="noStrike" baseline="0">
                    <a:solidFill>
                      <a:srgbClr val="000000"/>
                    </a:solidFill>
                    <a:latin typeface="Calibri"/>
                    <a:ea typeface="Calibri"/>
                    <a:cs typeface="Calibri"/>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'balanza productos_clase_sector'!$R$10:$R$12</c:f>
              <c:strCache>
                <c:ptCount val="3"/>
                <c:pt idx="0">
                  <c:v>Agrícolas</c:v>
                </c:pt>
                <c:pt idx="1">
                  <c:v>Pecuarias</c:v>
                </c:pt>
                <c:pt idx="2">
                  <c:v>Forestales</c:v>
                </c:pt>
              </c:strCache>
            </c:strRef>
          </c:cat>
          <c:val>
            <c:numRef>
              <c:f>'balanza productos_clase_sector'!$S$10:$S$12</c:f>
              <c:numCache>
                <c:formatCode>#,##0</c:formatCode>
                <c:ptCount val="3"/>
                <c:pt idx="0">
                  <c:v>3526013</c:v>
                </c:pt>
                <c:pt idx="1">
                  <c:v>263128</c:v>
                </c:pt>
                <c:pt idx="2">
                  <c:v>885584</c:v>
                </c:pt>
              </c:numCache>
            </c:numRef>
          </c:val>
          <c:extLst>
            <c:ext xmlns:c16="http://schemas.microsoft.com/office/drawing/2014/chart" uri="{C3380CC4-5D6E-409C-BE32-E72D297353CC}">
              <c16:uniqueId val="{00000003-44D0-4ACD-BBE2-DAF079854E71}"/>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8740157480314965" l="0.78740157480314965" r="0.78740157480314965" t="2.0016929133858268" header="0.3000000000000001" footer="0.3000000000000001"/>
    <c:pageSetup paperSize="9"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TitulosGraficos!$D$5</c:f>
          <c:strCache>
            <c:ptCount val="1"/>
            <c:pt idx="0">
              <c:v>Gráfico  Nº 7
Exportación de productos silvoagropecuarios por zona geográfica
Participación enero - febrero 2024</c:v>
            </c:pt>
          </c:strCache>
        </c:strRef>
      </c:tx>
      <c:overlay val="0"/>
      <c:txPr>
        <a:bodyPr/>
        <a:lstStyle/>
        <a:p>
          <a:pPr>
            <a:defRPr sz="1000" b="0" i="0" u="none" strike="noStrike" baseline="0">
              <a:solidFill>
                <a:srgbClr val="000000"/>
              </a:solidFill>
              <a:latin typeface="Calibri"/>
              <a:ea typeface="Calibri"/>
              <a:cs typeface="Calibri"/>
            </a:defRPr>
          </a:pPr>
          <a:endParaRPr lang="es-CL"/>
        </a:p>
      </c:txPr>
    </c:title>
    <c:autoTitleDeleted val="0"/>
    <c:plotArea>
      <c:layout/>
      <c:pieChart>
        <c:varyColors val="1"/>
        <c:ser>
          <c:idx val="0"/>
          <c:order val="0"/>
          <c:explosion val="19"/>
          <c:dPt>
            <c:idx val="0"/>
            <c:bubble3D val="0"/>
            <c:extLst>
              <c:ext xmlns:c16="http://schemas.microsoft.com/office/drawing/2014/chart" uri="{C3380CC4-5D6E-409C-BE32-E72D297353CC}">
                <c16:uniqueId val="{00000000-D2AA-4BE5-9FE3-7520BBA6B952}"/>
              </c:ext>
            </c:extLst>
          </c:dPt>
          <c:dPt>
            <c:idx val="1"/>
            <c:bubble3D val="0"/>
            <c:extLst>
              <c:ext xmlns:c16="http://schemas.microsoft.com/office/drawing/2014/chart" uri="{C3380CC4-5D6E-409C-BE32-E72D297353CC}">
                <c16:uniqueId val="{00000001-D2AA-4BE5-9FE3-7520BBA6B952}"/>
              </c:ext>
            </c:extLst>
          </c:dPt>
          <c:dPt>
            <c:idx val="2"/>
            <c:bubble3D val="0"/>
            <c:extLst>
              <c:ext xmlns:c16="http://schemas.microsoft.com/office/drawing/2014/chart" uri="{C3380CC4-5D6E-409C-BE32-E72D297353CC}">
                <c16:uniqueId val="{00000002-D2AA-4BE5-9FE3-7520BBA6B952}"/>
              </c:ext>
            </c:extLst>
          </c:dPt>
          <c:dPt>
            <c:idx val="3"/>
            <c:bubble3D val="0"/>
            <c:extLst>
              <c:ext xmlns:c16="http://schemas.microsoft.com/office/drawing/2014/chart" uri="{C3380CC4-5D6E-409C-BE32-E72D297353CC}">
                <c16:uniqueId val="{00000003-D2AA-4BE5-9FE3-7520BBA6B952}"/>
              </c:ext>
            </c:extLst>
          </c:dPt>
          <c:dPt>
            <c:idx val="4"/>
            <c:bubble3D val="0"/>
            <c:extLst>
              <c:ext xmlns:c16="http://schemas.microsoft.com/office/drawing/2014/chart" uri="{C3380CC4-5D6E-409C-BE32-E72D297353CC}">
                <c16:uniqueId val="{00000004-D2AA-4BE5-9FE3-7520BBA6B952}"/>
              </c:ext>
            </c:extLst>
          </c:dPt>
          <c:dLbls>
            <c:spPr>
              <a:noFill/>
              <a:ln>
                <a:noFill/>
              </a:ln>
              <a:effectLst/>
            </c:spPr>
            <c:txPr>
              <a:bodyPr/>
              <a:lstStyle/>
              <a:p>
                <a:pPr>
                  <a:defRPr sz="1000" b="1" i="0" u="none" strike="noStrike" baseline="0">
                    <a:solidFill>
                      <a:srgbClr val="000000"/>
                    </a:solidFill>
                    <a:latin typeface="Calibri"/>
                    <a:ea typeface="Calibri"/>
                    <a:cs typeface="Calibri"/>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'zona geográfica'!$V$5:$V$9</c:f>
              <c:strCache>
                <c:ptCount val="5"/>
                <c:pt idx="0">
                  <c:v>Asia</c:v>
                </c:pt>
                <c:pt idx="1">
                  <c:v>Europa</c:v>
                </c:pt>
                <c:pt idx="2">
                  <c:v>América del Sur</c:v>
                </c:pt>
                <c:pt idx="3">
                  <c:v>América del Norte</c:v>
                </c:pt>
                <c:pt idx="4">
                  <c:v>Otras</c:v>
                </c:pt>
              </c:strCache>
            </c:strRef>
          </c:cat>
          <c:val>
            <c:numRef>
              <c:f>'zona geográfica'!$W$5:$W$9</c:f>
              <c:numCache>
                <c:formatCode>#,##0</c:formatCode>
                <c:ptCount val="5"/>
                <c:pt idx="0">
                  <c:v>2853556.6216300004</c:v>
                </c:pt>
                <c:pt idx="1">
                  <c:v>477858.72578999988</c:v>
                </c:pt>
                <c:pt idx="2">
                  <c:v>269463.22790999996</c:v>
                </c:pt>
                <c:pt idx="3">
                  <c:v>922998.13717000035</c:v>
                </c:pt>
                <c:pt idx="4">
                  <c:v>150849.28749999963</c:v>
                </c:pt>
              </c:numCache>
            </c:numRef>
          </c:val>
          <c:extLst>
            <c:ext xmlns:c16="http://schemas.microsoft.com/office/drawing/2014/chart" uri="{C3380CC4-5D6E-409C-BE32-E72D297353CC}">
              <c16:uniqueId val="{00000005-D2AA-4BE5-9FE3-7520BBA6B952}"/>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8740157480314965" l="0.78740157480314965" r="0.78740157480314965" t="2.4247637795275594" header="0.3000000000000001" footer="0.3000000000000001"/>
    <c:pageSetup paperSize="9"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TitulosGraficos!$E$5</c:f>
          <c:strCache>
            <c:ptCount val="1"/>
            <c:pt idx="0">
              <c:v>Gráfico  Nº 8
Importación de productos silvoagropecuarios por zona geográfica
Participación enero - febrero 2024</c:v>
            </c:pt>
          </c:strCache>
        </c:strRef>
      </c:tx>
      <c:overlay val="0"/>
      <c:txPr>
        <a:bodyPr/>
        <a:lstStyle/>
        <a:p>
          <a:pPr>
            <a:defRPr sz="1000" b="0" i="0" u="none" strike="noStrike" baseline="0">
              <a:solidFill>
                <a:srgbClr val="000000"/>
              </a:solidFill>
              <a:latin typeface="Calibri"/>
              <a:ea typeface="Calibri"/>
              <a:cs typeface="Calibri"/>
            </a:defRPr>
          </a:pPr>
          <a:endParaRPr lang="es-CL"/>
        </a:p>
      </c:txPr>
    </c:title>
    <c:autoTitleDeleted val="0"/>
    <c:plotArea>
      <c:layout/>
      <c:pieChart>
        <c:varyColors val="1"/>
        <c:ser>
          <c:idx val="0"/>
          <c:order val="0"/>
          <c:explosion val="25"/>
          <c:dPt>
            <c:idx val="0"/>
            <c:bubble3D val="0"/>
            <c:extLst>
              <c:ext xmlns:c16="http://schemas.microsoft.com/office/drawing/2014/chart" uri="{C3380CC4-5D6E-409C-BE32-E72D297353CC}">
                <c16:uniqueId val="{00000000-1CA3-41A4-9A5A-D7BE9936D4FF}"/>
              </c:ext>
            </c:extLst>
          </c:dPt>
          <c:dPt>
            <c:idx val="1"/>
            <c:bubble3D val="0"/>
            <c:extLst>
              <c:ext xmlns:c16="http://schemas.microsoft.com/office/drawing/2014/chart" uri="{C3380CC4-5D6E-409C-BE32-E72D297353CC}">
                <c16:uniqueId val="{00000001-1CA3-41A4-9A5A-D7BE9936D4FF}"/>
              </c:ext>
            </c:extLst>
          </c:dPt>
          <c:dPt>
            <c:idx val="2"/>
            <c:bubble3D val="0"/>
            <c:extLst>
              <c:ext xmlns:c16="http://schemas.microsoft.com/office/drawing/2014/chart" uri="{C3380CC4-5D6E-409C-BE32-E72D297353CC}">
                <c16:uniqueId val="{00000002-1CA3-41A4-9A5A-D7BE9936D4FF}"/>
              </c:ext>
            </c:extLst>
          </c:dPt>
          <c:dPt>
            <c:idx val="3"/>
            <c:bubble3D val="0"/>
            <c:extLst>
              <c:ext xmlns:c16="http://schemas.microsoft.com/office/drawing/2014/chart" uri="{C3380CC4-5D6E-409C-BE32-E72D297353CC}">
                <c16:uniqueId val="{00000003-1CA3-41A4-9A5A-D7BE9936D4FF}"/>
              </c:ext>
            </c:extLst>
          </c:dPt>
          <c:dPt>
            <c:idx val="4"/>
            <c:bubble3D val="0"/>
            <c:extLst>
              <c:ext xmlns:c16="http://schemas.microsoft.com/office/drawing/2014/chart" uri="{C3380CC4-5D6E-409C-BE32-E72D297353CC}">
                <c16:uniqueId val="{00000004-1CA3-41A4-9A5A-D7BE9936D4FF}"/>
              </c:ext>
            </c:extLst>
          </c:dPt>
          <c:dLbls>
            <c:dLbl>
              <c:idx val="0"/>
              <c:layout>
                <c:manualLayout>
                  <c:x val="4.6676291570944398E-2"/>
                  <c:y val="7.298819683467709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3-41A4-9A5A-D7BE9936D4FF}"/>
                </c:ext>
              </c:extLst>
            </c:dLbl>
            <c:dLbl>
              <c:idx val="3"/>
              <c:layout>
                <c:manualLayout>
                  <c:x val="6.5119712667495513E-2"/>
                  <c:y val="5.533196042802342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CA3-41A4-9A5A-D7BE9936D4FF}"/>
                </c:ext>
              </c:extLst>
            </c:dLbl>
            <c:spPr>
              <a:noFill/>
              <a:ln>
                <a:noFill/>
              </a:ln>
              <a:effectLst/>
            </c:spPr>
            <c:txPr>
              <a:bodyPr/>
              <a:lstStyle/>
              <a:p>
                <a:pPr>
                  <a:defRPr sz="1000" b="1" i="0" u="none" strike="noStrike" baseline="0">
                    <a:solidFill>
                      <a:srgbClr val="000000"/>
                    </a:solidFill>
                    <a:latin typeface="Calibri"/>
                    <a:ea typeface="Calibri"/>
                    <a:cs typeface="Calibri"/>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'zona geográfica'!$V$12:$V$16</c:f>
              <c:strCache>
                <c:ptCount val="5"/>
                <c:pt idx="0">
                  <c:v>Asia</c:v>
                </c:pt>
                <c:pt idx="1">
                  <c:v>Europa</c:v>
                </c:pt>
                <c:pt idx="2">
                  <c:v>América del Sur</c:v>
                </c:pt>
                <c:pt idx="3">
                  <c:v>América del Norte</c:v>
                </c:pt>
                <c:pt idx="4">
                  <c:v>Otras</c:v>
                </c:pt>
              </c:strCache>
            </c:strRef>
          </c:cat>
          <c:val>
            <c:numRef>
              <c:f>'zona geográfica'!$W$12:$W$16</c:f>
              <c:numCache>
                <c:formatCode>#,##0</c:formatCode>
                <c:ptCount val="5"/>
                <c:pt idx="0">
                  <c:v>72287.472730000038</c:v>
                </c:pt>
                <c:pt idx="1">
                  <c:v>182608.76677000005</c:v>
                </c:pt>
                <c:pt idx="2">
                  <c:v>922553.77270999982</c:v>
                </c:pt>
                <c:pt idx="3">
                  <c:v>143047.41358999998</c:v>
                </c:pt>
                <c:pt idx="4">
                  <c:v>35625.574200000148</c:v>
                </c:pt>
              </c:numCache>
            </c:numRef>
          </c:val>
          <c:extLst>
            <c:ext xmlns:c16="http://schemas.microsoft.com/office/drawing/2014/chart" uri="{C3380CC4-5D6E-409C-BE32-E72D297353CC}">
              <c16:uniqueId val="{00000005-1CA3-41A4-9A5A-D7BE9936D4F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8740157480314965" l="0.78740157480314965" r="0.78740157480314965" t="2.4247637795275594" header="0.3000000000000001" footer="0.3000000000000001"/>
    <c:pageSetup paperSize="9" orientation="portrait"/>
  </c:printSettings>
  <c:userShapes r:id="rId1"/>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17.xml.rels><?xml version="1.0" encoding="UTF-8" standalone="yes"?>
<Relationships xmlns="http://schemas.openxmlformats.org/package/2006/relationships"><Relationship Id="rId1" Type="http://schemas.openxmlformats.org/officeDocument/2006/relationships/image" Target="../media/image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5.png"/></Relationships>
</file>

<file path=xl/drawings/_rels/drawing19.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83</xdr:row>
      <xdr:rowOff>0</xdr:rowOff>
    </xdr:from>
    <xdr:to>
      <xdr:col>1</xdr:col>
      <xdr:colOff>476250</xdr:colOff>
      <xdr:row>83</xdr:row>
      <xdr:rowOff>66675</xdr:rowOff>
    </xdr:to>
    <xdr:pic>
      <xdr:nvPicPr>
        <xdr:cNvPr id="19011872" name="Picture 41" descr="pie">
          <a:extLst>
            <a:ext uri="{FF2B5EF4-FFF2-40B4-BE49-F238E27FC236}">
              <a16:creationId xmlns:a16="http://schemas.microsoft.com/office/drawing/2014/main" id="{00000000-0008-0000-0000-0000201922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00"/>
          <a:ext cx="1238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38</xdr:row>
      <xdr:rowOff>66675</xdr:rowOff>
    </xdr:from>
    <xdr:to>
      <xdr:col>2</xdr:col>
      <xdr:colOff>419100</xdr:colOff>
      <xdr:row>38</xdr:row>
      <xdr:rowOff>180975</xdr:rowOff>
    </xdr:to>
    <xdr:pic>
      <xdr:nvPicPr>
        <xdr:cNvPr id="19011874" name="Picture 1" descr="LOGO_FUCOA">
          <a:extLst>
            <a:ext uri="{FF2B5EF4-FFF2-40B4-BE49-F238E27FC236}">
              <a16:creationId xmlns:a16="http://schemas.microsoft.com/office/drawing/2014/main" id="{00000000-0008-0000-0000-00002219220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45157" b="48161"/>
        <a:stretch>
          <a:fillRect/>
        </a:stretch>
      </xdr:blipFill>
      <xdr:spPr bwMode="auto">
        <a:xfrm>
          <a:off x="0" y="7667625"/>
          <a:ext cx="19431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xdr:colOff>
      <xdr:row>133</xdr:row>
      <xdr:rowOff>49530</xdr:rowOff>
    </xdr:from>
    <xdr:to>
      <xdr:col>1</xdr:col>
      <xdr:colOff>506730</xdr:colOff>
      <xdr:row>133</xdr:row>
      <xdr:rowOff>116205</xdr:rowOff>
    </xdr:to>
    <xdr:pic>
      <xdr:nvPicPr>
        <xdr:cNvPr id="19011875" name="Picture 41" descr="pie">
          <a:extLst>
            <a:ext uri="{FF2B5EF4-FFF2-40B4-BE49-F238E27FC236}">
              <a16:creationId xmlns:a16="http://schemas.microsoft.com/office/drawing/2014/main" id="{00000000-0008-0000-0000-0000231922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24555450"/>
          <a:ext cx="126111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36739</xdr:colOff>
      <xdr:row>72</xdr:row>
      <xdr:rowOff>38311</xdr:rowOff>
    </xdr:from>
    <xdr:to>
      <xdr:col>7</xdr:col>
      <xdr:colOff>250371</xdr:colOff>
      <xdr:row>78</xdr:row>
      <xdr:rowOff>143950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6739" y="14363911"/>
          <a:ext cx="5482318" cy="1313953"/>
        </a:xfrm>
        <a:prstGeom prst="rect">
          <a:avLst/>
        </a:prstGeom>
      </xdr:spPr>
    </xdr:pic>
    <xdr:clientData/>
  </xdr:twoCellAnchor>
  <xdr:twoCellAnchor editAs="oneCell">
    <xdr:from>
      <xdr:col>0</xdr:col>
      <xdr:colOff>15240</xdr:colOff>
      <xdr:row>0</xdr:row>
      <xdr:rowOff>0</xdr:rowOff>
    </xdr:from>
    <xdr:to>
      <xdr:col>1</xdr:col>
      <xdr:colOff>525780</xdr:colOff>
      <xdr:row>5</xdr:row>
      <xdr:rowOff>198120</xdr:rowOff>
    </xdr:to>
    <xdr:pic>
      <xdr:nvPicPr>
        <xdr:cNvPr id="7" name="Imagen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240" y="0"/>
          <a:ext cx="1295400" cy="1181100"/>
        </a:xfrm>
        <a:prstGeom prst="rect">
          <a:avLst/>
        </a:prstGeom>
        <a:noFill/>
        <a:ln>
          <a:noFill/>
        </a:ln>
      </xdr:spPr>
    </xdr:pic>
    <xdr:clientData/>
  </xdr:twoCellAnchor>
</xdr:wsDr>
</file>

<file path=xl/drawings/drawing10.xml><?xml version="1.0" encoding="utf-8"?>
<c:userShapes xmlns:c="http://schemas.openxmlformats.org/drawingml/2006/chart">
  <cdr:relSizeAnchor xmlns:cdr="http://schemas.openxmlformats.org/drawingml/2006/chartDrawing">
    <cdr:from>
      <cdr:x>0.00852</cdr:x>
      <cdr:y>0.62334</cdr:y>
    </cdr:from>
    <cdr:to>
      <cdr:x>0.29593</cdr:x>
      <cdr:y>0.6675</cdr:y>
    </cdr:to>
    <cdr:sp macro="" textlink="">
      <cdr:nvSpPr>
        <cdr:cNvPr id="15361" name="Text Box 1">
          <a:extLst xmlns:a="http://schemas.openxmlformats.org/drawingml/2006/main">
            <a:ext uri="{FF2B5EF4-FFF2-40B4-BE49-F238E27FC236}">
              <a16:creationId xmlns:a16="http://schemas.microsoft.com/office/drawing/2014/main" id="{CD91B79D-577F-4B5A-8FD6-1C372F08D038}"/>
            </a:ext>
          </a:extLst>
        </cdr:cNvPr>
        <cdr:cNvSpPr txBox="1">
          <a:spLocks xmlns:a="http://schemas.openxmlformats.org/drawingml/2006/main" noChangeArrowheads="1"/>
        </cdr:cNvSpPr>
      </cdr:nvSpPr>
      <cdr:spPr bwMode="auto">
        <a:xfrm xmlns:a="http://schemas.openxmlformats.org/drawingml/2006/main">
          <a:off x="50800" y="460349"/>
          <a:ext cx="1649263" cy="323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1">
            <a:defRPr sz="1000"/>
          </a:pPr>
          <a:r>
            <a:rPr lang="es-ES" sz="100" b="0" i="0" strike="noStrike">
              <a:solidFill>
                <a:srgbClr val="000000"/>
              </a:solidFill>
              <a:latin typeface="Arial"/>
              <a:cs typeface="Arial"/>
            </a:rPr>
            <a:t>37,0%</a:t>
          </a:r>
        </a:p>
      </cdr:txBody>
    </cdr:sp>
  </cdr:relSizeAnchor>
</c:userShapes>
</file>

<file path=xl/drawings/drawing11.xml><?xml version="1.0" encoding="utf-8"?>
<c:userShapes xmlns:c="http://schemas.openxmlformats.org/drawingml/2006/chart">
  <cdr:relSizeAnchor xmlns:cdr="http://schemas.openxmlformats.org/drawingml/2006/chartDrawing">
    <cdr:from>
      <cdr:x>0</cdr:x>
      <cdr:y>0.93875</cdr:y>
    </cdr:from>
    <cdr:to>
      <cdr:x>0</cdr:x>
      <cdr:y>0.94021</cdr:y>
    </cdr:to>
    <cdr:sp macro="" textlink="">
      <cdr:nvSpPr>
        <cdr:cNvPr id="2" name="1 CuadroTexto">
          <a:extLst xmlns:a="http://schemas.openxmlformats.org/drawingml/2006/main">
            <a:ext uri="{FF2B5EF4-FFF2-40B4-BE49-F238E27FC236}">
              <a16:creationId xmlns:a16="http://schemas.microsoft.com/office/drawing/2014/main" id="{1516D89B-261D-4973-86FD-CE1C0179A910}"/>
            </a:ext>
          </a:extLst>
        </cdr:cNvPr>
        <cdr:cNvSpPr txBox="1"/>
      </cdr:nvSpPr>
      <cdr:spPr>
        <a:xfrm xmlns:a="http://schemas.openxmlformats.org/drawingml/2006/main">
          <a:off x="0" y="3829050"/>
          <a:ext cx="4743465" cy="1714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ODEPA con información del Servicio Nacional de Aduanas </a:t>
          </a:r>
        </a:p>
      </cdr:txBody>
    </cdr:sp>
  </cdr:relSizeAnchor>
  <cdr:relSizeAnchor xmlns:cdr="http://schemas.openxmlformats.org/drawingml/2006/chartDrawing">
    <cdr:from>
      <cdr:x>0</cdr:x>
      <cdr:y>0.9574</cdr:y>
    </cdr:from>
    <cdr:to>
      <cdr:x>0.93766</cdr:x>
      <cdr:y>1</cdr:y>
    </cdr:to>
    <cdr:sp macro="" textlink="">
      <cdr:nvSpPr>
        <cdr:cNvPr id="3" name="1 CuadroTexto">
          <a:extLst xmlns:a="http://schemas.openxmlformats.org/drawingml/2006/main">
            <a:ext uri="{FF2B5EF4-FFF2-40B4-BE49-F238E27FC236}">
              <a16:creationId xmlns:a16="http://schemas.microsoft.com/office/drawing/2014/main" id="{AD829AF6-A5F4-45AD-9771-741EE0915D79}"/>
            </a:ext>
          </a:extLst>
        </cdr:cNvPr>
        <cdr:cNvSpPr txBox="1"/>
      </cdr:nvSpPr>
      <cdr:spPr>
        <a:xfrm xmlns:a="http://schemas.openxmlformats.org/drawingml/2006/main">
          <a:off x="0" y="3927336"/>
          <a:ext cx="5272375" cy="1747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por Odepa con información del Servicio Nacional de Aduanas </a:t>
          </a: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cdr:y>
    </cdr:from>
    <cdr:to>
      <cdr:x>0</cdr:x>
      <cdr:y>0</cdr:y>
    </cdr:to>
    <cdr:pic>
      <cdr:nvPicPr>
        <cdr:cNvPr id="2" name="chart">
          <a:extLst xmlns:a="http://schemas.openxmlformats.org/drawingml/2006/main">
            <a:ext uri="{FF2B5EF4-FFF2-40B4-BE49-F238E27FC236}">
              <a16:creationId xmlns:a16="http://schemas.microsoft.com/office/drawing/2014/main" id="{124A36C7-23DE-4AA3-8A10-5690FA1951A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cdr:x>
      <cdr:y>0</cdr:y>
    </cdr:to>
    <cdr:pic>
      <cdr:nvPicPr>
        <cdr:cNvPr id="3" name="chart">
          <a:extLst xmlns:a="http://schemas.openxmlformats.org/drawingml/2006/main">
            <a:ext uri="{FF2B5EF4-FFF2-40B4-BE49-F238E27FC236}">
              <a16:creationId xmlns:a16="http://schemas.microsoft.com/office/drawing/2014/main" id="{C6D32213-38B2-4CC3-A256-8D662BEF9B7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0.962</cdr:y>
    </cdr:from>
    <cdr:to>
      <cdr:x>0</cdr:x>
      <cdr:y>0.96492</cdr:y>
    </cdr:to>
    <cdr:sp macro="" textlink="">
      <cdr:nvSpPr>
        <cdr:cNvPr id="4" name="1 CuadroTexto">
          <a:extLst xmlns:a="http://schemas.openxmlformats.org/drawingml/2006/main">
            <a:ext uri="{FF2B5EF4-FFF2-40B4-BE49-F238E27FC236}">
              <a16:creationId xmlns:a16="http://schemas.microsoft.com/office/drawing/2014/main" id="{B03C3B67-4386-4B9A-A0AA-6E5B9C7B71BC}"/>
            </a:ext>
          </a:extLst>
        </cdr:cNvPr>
        <cdr:cNvSpPr txBox="1"/>
      </cdr:nvSpPr>
      <cdr:spPr>
        <a:xfrm xmlns:a="http://schemas.openxmlformats.org/drawingml/2006/main">
          <a:off x="0" y="3914775"/>
          <a:ext cx="4743465" cy="1714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ODEPA con información del Servicio Nacional de Aduanas </a:t>
          </a:r>
        </a:p>
      </cdr:txBody>
    </cdr:sp>
  </cdr:relSizeAnchor>
  <cdr:relSizeAnchor xmlns:cdr="http://schemas.openxmlformats.org/drawingml/2006/chartDrawing">
    <cdr:from>
      <cdr:x>0</cdr:x>
      <cdr:y>0</cdr:y>
    </cdr:from>
    <cdr:to>
      <cdr:x>0.00438</cdr:x>
      <cdr:y>0.00606</cdr:y>
    </cdr:to>
    <cdr:pic>
      <cdr:nvPicPr>
        <cdr:cNvPr id="8" name="chart">
          <a:extLst xmlns:a="http://schemas.openxmlformats.org/drawingml/2006/main">
            <a:ext uri="{FF2B5EF4-FFF2-40B4-BE49-F238E27FC236}">
              <a16:creationId xmlns:a16="http://schemas.microsoft.com/office/drawing/2014/main" id="{B2DDD0D0-A636-4EE6-BC39-4D8ED2C6E67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0.00438</cdr:x>
      <cdr:y>0.00606</cdr:y>
    </cdr:to>
    <cdr:pic>
      <cdr:nvPicPr>
        <cdr:cNvPr id="9" name="chart">
          <a:extLst xmlns:a="http://schemas.openxmlformats.org/drawingml/2006/main">
            <a:ext uri="{FF2B5EF4-FFF2-40B4-BE49-F238E27FC236}">
              <a16:creationId xmlns:a16="http://schemas.microsoft.com/office/drawing/2014/main" id="{C9EBA2F4-0128-4968-B9A1-47F2591159F9}"/>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0.00438</cdr:x>
      <cdr:y>0.00606</cdr:y>
    </cdr:to>
    <cdr:pic>
      <cdr:nvPicPr>
        <cdr:cNvPr id="10" name="chart">
          <a:extLst xmlns:a="http://schemas.openxmlformats.org/drawingml/2006/main">
            <a:ext uri="{FF2B5EF4-FFF2-40B4-BE49-F238E27FC236}">
              <a16:creationId xmlns:a16="http://schemas.microsoft.com/office/drawing/2014/main" id="{60FBED6C-98FC-4C97-9195-DDB4093BE10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0.00513</cdr:x>
      <cdr:y>0.93691</cdr:y>
    </cdr:from>
    <cdr:to>
      <cdr:x>0.95242</cdr:x>
      <cdr:y>0.98032</cdr:y>
    </cdr:to>
    <cdr:sp macro="" textlink="">
      <cdr:nvSpPr>
        <cdr:cNvPr id="11" name="1 CuadroTexto">
          <a:extLst xmlns:a="http://schemas.openxmlformats.org/drawingml/2006/main">
            <a:ext uri="{FF2B5EF4-FFF2-40B4-BE49-F238E27FC236}">
              <a16:creationId xmlns:a16="http://schemas.microsoft.com/office/drawing/2014/main" id="{68BA09B5-B27B-4DDF-B8EC-3504207D06FA}"/>
            </a:ext>
          </a:extLst>
        </cdr:cNvPr>
        <cdr:cNvSpPr txBox="1"/>
      </cdr:nvSpPr>
      <cdr:spPr>
        <a:xfrm xmlns:a="http://schemas.openxmlformats.org/drawingml/2006/main">
          <a:off x="28575" y="3771900"/>
          <a:ext cx="5272375" cy="1747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por Odepa con información del Servicio Nacional de Aduanas </a:t>
          </a:r>
        </a:p>
      </cdr:txBody>
    </cdr:sp>
  </cdr:relSizeAnchor>
</c:userShapes>
</file>

<file path=xl/drawings/drawing13.xml><?xml version="1.0" encoding="utf-8"?>
<xdr:wsDr xmlns:xdr="http://schemas.openxmlformats.org/drawingml/2006/spreadsheetDrawing" xmlns:a="http://schemas.openxmlformats.org/drawingml/2006/main">
  <xdr:twoCellAnchor>
    <xdr:from>
      <xdr:col>19</xdr:col>
      <xdr:colOff>695325</xdr:colOff>
      <xdr:row>0</xdr:row>
      <xdr:rowOff>114300</xdr:rowOff>
    </xdr:from>
    <xdr:to>
      <xdr:col>25</xdr:col>
      <xdr:colOff>104775</xdr:colOff>
      <xdr:row>17</xdr:row>
      <xdr:rowOff>57150</xdr:rowOff>
    </xdr:to>
    <xdr:sp macro="" textlink="">
      <xdr:nvSpPr>
        <xdr:cNvPr id="15606744" name="Rectangle 3">
          <a:extLst>
            <a:ext uri="{FF2B5EF4-FFF2-40B4-BE49-F238E27FC236}">
              <a16:creationId xmlns:a16="http://schemas.microsoft.com/office/drawing/2014/main" id="{00000000-0008-0000-0700-0000D823EE00}"/>
            </a:ext>
          </a:extLst>
        </xdr:cNvPr>
        <xdr:cNvSpPr>
          <a:spLocks noChangeArrowheads="1"/>
        </xdr:cNvSpPr>
      </xdr:nvSpPr>
      <xdr:spPr bwMode="auto">
        <a:xfrm>
          <a:off x="17211675" y="114300"/>
          <a:ext cx="3981450" cy="2943225"/>
        </a:xfrm>
        <a:prstGeom prst="rect">
          <a:avLst/>
        </a:prstGeom>
        <a:noFill/>
        <a:ln w="9525">
          <a:solidFill>
            <a:srgbClr val="000000"/>
          </a:solidFill>
          <a:miter lim="800000"/>
          <a:headEnd/>
          <a:tailEnd/>
        </a:ln>
        <a:effectLst>
          <a:outerShdw dist="107763" dir="189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41</xdr:row>
      <xdr:rowOff>15240</xdr:rowOff>
    </xdr:from>
    <xdr:to>
      <xdr:col>3</xdr:col>
      <xdr:colOff>708660</xdr:colOff>
      <xdr:row>61</xdr:row>
      <xdr:rowOff>83819</xdr:rowOff>
    </xdr:to>
    <xdr:graphicFrame macro="">
      <xdr:nvGraphicFramePr>
        <xdr:cNvPr id="15606745" name="4 Gráfico">
          <a:extLst>
            <a:ext uri="{FF2B5EF4-FFF2-40B4-BE49-F238E27FC236}">
              <a16:creationId xmlns:a16="http://schemas.microsoft.com/office/drawing/2014/main" id="{00000000-0008-0000-0700-0000D923E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63</xdr:row>
      <xdr:rowOff>7620</xdr:rowOff>
    </xdr:from>
    <xdr:to>
      <xdr:col>3</xdr:col>
      <xdr:colOff>723901</xdr:colOff>
      <xdr:row>81</xdr:row>
      <xdr:rowOff>91440</xdr:rowOff>
    </xdr:to>
    <xdr:graphicFrame macro="">
      <xdr:nvGraphicFramePr>
        <xdr:cNvPr id="15606746" name="5 Gráfico">
          <a:extLst>
            <a:ext uri="{FF2B5EF4-FFF2-40B4-BE49-F238E27FC236}">
              <a16:creationId xmlns:a16="http://schemas.microsoft.com/office/drawing/2014/main" id="{00000000-0008-0000-0700-0000DA23E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cdr:y>
    </cdr:from>
    <cdr:to>
      <cdr:x>0.00544</cdr:x>
      <cdr:y>0.00715</cdr:y>
    </cdr:to>
    <cdr:pic>
      <cdr:nvPicPr>
        <cdr:cNvPr id="2" name="chart">
          <a:extLst xmlns:a="http://schemas.openxmlformats.org/drawingml/2006/main">
            <a:ext uri="{FF2B5EF4-FFF2-40B4-BE49-F238E27FC236}">
              <a16:creationId xmlns:a16="http://schemas.microsoft.com/office/drawing/2014/main" id="{EF1AB61D-34B7-484D-9CCE-B961344906B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0.94693</cdr:y>
    </cdr:from>
    <cdr:to>
      <cdr:x>1</cdr:x>
      <cdr:y>0.99721</cdr:y>
    </cdr:to>
    <cdr:sp macro="" textlink="">
      <cdr:nvSpPr>
        <cdr:cNvPr id="3" name="1 CuadroTexto">
          <a:extLst xmlns:a="http://schemas.openxmlformats.org/drawingml/2006/main">
            <a:ext uri="{FF2B5EF4-FFF2-40B4-BE49-F238E27FC236}">
              <a16:creationId xmlns:a16="http://schemas.microsoft.com/office/drawing/2014/main" id="{926B9631-5EC7-4E28-9299-0EB61953705C}"/>
            </a:ext>
          </a:extLst>
        </cdr:cNvPr>
        <cdr:cNvSpPr txBox="1"/>
      </cdr:nvSpPr>
      <cdr:spPr>
        <a:xfrm xmlns:a="http://schemas.openxmlformats.org/drawingml/2006/main">
          <a:off x="0" y="3228975"/>
          <a:ext cx="4486275" cy="1714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por  Odepa con información del Servicio Nacional de Aduanas </a:t>
          </a:r>
        </a:p>
      </cdr:txBody>
    </cdr:sp>
  </cdr:relSizeAnchor>
</c:userShapes>
</file>

<file path=xl/drawings/drawing15.xml><?xml version="1.0" encoding="utf-8"?>
<c:userShapes xmlns:c="http://schemas.openxmlformats.org/drawingml/2006/chart">
  <cdr:relSizeAnchor xmlns:cdr="http://schemas.openxmlformats.org/drawingml/2006/chartDrawing">
    <cdr:from>
      <cdr:x>0</cdr:x>
      <cdr:y>0</cdr:y>
    </cdr:from>
    <cdr:to>
      <cdr:x>0.00539</cdr:x>
      <cdr:y>0.00767</cdr:y>
    </cdr:to>
    <cdr:pic>
      <cdr:nvPicPr>
        <cdr:cNvPr id="2" name="chart">
          <a:extLst xmlns:a="http://schemas.openxmlformats.org/drawingml/2006/main">
            <a:ext uri="{FF2B5EF4-FFF2-40B4-BE49-F238E27FC236}">
              <a16:creationId xmlns:a16="http://schemas.microsoft.com/office/drawing/2014/main" id="{B93C5BB0-373F-44C0-95BC-6D4968A9E23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0.94611</cdr:y>
    </cdr:from>
    <cdr:to>
      <cdr:x>0.99158</cdr:x>
      <cdr:y>1</cdr:y>
    </cdr:to>
    <cdr:sp macro="" textlink="">
      <cdr:nvSpPr>
        <cdr:cNvPr id="3" name="1 CuadroTexto">
          <a:extLst xmlns:a="http://schemas.openxmlformats.org/drawingml/2006/main">
            <a:ext uri="{FF2B5EF4-FFF2-40B4-BE49-F238E27FC236}">
              <a16:creationId xmlns:a16="http://schemas.microsoft.com/office/drawing/2014/main" id="{26C77308-A69C-4F4D-9B93-67901F7C1906}"/>
            </a:ext>
          </a:extLst>
        </cdr:cNvPr>
        <cdr:cNvSpPr txBox="1"/>
      </cdr:nvSpPr>
      <cdr:spPr>
        <a:xfrm xmlns:a="http://schemas.openxmlformats.org/drawingml/2006/main">
          <a:off x="0" y="3048000"/>
          <a:ext cx="4486275" cy="1714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por Odepa con información del Servicio Nacional de Aduanas </a:t>
          </a: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161925</xdr:colOff>
      <xdr:row>72</xdr:row>
      <xdr:rowOff>133350</xdr:rowOff>
    </xdr:from>
    <xdr:to>
      <xdr:col>5</xdr:col>
      <xdr:colOff>676275</xdr:colOff>
      <xdr:row>93</xdr:row>
      <xdr:rowOff>123825</xdr:rowOff>
    </xdr:to>
    <xdr:graphicFrame macro="">
      <xdr:nvGraphicFramePr>
        <xdr:cNvPr id="15609488" name="5 Gráfico">
          <a:extLst>
            <a:ext uri="{FF2B5EF4-FFF2-40B4-BE49-F238E27FC236}">
              <a16:creationId xmlns:a16="http://schemas.microsoft.com/office/drawing/2014/main" id="{00000000-0008-0000-0800-0000902EE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24</xdr:row>
      <xdr:rowOff>95250</xdr:rowOff>
    </xdr:from>
    <xdr:to>
      <xdr:col>5</xdr:col>
      <xdr:colOff>819150</xdr:colOff>
      <xdr:row>45</xdr:row>
      <xdr:rowOff>0</xdr:rowOff>
    </xdr:to>
    <xdr:graphicFrame macro="">
      <xdr:nvGraphicFramePr>
        <xdr:cNvPr id="15609489" name="7 Gráfico">
          <a:extLst>
            <a:ext uri="{FF2B5EF4-FFF2-40B4-BE49-F238E27FC236}">
              <a16:creationId xmlns:a16="http://schemas.microsoft.com/office/drawing/2014/main" id="{00000000-0008-0000-0800-0000912EE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cdr:x>
      <cdr:y>0</cdr:y>
    </cdr:from>
    <cdr:to>
      <cdr:x>0.00435</cdr:x>
      <cdr:y>0.00815</cdr:y>
    </cdr:to>
    <cdr:pic>
      <cdr:nvPicPr>
        <cdr:cNvPr id="2" name="chart">
          <a:extLst xmlns:a="http://schemas.openxmlformats.org/drawingml/2006/main">
            <a:ext uri="{FF2B5EF4-FFF2-40B4-BE49-F238E27FC236}">
              <a16:creationId xmlns:a16="http://schemas.microsoft.com/office/drawing/2014/main" id="{A3BA000D-D924-451D-AA95-C5E62C2032A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0.00435</cdr:x>
      <cdr:y>0.00815</cdr:y>
    </cdr:to>
    <cdr:pic>
      <cdr:nvPicPr>
        <cdr:cNvPr id="3" name="chart">
          <a:extLst xmlns:a="http://schemas.openxmlformats.org/drawingml/2006/main">
            <a:ext uri="{FF2B5EF4-FFF2-40B4-BE49-F238E27FC236}">
              <a16:creationId xmlns:a16="http://schemas.microsoft.com/office/drawing/2014/main" id="{C4B4DD83-D214-45FD-A42A-BC55A4FFDE6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0.94765</cdr:y>
    </cdr:from>
    <cdr:to>
      <cdr:x>1</cdr:x>
      <cdr:y>1</cdr:y>
    </cdr:to>
    <cdr:sp macro="" textlink="">
      <cdr:nvSpPr>
        <cdr:cNvPr id="4" name="1 CuadroTexto">
          <a:extLst xmlns:a="http://schemas.openxmlformats.org/drawingml/2006/main">
            <a:ext uri="{FF2B5EF4-FFF2-40B4-BE49-F238E27FC236}">
              <a16:creationId xmlns:a16="http://schemas.microsoft.com/office/drawing/2014/main" id="{BB9D959F-F77B-4140-B34B-D0DC2E4F4CC6}"/>
            </a:ext>
          </a:extLst>
        </cdr:cNvPr>
        <cdr:cNvSpPr txBox="1"/>
      </cdr:nvSpPr>
      <cdr:spPr>
        <a:xfrm xmlns:a="http://schemas.openxmlformats.org/drawingml/2006/main">
          <a:off x="0" y="3019425"/>
          <a:ext cx="5610225" cy="1565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por Odepa con información del Servicio Nacional de Aduanas </a:t>
          </a:r>
        </a:p>
      </cdr:txBody>
    </cdr:sp>
  </cdr:relSizeAnchor>
</c:userShapes>
</file>

<file path=xl/drawings/drawing18.xml><?xml version="1.0" encoding="utf-8"?>
<c:userShapes xmlns:c="http://schemas.openxmlformats.org/drawingml/2006/chart">
  <cdr:relSizeAnchor xmlns:cdr="http://schemas.openxmlformats.org/drawingml/2006/chartDrawing">
    <cdr:from>
      <cdr:x>0</cdr:x>
      <cdr:y>0</cdr:y>
    </cdr:from>
    <cdr:to>
      <cdr:x>0.00412</cdr:x>
      <cdr:y>0.00839</cdr:y>
    </cdr:to>
    <cdr:pic>
      <cdr:nvPicPr>
        <cdr:cNvPr id="2" name="chart">
          <a:extLst xmlns:a="http://schemas.openxmlformats.org/drawingml/2006/main">
            <a:ext uri="{FF2B5EF4-FFF2-40B4-BE49-F238E27FC236}">
              <a16:creationId xmlns:a16="http://schemas.microsoft.com/office/drawing/2014/main" id="{3C7DF214-FCBF-4A6B-B2E2-1889BFE88C9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0.00539</cdr:x>
      <cdr:y>0.00767</cdr:y>
    </cdr:to>
    <cdr:pic>
      <cdr:nvPicPr>
        <cdr:cNvPr id="3" name="chart">
          <a:extLst xmlns:a="http://schemas.openxmlformats.org/drawingml/2006/main">
            <a:ext uri="{FF2B5EF4-FFF2-40B4-BE49-F238E27FC236}">
              <a16:creationId xmlns:a16="http://schemas.microsoft.com/office/drawing/2014/main" id="{F9137D37-5B50-4862-8205-D0B0879DF38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0.94611</cdr:y>
    </cdr:from>
    <cdr:to>
      <cdr:x>0.99158</cdr:x>
      <cdr:y>1</cdr:y>
    </cdr:to>
    <cdr:sp macro="" textlink="">
      <cdr:nvSpPr>
        <cdr:cNvPr id="4" name="1 CuadroTexto">
          <a:extLst xmlns:a="http://schemas.openxmlformats.org/drawingml/2006/main">
            <a:ext uri="{FF2B5EF4-FFF2-40B4-BE49-F238E27FC236}">
              <a16:creationId xmlns:a16="http://schemas.microsoft.com/office/drawing/2014/main" id="{776881DA-8298-4E20-B9EA-4C6C3EF7C1B5}"/>
            </a:ext>
          </a:extLst>
        </cdr:cNvPr>
        <cdr:cNvSpPr txBox="1"/>
      </cdr:nvSpPr>
      <cdr:spPr>
        <a:xfrm xmlns:a="http://schemas.openxmlformats.org/drawingml/2006/main">
          <a:off x="0" y="3048000"/>
          <a:ext cx="4486275" cy="1714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por Odepa con información del Servicio Nacional de Aduanas </a:t>
          </a: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38100</xdr:colOff>
      <xdr:row>25</xdr:row>
      <xdr:rowOff>28575</xdr:rowOff>
    </xdr:from>
    <xdr:to>
      <xdr:col>6</xdr:col>
      <xdr:colOff>590550</xdr:colOff>
      <xdr:row>48</xdr:row>
      <xdr:rowOff>9525</xdr:rowOff>
    </xdr:to>
    <xdr:graphicFrame macro="">
      <xdr:nvGraphicFramePr>
        <xdr:cNvPr id="15612560" name="4 Gráfico">
          <a:extLst>
            <a:ext uri="{FF2B5EF4-FFF2-40B4-BE49-F238E27FC236}">
              <a16:creationId xmlns:a16="http://schemas.microsoft.com/office/drawing/2014/main" id="{00000000-0008-0000-0900-0000903AE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75</xdr:row>
      <xdr:rowOff>57150</xdr:rowOff>
    </xdr:from>
    <xdr:to>
      <xdr:col>6</xdr:col>
      <xdr:colOff>676275</xdr:colOff>
      <xdr:row>97</xdr:row>
      <xdr:rowOff>76200</xdr:rowOff>
    </xdr:to>
    <xdr:graphicFrame macro="">
      <xdr:nvGraphicFramePr>
        <xdr:cNvPr id="15612561" name="5 Gráfico">
          <a:extLst>
            <a:ext uri="{FF2B5EF4-FFF2-40B4-BE49-F238E27FC236}">
              <a16:creationId xmlns:a16="http://schemas.microsoft.com/office/drawing/2014/main" id="{00000000-0008-0000-0900-0000913AE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25</xdr:row>
      <xdr:rowOff>95250</xdr:rowOff>
    </xdr:from>
    <xdr:to>
      <xdr:col>5</xdr:col>
      <xdr:colOff>762001</xdr:colOff>
      <xdr:row>43</xdr:row>
      <xdr:rowOff>9525</xdr:rowOff>
    </xdr:to>
    <xdr:graphicFrame macro="">
      <xdr:nvGraphicFramePr>
        <xdr:cNvPr id="15596872" name="7 Gráfico">
          <a:extLst>
            <a:ext uri="{FF2B5EF4-FFF2-40B4-BE49-F238E27FC236}">
              <a16:creationId xmlns:a16="http://schemas.microsoft.com/office/drawing/2014/main" id="{00000000-0008-0000-0300-000048FDE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cdr:x>
      <cdr:y>0.95208</cdr:y>
    </cdr:from>
    <cdr:to>
      <cdr:x>0.83546</cdr:x>
      <cdr:y>1</cdr:y>
    </cdr:to>
    <cdr:sp macro="" textlink="">
      <cdr:nvSpPr>
        <cdr:cNvPr id="2" name="1 CuadroTexto">
          <a:extLst xmlns:a="http://schemas.openxmlformats.org/drawingml/2006/main">
            <a:ext uri="{FF2B5EF4-FFF2-40B4-BE49-F238E27FC236}">
              <a16:creationId xmlns:a16="http://schemas.microsoft.com/office/drawing/2014/main" id="{45DCDFE5-EBA6-432D-B0D8-EE0F0B46F39A}"/>
            </a:ext>
          </a:extLst>
        </cdr:cNvPr>
        <cdr:cNvSpPr txBox="1"/>
      </cdr:nvSpPr>
      <cdr:spPr>
        <a:xfrm xmlns:a="http://schemas.openxmlformats.org/drawingml/2006/main">
          <a:off x="0" y="3200400"/>
          <a:ext cx="5610225" cy="1565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por Odepa con información del Servicio Nacional de Aduanas </a:t>
          </a:r>
        </a:p>
      </cdr:txBody>
    </cdr:sp>
  </cdr:relSizeAnchor>
</c:userShapes>
</file>

<file path=xl/drawings/drawing21.xml><?xml version="1.0" encoding="utf-8"?>
<c:userShapes xmlns:c="http://schemas.openxmlformats.org/drawingml/2006/chart">
  <cdr:relSizeAnchor xmlns:cdr="http://schemas.openxmlformats.org/drawingml/2006/chartDrawing">
    <cdr:from>
      <cdr:x>0</cdr:x>
      <cdr:y>0.95049</cdr:y>
    </cdr:from>
    <cdr:to>
      <cdr:x>0.82033</cdr:x>
      <cdr:y>1</cdr:y>
    </cdr:to>
    <cdr:sp macro="" textlink="">
      <cdr:nvSpPr>
        <cdr:cNvPr id="2" name="1 CuadroTexto">
          <a:extLst xmlns:a="http://schemas.openxmlformats.org/drawingml/2006/main">
            <a:ext uri="{FF2B5EF4-FFF2-40B4-BE49-F238E27FC236}">
              <a16:creationId xmlns:a16="http://schemas.microsoft.com/office/drawing/2014/main" id="{EB4C5267-5021-444A-BCE5-EEFD8109273A}"/>
            </a:ext>
          </a:extLst>
        </cdr:cNvPr>
        <cdr:cNvSpPr txBox="1"/>
      </cdr:nvSpPr>
      <cdr:spPr>
        <a:xfrm xmlns:a="http://schemas.openxmlformats.org/drawingml/2006/main">
          <a:off x="0" y="3124200"/>
          <a:ext cx="5610225" cy="1565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por Odepa con información del Servicio Nacional de Aduanas </a:t>
          </a: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802005</xdr:colOff>
      <xdr:row>25</xdr:row>
      <xdr:rowOff>127635</xdr:rowOff>
    </xdr:from>
    <xdr:to>
      <xdr:col>10</xdr:col>
      <xdr:colOff>278130</xdr:colOff>
      <xdr:row>51</xdr:row>
      <xdr:rowOff>99060</xdr:rowOff>
    </xdr:to>
    <xdr:graphicFrame macro="">
      <xdr:nvGraphicFramePr>
        <xdr:cNvPr id="17425600" name="7 Gráfico">
          <a:extLst>
            <a:ext uri="{FF2B5EF4-FFF2-40B4-BE49-F238E27FC236}">
              <a16:creationId xmlns:a16="http://schemas.microsoft.com/office/drawing/2014/main" id="{00000000-0008-0000-0A00-0000C0E409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790575</xdr:colOff>
      <xdr:row>82</xdr:row>
      <xdr:rowOff>139065</xdr:rowOff>
    </xdr:from>
    <xdr:to>
      <xdr:col>10</xdr:col>
      <xdr:colOff>493395</xdr:colOff>
      <xdr:row>109</xdr:row>
      <xdr:rowOff>47625</xdr:rowOff>
    </xdr:to>
    <xdr:graphicFrame macro="">
      <xdr:nvGraphicFramePr>
        <xdr:cNvPr id="4" name="7 Gráfico">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cdr:x>
      <cdr:y>0.95754</cdr:y>
    </cdr:from>
    <cdr:to>
      <cdr:x>0.73997</cdr:x>
      <cdr:y>1</cdr:y>
    </cdr:to>
    <cdr:sp macro="" textlink="">
      <cdr:nvSpPr>
        <cdr:cNvPr id="2" name="1 CuadroTexto">
          <a:extLst xmlns:a="http://schemas.openxmlformats.org/drawingml/2006/main">
            <a:ext uri="{FF2B5EF4-FFF2-40B4-BE49-F238E27FC236}">
              <a16:creationId xmlns:a16="http://schemas.microsoft.com/office/drawing/2014/main" id="{923D0B7E-F228-4861-BA5F-9EC6EF6BF5B4}"/>
            </a:ext>
          </a:extLst>
        </cdr:cNvPr>
        <cdr:cNvSpPr txBox="1"/>
      </cdr:nvSpPr>
      <cdr:spPr>
        <a:xfrm xmlns:a="http://schemas.openxmlformats.org/drawingml/2006/main">
          <a:off x="0" y="3708423"/>
          <a:ext cx="4348748" cy="1644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por  Odepa con información del Servicio Nacional de Aduanas </a:t>
          </a:r>
        </a:p>
      </cdr:txBody>
    </cdr:sp>
  </cdr:relSizeAnchor>
</c:userShapes>
</file>

<file path=xl/drawings/drawing24.xml><?xml version="1.0" encoding="utf-8"?>
<c:userShapes xmlns:c="http://schemas.openxmlformats.org/drawingml/2006/chart">
  <cdr:relSizeAnchor xmlns:cdr="http://schemas.openxmlformats.org/drawingml/2006/chartDrawing">
    <cdr:from>
      <cdr:x>1.47952E-7</cdr:x>
      <cdr:y>0.95754</cdr:y>
    </cdr:from>
    <cdr:to>
      <cdr:x>0.71251</cdr:x>
      <cdr:y>1</cdr:y>
    </cdr:to>
    <cdr:sp macro="" textlink="">
      <cdr:nvSpPr>
        <cdr:cNvPr id="2" name="1 CuadroTexto">
          <a:extLst xmlns:a="http://schemas.openxmlformats.org/drawingml/2006/main">
            <a:ext uri="{FF2B5EF4-FFF2-40B4-BE49-F238E27FC236}">
              <a16:creationId xmlns:a16="http://schemas.microsoft.com/office/drawing/2014/main" id="{923D0B7E-F228-4861-BA5F-9EC6EF6BF5B4}"/>
            </a:ext>
          </a:extLst>
        </cdr:cNvPr>
        <cdr:cNvSpPr txBox="1"/>
      </cdr:nvSpPr>
      <cdr:spPr>
        <a:xfrm xmlns:a="http://schemas.openxmlformats.org/drawingml/2006/main">
          <a:off x="1" y="4662435"/>
          <a:ext cx="4815840" cy="2067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por  Odepa con información del Servicio Nacional de Aduanas </a:t>
          </a:r>
        </a:p>
      </cdr:txBody>
    </cdr:sp>
  </cdr:relSizeAnchor>
  <cdr:relSizeAnchor xmlns:cdr="http://schemas.openxmlformats.org/drawingml/2006/chartDrawing">
    <cdr:from>
      <cdr:x>0</cdr:x>
      <cdr:y>0.95754</cdr:y>
    </cdr:from>
    <cdr:to>
      <cdr:x>0.73997</cdr:x>
      <cdr:y>1</cdr:y>
    </cdr:to>
    <cdr:sp macro="" textlink="">
      <cdr:nvSpPr>
        <cdr:cNvPr id="3" name="1 CuadroTexto">
          <a:extLst xmlns:a="http://schemas.openxmlformats.org/drawingml/2006/main">
            <a:ext uri="{FF2B5EF4-FFF2-40B4-BE49-F238E27FC236}">
              <a16:creationId xmlns:a16="http://schemas.microsoft.com/office/drawing/2014/main" id="{923D0B7E-F228-4861-BA5F-9EC6EF6BF5B4}"/>
            </a:ext>
          </a:extLst>
        </cdr:cNvPr>
        <cdr:cNvSpPr txBox="1"/>
      </cdr:nvSpPr>
      <cdr:spPr>
        <a:xfrm xmlns:a="http://schemas.openxmlformats.org/drawingml/2006/main">
          <a:off x="0" y="3708423"/>
          <a:ext cx="4348748" cy="1644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por  Odepa con información del Servicio Nacional de Aduanas </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0.00456</cdr:x>
      <cdr:y>0.0079</cdr:y>
    </cdr:to>
    <cdr:pic>
      <cdr:nvPicPr>
        <cdr:cNvPr id="2" name="chart">
          <a:extLst xmlns:a="http://schemas.openxmlformats.org/drawingml/2006/main">
            <a:ext uri="{FF2B5EF4-FFF2-40B4-BE49-F238E27FC236}">
              <a16:creationId xmlns:a16="http://schemas.microsoft.com/office/drawing/2014/main" id="{4BEFD091-4959-4594-9A74-17BB97A46FF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0.94445</cdr:y>
    </cdr:from>
    <cdr:to>
      <cdr:x>0.88612</cdr:x>
      <cdr:y>1</cdr:y>
    </cdr:to>
    <cdr:sp macro="" textlink="">
      <cdr:nvSpPr>
        <cdr:cNvPr id="3" name="1 CuadroTexto">
          <a:extLst xmlns:a="http://schemas.openxmlformats.org/drawingml/2006/main">
            <a:ext uri="{FF2B5EF4-FFF2-40B4-BE49-F238E27FC236}">
              <a16:creationId xmlns:a16="http://schemas.microsoft.com/office/drawing/2014/main" id="{95D5CF8D-C388-4E44-AE82-47E02EE5FFF1}"/>
            </a:ext>
          </a:extLst>
        </cdr:cNvPr>
        <cdr:cNvSpPr txBox="1"/>
      </cdr:nvSpPr>
      <cdr:spPr>
        <a:xfrm xmlns:a="http://schemas.openxmlformats.org/drawingml/2006/main">
          <a:off x="0" y="2981325"/>
          <a:ext cx="4743465" cy="1714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po Odepa con información del Servicio Nacional de Aduanas </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133350</xdr:colOff>
      <xdr:row>24</xdr:row>
      <xdr:rowOff>95250</xdr:rowOff>
    </xdr:from>
    <xdr:to>
      <xdr:col>7</xdr:col>
      <xdr:colOff>762001</xdr:colOff>
      <xdr:row>42</xdr:row>
      <xdr:rowOff>9525</xdr:rowOff>
    </xdr:to>
    <xdr:graphicFrame macro="">
      <xdr:nvGraphicFramePr>
        <xdr:cNvPr id="2" name="7 Gráfico">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cdr:y>
    </cdr:from>
    <cdr:to>
      <cdr:x>0.00456</cdr:x>
      <cdr:y>0.0079</cdr:y>
    </cdr:to>
    <cdr:pic>
      <cdr:nvPicPr>
        <cdr:cNvPr id="2" name="chart">
          <a:extLst xmlns:a="http://schemas.openxmlformats.org/drawingml/2006/main">
            <a:ext uri="{FF2B5EF4-FFF2-40B4-BE49-F238E27FC236}">
              <a16:creationId xmlns:a16="http://schemas.microsoft.com/office/drawing/2014/main" id="{4BEFD091-4959-4594-9A74-17BB97A46FF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0.94445</cdr:y>
    </cdr:from>
    <cdr:to>
      <cdr:x>0.88612</cdr:x>
      <cdr:y>1</cdr:y>
    </cdr:to>
    <cdr:sp macro="" textlink="">
      <cdr:nvSpPr>
        <cdr:cNvPr id="3" name="1 CuadroTexto">
          <a:extLst xmlns:a="http://schemas.openxmlformats.org/drawingml/2006/main">
            <a:ext uri="{FF2B5EF4-FFF2-40B4-BE49-F238E27FC236}">
              <a16:creationId xmlns:a16="http://schemas.microsoft.com/office/drawing/2014/main" id="{95D5CF8D-C388-4E44-AE82-47E02EE5FFF1}"/>
            </a:ext>
          </a:extLst>
        </cdr:cNvPr>
        <cdr:cNvSpPr txBox="1"/>
      </cdr:nvSpPr>
      <cdr:spPr>
        <a:xfrm xmlns:a="http://schemas.openxmlformats.org/drawingml/2006/main">
          <a:off x="0" y="2981325"/>
          <a:ext cx="4743465" cy="1714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po Odepa con información del Servicio Nacional de Aduanas </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95250</xdr:colOff>
      <xdr:row>12</xdr:row>
      <xdr:rowOff>66675</xdr:rowOff>
    </xdr:from>
    <xdr:to>
      <xdr:col>5</xdr:col>
      <xdr:colOff>962025</xdr:colOff>
      <xdr:row>31</xdr:row>
      <xdr:rowOff>9525</xdr:rowOff>
    </xdr:to>
    <xdr:graphicFrame macro="">
      <xdr:nvGraphicFramePr>
        <xdr:cNvPr id="15599248" name="2 Gráfico">
          <a:extLst>
            <a:ext uri="{FF2B5EF4-FFF2-40B4-BE49-F238E27FC236}">
              <a16:creationId xmlns:a16="http://schemas.microsoft.com/office/drawing/2014/main" id="{00000000-0008-0000-0500-00009006E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95250</xdr:rowOff>
    </xdr:from>
    <xdr:to>
      <xdr:col>5</xdr:col>
      <xdr:colOff>838200</xdr:colOff>
      <xdr:row>71</xdr:row>
      <xdr:rowOff>152400</xdr:rowOff>
    </xdr:to>
    <xdr:graphicFrame macro="">
      <xdr:nvGraphicFramePr>
        <xdr:cNvPr id="15599249" name="3 Gráfico">
          <a:extLst>
            <a:ext uri="{FF2B5EF4-FFF2-40B4-BE49-F238E27FC236}">
              <a16:creationId xmlns:a16="http://schemas.microsoft.com/office/drawing/2014/main" id="{00000000-0008-0000-0500-00009106E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0.0054</cdr:x>
      <cdr:y>0.94212</cdr:y>
    </cdr:from>
    <cdr:to>
      <cdr:x>0.90108</cdr:x>
      <cdr:y>1</cdr:y>
    </cdr:to>
    <cdr:sp macro="" textlink="">
      <cdr:nvSpPr>
        <cdr:cNvPr id="2" name="1 CuadroTexto">
          <a:extLst xmlns:a="http://schemas.openxmlformats.org/drawingml/2006/main">
            <a:ext uri="{FF2B5EF4-FFF2-40B4-BE49-F238E27FC236}">
              <a16:creationId xmlns:a16="http://schemas.microsoft.com/office/drawing/2014/main" id="{E17B6E6E-B120-4689-9A80-B27312E26810}"/>
            </a:ext>
          </a:extLst>
        </cdr:cNvPr>
        <cdr:cNvSpPr txBox="1"/>
      </cdr:nvSpPr>
      <cdr:spPr>
        <a:xfrm xmlns:a="http://schemas.openxmlformats.org/drawingml/2006/main">
          <a:off x="28575" y="2924175"/>
          <a:ext cx="4743465" cy="1714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por Odepa con información del Servicio Nacional de Aduanas </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0.94231</cdr:y>
    </cdr:from>
    <cdr:to>
      <cdr:x>0.85128</cdr:x>
      <cdr:y>1</cdr:y>
    </cdr:to>
    <cdr:sp macro="" textlink="">
      <cdr:nvSpPr>
        <cdr:cNvPr id="2" name="1 CuadroTexto">
          <a:extLst xmlns:a="http://schemas.openxmlformats.org/drawingml/2006/main">
            <a:ext uri="{FF2B5EF4-FFF2-40B4-BE49-F238E27FC236}">
              <a16:creationId xmlns:a16="http://schemas.microsoft.com/office/drawing/2014/main" id="{AB695F31-684F-487A-A40D-8FFA218DC26D}"/>
            </a:ext>
          </a:extLst>
        </cdr:cNvPr>
        <cdr:cNvSpPr txBox="1"/>
      </cdr:nvSpPr>
      <cdr:spPr>
        <a:xfrm xmlns:a="http://schemas.openxmlformats.org/drawingml/2006/main">
          <a:off x="0" y="2867025"/>
          <a:ext cx="4743465" cy="1714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por Odepa con información del Servicio Nacional de Aduanas </a:t>
          </a:r>
        </a:p>
      </cdr:txBody>
    </cdr:sp>
  </cdr:relSizeAnchor>
</c:userShapes>
</file>

<file path=xl/drawings/drawing9.xml><?xml version="1.0" encoding="utf-8"?>
<xdr:wsDr xmlns:xdr="http://schemas.openxmlformats.org/drawingml/2006/spreadsheetDrawing" xmlns:a="http://schemas.openxmlformats.org/drawingml/2006/main">
  <xdr:twoCellAnchor>
    <xdr:from>
      <xdr:col>17</xdr:col>
      <xdr:colOff>0</xdr:colOff>
      <xdr:row>2</xdr:row>
      <xdr:rowOff>0</xdr:rowOff>
    </xdr:from>
    <xdr:to>
      <xdr:col>20</xdr:col>
      <xdr:colOff>0</xdr:colOff>
      <xdr:row>13</xdr:row>
      <xdr:rowOff>0</xdr:rowOff>
    </xdr:to>
    <xdr:sp macro="" textlink="">
      <xdr:nvSpPr>
        <xdr:cNvPr id="19015968" name="Rectangle 4">
          <a:extLst>
            <a:ext uri="{FF2B5EF4-FFF2-40B4-BE49-F238E27FC236}">
              <a16:creationId xmlns:a16="http://schemas.microsoft.com/office/drawing/2014/main" id="{00000000-0008-0000-0600-000020292201}"/>
            </a:ext>
          </a:extLst>
        </xdr:cNvPr>
        <xdr:cNvSpPr>
          <a:spLocks noChangeArrowheads="1"/>
        </xdr:cNvSpPr>
      </xdr:nvSpPr>
      <xdr:spPr bwMode="auto">
        <a:xfrm>
          <a:off x="16668750" y="400050"/>
          <a:ext cx="2305050" cy="2457450"/>
        </a:xfrm>
        <a:prstGeom prst="rect">
          <a:avLst/>
        </a:prstGeom>
        <a:noFill/>
        <a:ln w="9525">
          <a:solidFill>
            <a:srgbClr val="000000"/>
          </a:solidFill>
          <a:miter lim="800000"/>
          <a:headEnd/>
          <a:tailEnd/>
        </a:ln>
        <a:effectLst>
          <a:outerShdw dist="107763" dir="189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0</xdr:col>
      <xdr:colOff>581025</xdr:colOff>
      <xdr:row>81</xdr:row>
      <xdr:rowOff>0</xdr:rowOff>
    </xdr:from>
    <xdr:to>
      <xdr:col>5</xdr:col>
      <xdr:colOff>457200</xdr:colOff>
      <xdr:row>81</xdr:row>
      <xdr:rowOff>0</xdr:rowOff>
    </xdr:to>
    <xdr:graphicFrame macro="">
      <xdr:nvGraphicFramePr>
        <xdr:cNvPr id="19015969" name="Chart 5">
          <a:extLst>
            <a:ext uri="{FF2B5EF4-FFF2-40B4-BE49-F238E27FC236}">
              <a16:creationId xmlns:a16="http://schemas.microsoft.com/office/drawing/2014/main" id="{00000000-0008-0000-0600-000021292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37</xdr:row>
      <xdr:rowOff>95250</xdr:rowOff>
    </xdr:from>
    <xdr:to>
      <xdr:col>5</xdr:col>
      <xdr:colOff>552450</xdr:colOff>
      <xdr:row>57</xdr:row>
      <xdr:rowOff>171450</xdr:rowOff>
    </xdr:to>
    <xdr:graphicFrame macro="">
      <xdr:nvGraphicFramePr>
        <xdr:cNvPr id="19015970" name="7 Gráfico">
          <a:extLst>
            <a:ext uri="{FF2B5EF4-FFF2-40B4-BE49-F238E27FC236}">
              <a16:creationId xmlns:a16="http://schemas.microsoft.com/office/drawing/2014/main" id="{00000000-0008-0000-0600-000022292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58</xdr:row>
      <xdr:rowOff>161925</xdr:rowOff>
    </xdr:from>
    <xdr:to>
      <xdr:col>5</xdr:col>
      <xdr:colOff>485775</xdr:colOff>
      <xdr:row>78</xdr:row>
      <xdr:rowOff>123825</xdr:rowOff>
    </xdr:to>
    <xdr:graphicFrame macro="">
      <xdr:nvGraphicFramePr>
        <xdr:cNvPr id="19015971" name="8 Gráfico">
          <a:extLst>
            <a:ext uri="{FF2B5EF4-FFF2-40B4-BE49-F238E27FC236}">
              <a16:creationId xmlns:a16="http://schemas.microsoft.com/office/drawing/2014/main" id="{00000000-0008-0000-0600-000023292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I134"/>
  <sheetViews>
    <sheetView workbookViewId="0">
      <selection activeCell="C1" sqref="C1"/>
    </sheetView>
  </sheetViews>
  <sheetFormatPr baseColWidth="10" defaultColWidth="11.44140625" defaultRowHeight="13.2" x14ac:dyDescent="0.25"/>
  <cols>
    <col min="2" max="2" width="11.44140625" customWidth="1"/>
    <col min="3" max="3" width="10.6640625" customWidth="1"/>
    <col min="7" max="7" width="11.109375" customWidth="1"/>
    <col min="8" max="8" width="4.44140625" customWidth="1"/>
  </cols>
  <sheetData>
    <row r="1" spans="1:9" ht="16.2" x14ac:dyDescent="0.3">
      <c r="A1" s="111"/>
      <c r="B1" s="112"/>
      <c r="C1" s="112"/>
      <c r="D1" s="112"/>
      <c r="E1" s="112"/>
      <c r="F1" s="112"/>
      <c r="G1" s="112"/>
      <c r="H1" s="113"/>
      <c r="I1" s="113"/>
    </row>
    <row r="2" spans="1:9" ht="14.4" x14ac:dyDescent="0.3">
      <c r="A2" s="112"/>
      <c r="B2" s="112"/>
      <c r="C2" s="112"/>
      <c r="D2" s="112"/>
      <c r="E2" s="112"/>
      <c r="F2" s="112"/>
      <c r="G2" s="112"/>
      <c r="H2" s="113"/>
      <c r="I2" s="113"/>
    </row>
    <row r="3" spans="1:9" ht="16.2" x14ac:dyDescent="0.3">
      <c r="A3" s="111"/>
      <c r="B3" s="112"/>
      <c r="C3" s="112"/>
      <c r="D3" s="112"/>
      <c r="E3" s="112"/>
      <c r="F3" s="112"/>
      <c r="G3" s="112"/>
      <c r="H3" s="113"/>
      <c r="I3" s="113"/>
    </row>
    <row r="4" spans="1:9" ht="14.4" x14ac:dyDescent="0.3">
      <c r="A4" s="112"/>
      <c r="B4" s="112"/>
      <c r="C4" s="112"/>
      <c r="D4" s="114"/>
      <c r="E4" s="112"/>
      <c r="F4" s="112"/>
      <c r="G4" s="112"/>
      <c r="H4" s="113"/>
      <c r="I4" s="113"/>
    </row>
    <row r="5" spans="1:9" ht="16.2" x14ac:dyDescent="0.3">
      <c r="A5" s="111"/>
      <c r="B5" s="112"/>
      <c r="C5" s="112"/>
      <c r="D5" s="115"/>
      <c r="E5" s="112"/>
      <c r="F5" s="112"/>
      <c r="G5" s="112"/>
      <c r="H5" s="113"/>
      <c r="I5" s="113"/>
    </row>
    <row r="6" spans="1:9" ht="16.2" x14ac:dyDescent="0.3">
      <c r="A6" s="111"/>
      <c r="B6" s="112"/>
      <c r="C6" s="112"/>
      <c r="D6" s="112"/>
      <c r="E6" s="112"/>
      <c r="F6" s="112"/>
      <c r="G6" s="112"/>
      <c r="H6" s="113"/>
      <c r="I6" s="113"/>
    </row>
    <row r="7" spans="1:9" ht="16.2" x14ac:dyDescent="0.3">
      <c r="A7" s="111"/>
      <c r="B7" s="112"/>
      <c r="C7" s="112"/>
      <c r="D7" s="112"/>
      <c r="E7" s="112"/>
      <c r="F7" s="112"/>
      <c r="G7" s="112"/>
      <c r="H7" s="113"/>
      <c r="I7" s="113"/>
    </row>
    <row r="8" spans="1:9" ht="14.4" x14ac:dyDescent="0.3">
      <c r="A8" s="112"/>
      <c r="B8" s="112"/>
      <c r="C8" s="112"/>
      <c r="D8" s="114"/>
      <c r="E8" s="112"/>
      <c r="F8" s="112"/>
      <c r="G8" s="112"/>
      <c r="H8" s="113"/>
      <c r="I8" s="113"/>
    </row>
    <row r="9" spans="1:9" ht="16.2" x14ac:dyDescent="0.3">
      <c r="A9" s="116"/>
      <c r="B9" s="112"/>
      <c r="C9" s="112"/>
      <c r="D9" s="112"/>
      <c r="E9" s="112"/>
      <c r="F9" s="112"/>
      <c r="G9" s="112"/>
      <c r="H9" s="113"/>
      <c r="I9" s="113"/>
    </row>
    <row r="10" spans="1:9" ht="16.2" x14ac:dyDescent="0.3">
      <c r="A10" s="111"/>
      <c r="B10" s="112"/>
      <c r="C10" s="112"/>
      <c r="D10" s="112"/>
      <c r="E10" s="112"/>
      <c r="F10" s="112"/>
      <c r="G10" s="112"/>
      <c r="H10" s="113"/>
      <c r="I10" s="113"/>
    </row>
    <row r="11" spans="1:9" ht="16.2" x14ac:dyDescent="0.3">
      <c r="A11" s="111"/>
      <c r="B11" s="112"/>
      <c r="C11" s="112"/>
      <c r="D11" s="112"/>
      <c r="E11" s="112"/>
      <c r="F11" s="112"/>
      <c r="G11" s="112"/>
      <c r="H11" s="113"/>
      <c r="I11" s="113"/>
    </row>
    <row r="12" spans="1:9" ht="16.2" x14ac:dyDescent="0.3">
      <c r="A12" s="111"/>
      <c r="B12" s="112"/>
      <c r="C12" s="112"/>
      <c r="D12" s="112"/>
      <c r="E12" s="112"/>
      <c r="F12" s="112"/>
      <c r="G12" s="112"/>
      <c r="H12" s="113"/>
      <c r="I12" s="113"/>
    </row>
    <row r="13" spans="1:9" ht="19.8" x14ac:dyDescent="0.3">
      <c r="A13" s="112"/>
      <c r="B13" s="112"/>
      <c r="C13" s="353" t="s">
        <v>259</v>
      </c>
      <c r="D13" s="353"/>
      <c r="E13" s="353"/>
      <c r="F13" s="353"/>
      <c r="G13" s="353"/>
      <c r="H13" s="353"/>
      <c r="I13" s="113"/>
    </row>
    <row r="14" spans="1:9" ht="19.8" x14ac:dyDescent="0.3">
      <c r="A14" s="112"/>
      <c r="B14" s="112"/>
      <c r="C14" s="353" t="s">
        <v>260</v>
      </c>
      <c r="D14" s="353"/>
      <c r="E14" s="353"/>
      <c r="F14" s="353"/>
      <c r="G14" s="353"/>
      <c r="H14" s="353"/>
      <c r="I14" s="113"/>
    </row>
    <row r="15" spans="1:9" ht="14.4" x14ac:dyDescent="0.3">
      <c r="A15" s="112"/>
      <c r="B15" s="112"/>
      <c r="C15" s="112"/>
      <c r="D15" s="112"/>
      <c r="E15" s="112"/>
      <c r="F15" s="112"/>
      <c r="G15" s="112"/>
      <c r="H15" s="113"/>
      <c r="I15" s="113"/>
    </row>
    <row r="16" spans="1:9" ht="14.4" x14ac:dyDescent="0.3">
      <c r="A16" s="112"/>
      <c r="B16" s="112"/>
      <c r="C16" s="112"/>
      <c r="D16" s="117"/>
      <c r="E16" s="112"/>
      <c r="F16" s="112"/>
      <c r="G16" s="112"/>
      <c r="H16" s="113"/>
      <c r="I16" s="113"/>
    </row>
    <row r="17" spans="1:9" ht="16.2" x14ac:dyDescent="0.3">
      <c r="A17" s="112"/>
      <c r="B17" s="112"/>
      <c r="C17" s="118" t="s">
        <v>544</v>
      </c>
      <c r="D17" s="118"/>
      <c r="E17" s="118"/>
      <c r="F17" s="118"/>
      <c r="G17" s="118"/>
      <c r="H17" s="113"/>
      <c r="I17" s="113"/>
    </row>
    <row r="18" spans="1:9" ht="14.4" x14ac:dyDescent="0.3">
      <c r="A18" s="112"/>
      <c r="B18" s="112"/>
      <c r="C18" s="113"/>
      <c r="D18" s="112"/>
      <c r="E18" s="112"/>
      <c r="F18" s="112"/>
      <c r="G18" s="112"/>
      <c r="H18" s="113"/>
      <c r="I18" s="113"/>
    </row>
    <row r="19" spans="1:9" ht="14.4" x14ac:dyDescent="0.3">
      <c r="A19" s="112"/>
      <c r="B19" s="112"/>
      <c r="C19" s="112"/>
      <c r="D19" s="112"/>
      <c r="E19" s="112"/>
      <c r="F19" s="112"/>
      <c r="G19" s="112"/>
      <c r="H19" s="113"/>
      <c r="I19" s="113"/>
    </row>
    <row r="20" spans="1:9" ht="14.4" x14ac:dyDescent="0.3">
      <c r="A20" s="112"/>
      <c r="B20" s="112"/>
      <c r="C20" s="112"/>
      <c r="D20" s="112"/>
      <c r="E20" s="112"/>
      <c r="F20" s="112"/>
      <c r="G20" s="112"/>
      <c r="H20" s="113"/>
      <c r="I20" s="113"/>
    </row>
    <row r="21" spans="1:9" ht="16.2" x14ac:dyDescent="0.3">
      <c r="A21" s="111"/>
      <c r="B21" s="112"/>
      <c r="C21" s="112"/>
      <c r="D21" s="112"/>
      <c r="E21" s="112"/>
      <c r="F21" s="112"/>
      <c r="G21" s="112"/>
      <c r="H21" s="113"/>
      <c r="I21" s="113"/>
    </row>
    <row r="22" spans="1:9" ht="16.2" x14ac:dyDescent="0.3">
      <c r="A22" s="111"/>
      <c r="B22" s="112"/>
      <c r="C22" s="112"/>
      <c r="D22" s="114"/>
      <c r="E22" s="112"/>
      <c r="F22" s="112"/>
      <c r="G22" s="112"/>
      <c r="H22" s="113"/>
      <c r="I22" s="113"/>
    </row>
    <row r="23" spans="1:9" ht="16.2" x14ac:dyDescent="0.3">
      <c r="A23" s="111"/>
      <c r="B23" s="112"/>
      <c r="C23" s="112"/>
      <c r="D23" s="117"/>
      <c r="E23" s="112"/>
      <c r="F23" s="112"/>
      <c r="G23" s="112"/>
      <c r="H23" s="113"/>
      <c r="I23" s="113"/>
    </row>
    <row r="24" spans="1:9" ht="16.2" x14ac:dyDescent="0.3">
      <c r="A24" s="111"/>
      <c r="B24" s="112"/>
      <c r="C24" s="112"/>
      <c r="D24" s="112"/>
      <c r="E24" s="112"/>
      <c r="F24" s="112"/>
      <c r="G24" s="112"/>
      <c r="H24" s="113"/>
      <c r="I24" s="113"/>
    </row>
    <row r="25" spans="1:9" ht="16.2" x14ac:dyDescent="0.3">
      <c r="A25" s="111"/>
      <c r="B25" s="112"/>
      <c r="C25" s="112"/>
      <c r="D25" s="112"/>
      <c r="E25" s="112"/>
      <c r="F25" s="112"/>
      <c r="G25" s="112"/>
      <c r="H25" s="113"/>
      <c r="I25" s="113"/>
    </row>
    <row r="26" spans="1:9" ht="16.2" x14ac:dyDescent="0.3">
      <c r="A26" s="111"/>
      <c r="B26" s="112"/>
      <c r="C26" s="112"/>
      <c r="D26" s="112"/>
      <c r="E26" s="112"/>
      <c r="F26" s="112"/>
      <c r="G26" s="112"/>
      <c r="H26" s="113"/>
      <c r="I26" s="113"/>
    </row>
    <row r="27" spans="1:9" ht="16.2" x14ac:dyDescent="0.3">
      <c r="A27" s="111"/>
      <c r="B27" s="112"/>
      <c r="C27" s="112"/>
      <c r="D27" s="114"/>
      <c r="E27" s="112"/>
      <c r="F27" s="112"/>
      <c r="G27" s="112"/>
      <c r="H27" s="113"/>
      <c r="I27" s="113"/>
    </row>
    <row r="28" spans="1:9" ht="16.2" x14ac:dyDescent="0.3">
      <c r="A28" s="111"/>
      <c r="B28" s="112"/>
      <c r="C28" s="112"/>
      <c r="D28" s="112"/>
      <c r="E28" s="112"/>
      <c r="F28" s="112"/>
      <c r="G28" s="112"/>
      <c r="H28" s="113"/>
      <c r="I28" s="113"/>
    </row>
    <row r="29" spans="1:9" ht="16.2" x14ac:dyDescent="0.3">
      <c r="A29" s="111"/>
      <c r="B29" s="112"/>
      <c r="C29" s="112"/>
      <c r="D29" s="112"/>
      <c r="E29" s="112"/>
      <c r="F29" s="112"/>
      <c r="G29" s="112"/>
      <c r="H29" s="113"/>
      <c r="I29" s="113"/>
    </row>
    <row r="30" spans="1:9" ht="16.2" x14ac:dyDescent="0.3">
      <c r="A30" s="111"/>
      <c r="B30" s="112"/>
      <c r="C30" s="112"/>
      <c r="D30" s="112"/>
      <c r="E30" s="112"/>
      <c r="F30" s="112"/>
      <c r="G30" s="112"/>
      <c r="H30" s="113"/>
      <c r="I30" s="113"/>
    </row>
    <row r="31" spans="1:9" ht="16.2" x14ac:dyDescent="0.3">
      <c r="A31" s="111"/>
      <c r="B31" s="112"/>
      <c r="C31" s="112"/>
      <c r="D31" s="112"/>
      <c r="E31" s="112"/>
      <c r="F31" s="112"/>
      <c r="G31" s="112"/>
      <c r="H31" s="113"/>
      <c r="I31" s="113"/>
    </row>
    <row r="32" spans="1:9" ht="14.4" x14ac:dyDescent="0.3">
      <c r="A32" s="113"/>
      <c r="B32" s="113"/>
      <c r="C32" s="113"/>
      <c r="D32" s="113"/>
      <c r="E32" s="113"/>
      <c r="F32" s="112"/>
      <c r="G32" s="112"/>
      <c r="H32" s="113"/>
      <c r="I32" s="113"/>
    </row>
    <row r="33" spans="1:9" ht="14.4" x14ac:dyDescent="0.3">
      <c r="A33" s="113"/>
      <c r="B33" s="113"/>
      <c r="C33" s="113"/>
      <c r="D33" s="113"/>
      <c r="E33" s="113"/>
      <c r="F33" s="112"/>
      <c r="G33" s="112"/>
      <c r="H33" s="113"/>
      <c r="I33" s="113"/>
    </row>
    <row r="34" spans="1:9" ht="16.2" x14ac:dyDescent="0.3">
      <c r="A34" s="111"/>
      <c r="B34" s="112"/>
      <c r="C34" s="112"/>
      <c r="D34" s="112"/>
      <c r="E34" s="112"/>
      <c r="F34" s="112"/>
      <c r="G34" s="112"/>
      <c r="H34" s="113"/>
      <c r="I34" s="113"/>
    </row>
    <row r="35" spans="1:9" ht="16.2" x14ac:dyDescent="0.3">
      <c r="A35" s="111"/>
      <c r="B35" s="112"/>
      <c r="C35" s="112"/>
      <c r="D35" s="112"/>
      <c r="E35" s="112"/>
      <c r="F35" s="112"/>
      <c r="G35" s="112"/>
      <c r="H35" s="113"/>
      <c r="I35" s="113"/>
    </row>
    <row r="36" spans="1:9" ht="16.2" x14ac:dyDescent="0.3">
      <c r="A36" s="111"/>
      <c r="B36" s="112"/>
      <c r="C36" s="112"/>
      <c r="D36" s="112"/>
      <c r="E36" s="112"/>
      <c r="F36" s="112"/>
      <c r="G36" s="112"/>
      <c r="H36" s="113"/>
      <c r="I36" s="113"/>
    </row>
    <row r="37" spans="1:9" ht="16.2" x14ac:dyDescent="0.3">
      <c r="A37" s="119"/>
      <c r="B37" s="112"/>
      <c r="C37" s="119"/>
      <c r="D37" s="120"/>
      <c r="E37" s="112"/>
      <c r="F37" s="112"/>
      <c r="G37" s="112"/>
      <c r="H37" s="113"/>
      <c r="I37" s="113"/>
    </row>
    <row r="38" spans="1:9" ht="16.2" x14ac:dyDescent="0.3">
      <c r="A38" s="111"/>
      <c r="B38" s="113"/>
      <c r="C38" s="113"/>
      <c r="D38" s="113"/>
      <c r="E38" s="112"/>
      <c r="F38" s="112"/>
      <c r="G38" s="112"/>
      <c r="H38" s="113"/>
      <c r="I38" s="113"/>
    </row>
    <row r="39" spans="1:9" ht="16.2" x14ac:dyDescent="0.3">
      <c r="A39" s="113"/>
      <c r="B39" s="113"/>
      <c r="C39" s="111" t="s">
        <v>545</v>
      </c>
      <c r="D39" s="120"/>
      <c r="E39" s="112"/>
      <c r="F39" s="112"/>
      <c r="G39" s="112"/>
      <c r="H39" s="113"/>
      <c r="I39" s="113"/>
    </row>
    <row r="40" spans="1:9" ht="14.4" x14ac:dyDescent="0.3">
      <c r="A40" s="113"/>
      <c r="B40" s="113"/>
      <c r="C40" s="113"/>
      <c r="D40" s="113"/>
      <c r="E40" s="113"/>
      <c r="F40" s="113"/>
      <c r="G40" s="113"/>
      <c r="H40" s="113"/>
      <c r="I40" s="113"/>
    </row>
    <row r="41" spans="1:9" ht="14.4" x14ac:dyDescent="0.3">
      <c r="A41" s="113"/>
      <c r="B41" s="113"/>
      <c r="C41" s="113"/>
      <c r="D41" s="113"/>
      <c r="E41" s="113"/>
      <c r="F41" s="113"/>
      <c r="G41" s="113"/>
      <c r="H41" s="113"/>
      <c r="I41" s="113"/>
    </row>
    <row r="42" spans="1:9" ht="14.4" x14ac:dyDescent="0.3">
      <c r="A42" s="113"/>
      <c r="B42" s="113"/>
      <c r="C42" s="113"/>
      <c r="D42" s="113"/>
      <c r="E42" s="113"/>
      <c r="F42" s="113"/>
      <c r="G42" s="113"/>
      <c r="H42" s="113"/>
      <c r="I42" s="113"/>
    </row>
    <row r="43" spans="1:9" ht="14.4" x14ac:dyDescent="0.3">
      <c r="A43" s="113"/>
      <c r="B43" s="113"/>
      <c r="C43" s="113"/>
      <c r="D43" s="113"/>
      <c r="E43" s="113"/>
      <c r="F43" s="113"/>
      <c r="G43" s="113"/>
      <c r="H43" s="113"/>
      <c r="I43" s="113"/>
    </row>
    <row r="44" spans="1:9" ht="14.4" x14ac:dyDescent="0.3">
      <c r="A44" s="113"/>
      <c r="B44" s="113"/>
      <c r="C44" s="113"/>
      <c r="D44" s="113"/>
      <c r="E44" s="113"/>
      <c r="F44" s="113"/>
      <c r="G44" s="113"/>
      <c r="H44" s="113"/>
      <c r="I44" s="113"/>
    </row>
    <row r="45" spans="1:9" ht="14.4" x14ac:dyDescent="0.3">
      <c r="A45" s="112"/>
      <c r="B45" s="112"/>
      <c r="C45" s="112"/>
      <c r="D45" s="114" t="s">
        <v>208</v>
      </c>
      <c r="E45" s="112"/>
      <c r="F45" s="112"/>
      <c r="G45" s="112"/>
      <c r="H45" s="113"/>
      <c r="I45" s="113"/>
    </row>
    <row r="46" spans="1:9" ht="16.2" x14ac:dyDescent="0.3">
      <c r="A46" s="111"/>
      <c r="B46" s="112"/>
      <c r="C46" s="112"/>
      <c r="D46" s="121" t="s">
        <v>546</v>
      </c>
      <c r="E46" s="112"/>
      <c r="F46" s="112"/>
      <c r="G46" s="112"/>
      <c r="H46" s="113"/>
      <c r="I46" s="113"/>
    </row>
    <row r="47" spans="1:9" ht="16.2" x14ac:dyDescent="0.3">
      <c r="A47" s="111"/>
      <c r="B47" s="112"/>
      <c r="C47" s="112"/>
      <c r="D47" s="121"/>
      <c r="E47" s="112"/>
      <c r="F47" s="112"/>
      <c r="G47" s="112"/>
      <c r="H47" s="113"/>
      <c r="I47" s="113"/>
    </row>
    <row r="48" spans="1:9" ht="16.2" x14ac:dyDescent="0.3">
      <c r="A48" s="111"/>
      <c r="B48" s="112"/>
      <c r="C48" s="112"/>
      <c r="D48" s="112"/>
      <c r="E48" s="112"/>
      <c r="F48" s="112"/>
      <c r="G48" s="112"/>
      <c r="H48" s="113"/>
      <c r="I48" s="113"/>
    </row>
    <row r="49" spans="1:9" ht="14.4" x14ac:dyDescent="0.3">
      <c r="A49" s="112"/>
      <c r="B49" s="112"/>
      <c r="C49" s="112"/>
      <c r="D49" s="114" t="s">
        <v>158</v>
      </c>
      <c r="E49" s="112"/>
      <c r="F49" s="112"/>
      <c r="G49" s="112"/>
      <c r="H49" s="113"/>
      <c r="I49" s="113"/>
    </row>
    <row r="50" spans="1:9" ht="16.2" x14ac:dyDescent="0.3">
      <c r="A50" s="116"/>
      <c r="B50" s="112"/>
      <c r="C50" s="112"/>
      <c r="D50" s="114"/>
      <c r="E50" s="112"/>
      <c r="F50" s="112"/>
      <c r="G50" s="112"/>
      <c r="H50" s="113"/>
      <c r="I50" s="113"/>
    </row>
    <row r="51" spans="1:9" ht="16.2" x14ac:dyDescent="0.3">
      <c r="A51" s="111"/>
      <c r="B51" s="112"/>
      <c r="C51" s="112"/>
      <c r="D51" s="112"/>
      <c r="E51" s="112"/>
      <c r="F51" s="112"/>
      <c r="G51" s="112"/>
      <c r="H51" s="113"/>
      <c r="I51" s="113"/>
    </row>
    <row r="52" spans="1:9" ht="16.2" x14ac:dyDescent="0.3">
      <c r="A52" s="111"/>
      <c r="B52" s="112"/>
      <c r="C52" s="112"/>
      <c r="D52" s="112"/>
      <c r="E52" s="112"/>
      <c r="F52" s="112"/>
      <c r="G52" s="112"/>
      <c r="H52" s="113"/>
      <c r="I52" s="113"/>
    </row>
    <row r="53" spans="1:9" ht="16.2" x14ac:dyDescent="0.3">
      <c r="A53" s="111"/>
      <c r="B53" s="112"/>
      <c r="C53" s="112"/>
      <c r="D53" s="112"/>
      <c r="E53" s="112"/>
      <c r="F53" s="112"/>
      <c r="G53" s="112"/>
      <c r="H53" s="113"/>
      <c r="I53" s="113"/>
    </row>
    <row r="54" spans="1:9" ht="14.4" x14ac:dyDescent="0.3">
      <c r="A54" s="112"/>
      <c r="B54" s="112"/>
      <c r="C54" s="112"/>
      <c r="D54" s="112"/>
      <c r="E54" s="112"/>
      <c r="F54" s="112"/>
      <c r="G54" s="112"/>
      <c r="H54" s="113"/>
      <c r="I54" s="113"/>
    </row>
    <row r="55" spans="1:9" ht="14.4" x14ac:dyDescent="0.3">
      <c r="A55" s="112"/>
      <c r="B55" s="112"/>
      <c r="C55" s="112"/>
      <c r="D55" s="112"/>
      <c r="E55" s="112"/>
      <c r="F55" s="112"/>
      <c r="G55" s="112"/>
      <c r="H55" s="113"/>
      <c r="I55" s="113"/>
    </row>
    <row r="56" spans="1:9" ht="14.4" x14ac:dyDescent="0.3">
      <c r="A56" s="112"/>
      <c r="B56" s="112"/>
      <c r="C56" s="112"/>
      <c r="D56" s="117" t="s">
        <v>261</v>
      </c>
      <c r="E56" s="112"/>
      <c r="F56" s="112"/>
      <c r="G56" s="112"/>
      <c r="H56" s="113"/>
      <c r="I56" s="113"/>
    </row>
    <row r="57" spans="1:9" ht="14.4" x14ac:dyDescent="0.3">
      <c r="A57" s="112"/>
      <c r="B57" s="112"/>
      <c r="C57" s="112"/>
      <c r="D57" s="117" t="s">
        <v>262</v>
      </c>
      <c r="E57" s="112"/>
      <c r="F57" s="112"/>
      <c r="G57" s="112"/>
      <c r="H57" s="113"/>
      <c r="I57" s="113"/>
    </row>
    <row r="58" spans="1:9" ht="14.4" x14ac:dyDescent="0.3">
      <c r="A58" s="112"/>
      <c r="B58" s="112"/>
      <c r="C58" s="112"/>
      <c r="D58" s="112"/>
      <c r="E58" s="112"/>
      <c r="F58" s="112"/>
      <c r="G58" s="112"/>
      <c r="H58" s="113"/>
      <c r="I58" s="113"/>
    </row>
    <row r="59" spans="1:9" ht="14.4" x14ac:dyDescent="0.3">
      <c r="A59" s="112"/>
      <c r="B59" s="112"/>
      <c r="C59" s="112"/>
      <c r="D59" s="112"/>
      <c r="E59" s="112"/>
      <c r="F59" s="112"/>
      <c r="G59" s="112"/>
      <c r="H59" s="113"/>
      <c r="I59" s="113"/>
    </row>
    <row r="60" spans="1:9" ht="14.4" x14ac:dyDescent="0.3">
      <c r="A60" s="112"/>
      <c r="B60" s="112"/>
      <c r="C60" s="112"/>
      <c r="D60" s="112"/>
      <c r="E60" s="112"/>
      <c r="F60" s="112"/>
      <c r="G60" s="112"/>
      <c r="H60" s="113"/>
      <c r="I60" s="113"/>
    </row>
    <row r="61" spans="1:9" ht="14.4" x14ac:dyDescent="0.3">
      <c r="A61" s="112"/>
      <c r="B61" s="112"/>
      <c r="C61" s="112"/>
      <c r="D61" s="112"/>
      <c r="E61" s="112"/>
      <c r="F61" s="112"/>
      <c r="G61" s="112"/>
      <c r="H61" s="113"/>
      <c r="I61" s="113"/>
    </row>
    <row r="62" spans="1:9" ht="16.2" x14ac:dyDescent="0.3">
      <c r="A62" s="111"/>
      <c r="B62" s="112"/>
      <c r="C62" s="112"/>
      <c r="D62" s="112"/>
      <c r="E62" s="112"/>
      <c r="F62" s="112"/>
      <c r="G62" s="112"/>
      <c r="H62" s="113"/>
      <c r="I62" s="113"/>
    </row>
    <row r="63" spans="1:9" ht="16.2" x14ac:dyDescent="0.3">
      <c r="A63" s="111"/>
      <c r="B63" s="112"/>
      <c r="C63" s="112"/>
      <c r="D63" s="114" t="s">
        <v>522</v>
      </c>
      <c r="E63" s="112"/>
      <c r="F63" s="112"/>
      <c r="G63" s="112"/>
      <c r="H63" s="113"/>
      <c r="I63" s="113"/>
    </row>
    <row r="64" spans="1:9" ht="14.4" x14ac:dyDescent="0.3">
      <c r="A64" s="356" t="s">
        <v>523</v>
      </c>
      <c r="B64" s="356"/>
      <c r="C64" s="356"/>
      <c r="D64" s="356"/>
      <c r="E64" s="356"/>
      <c r="F64" s="356"/>
      <c r="G64" s="356"/>
      <c r="H64" s="356"/>
      <c r="I64" s="113"/>
    </row>
    <row r="65" spans="1:9" ht="16.2" x14ac:dyDescent="0.3">
      <c r="A65" s="111"/>
      <c r="B65" s="112"/>
      <c r="C65" s="112"/>
      <c r="D65" s="112"/>
      <c r="E65" s="112"/>
      <c r="F65" s="112"/>
      <c r="G65" s="112"/>
      <c r="H65" s="113"/>
      <c r="I65" s="113"/>
    </row>
    <row r="66" spans="1:9" ht="16.2" x14ac:dyDescent="0.3">
      <c r="A66" s="111"/>
      <c r="B66" s="112"/>
      <c r="C66" s="112"/>
      <c r="D66" s="112"/>
      <c r="E66" s="112"/>
      <c r="F66" s="112"/>
      <c r="G66" s="112"/>
      <c r="H66" s="113"/>
      <c r="I66" s="113"/>
    </row>
    <row r="67" spans="1:9" ht="16.2" x14ac:dyDescent="0.3">
      <c r="A67" s="111"/>
      <c r="B67" s="112"/>
      <c r="C67" s="112"/>
      <c r="D67" s="112"/>
      <c r="E67" s="112"/>
      <c r="F67" s="112"/>
      <c r="G67" s="112"/>
      <c r="H67" s="113"/>
      <c r="I67" s="113"/>
    </row>
    <row r="68" spans="1:9" ht="16.2" x14ac:dyDescent="0.3">
      <c r="A68" s="111"/>
      <c r="B68" s="112"/>
      <c r="C68" s="112"/>
      <c r="D68" s="114" t="s">
        <v>223</v>
      </c>
      <c r="E68" s="112"/>
      <c r="F68" s="112"/>
      <c r="G68" s="112"/>
      <c r="H68" s="113"/>
      <c r="I68" s="113"/>
    </row>
    <row r="69" spans="1:9" ht="16.2" x14ac:dyDescent="0.3">
      <c r="A69" s="111"/>
      <c r="B69" s="112"/>
      <c r="C69" s="112"/>
      <c r="D69" s="112"/>
      <c r="E69" s="112"/>
      <c r="F69" s="112"/>
      <c r="G69" s="112"/>
      <c r="H69" s="113"/>
      <c r="I69" s="113"/>
    </row>
    <row r="70" spans="1:9" ht="16.2" x14ac:dyDescent="0.3">
      <c r="A70" s="111"/>
      <c r="B70" s="112"/>
      <c r="C70" s="112"/>
      <c r="D70" s="112"/>
      <c r="E70" s="112"/>
      <c r="F70" s="112"/>
      <c r="G70" s="112"/>
      <c r="H70" s="113"/>
      <c r="I70" s="113"/>
    </row>
    <row r="71" spans="1:9" ht="16.2" x14ac:dyDescent="0.3">
      <c r="A71" s="111"/>
      <c r="B71" s="112"/>
      <c r="C71" s="112"/>
      <c r="D71" s="112"/>
      <c r="E71" s="112"/>
      <c r="F71" s="112"/>
      <c r="G71" s="112"/>
      <c r="H71" s="113"/>
      <c r="I71" s="113"/>
    </row>
    <row r="72" spans="1:9" ht="16.2" x14ac:dyDescent="0.3">
      <c r="A72" s="111"/>
      <c r="B72" s="112"/>
      <c r="C72" s="112"/>
      <c r="D72" s="112"/>
      <c r="E72" s="112"/>
      <c r="F72" s="112"/>
      <c r="G72" s="112"/>
      <c r="H72" s="113"/>
      <c r="I72" s="113"/>
    </row>
    <row r="73" spans="1:9" ht="16.2" x14ac:dyDescent="0.3">
      <c r="A73" s="111"/>
      <c r="B73" s="112"/>
      <c r="C73" s="112"/>
      <c r="D73" s="112"/>
      <c r="E73" s="112"/>
      <c r="F73" s="112"/>
      <c r="G73" s="112"/>
      <c r="H73" s="113"/>
      <c r="I73" s="113"/>
    </row>
    <row r="74" spans="1:9" ht="16.2" x14ac:dyDescent="0.3">
      <c r="A74" s="111"/>
      <c r="B74" s="112"/>
      <c r="C74" s="112"/>
      <c r="D74" s="112"/>
      <c r="E74" s="112"/>
      <c r="F74" s="112"/>
      <c r="G74" s="112"/>
      <c r="H74" s="113"/>
      <c r="I74" s="113"/>
    </row>
    <row r="75" spans="1:9" ht="16.2" x14ac:dyDescent="0.3">
      <c r="A75" s="111"/>
      <c r="B75" s="112"/>
      <c r="C75" s="112"/>
      <c r="D75" s="112"/>
      <c r="E75" s="112"/>
      <c r="F75" s="112"/>
      <c r="G75" s="112"/>
      <c r="H75" s="113"/>
      <c r="I75" s="113"/>
    </row>
    <row r="76" spans="1:9" ht="16.2" x14ac:dyDescent="0.3">
      <c r="A76" s="111"/>
      <c r="B76" s="112"/>
      <c r="C76" s="112"/>
      <c r="D76" s="112"/>
      <c r="E76" s="112"/>
      <c r="F76" s="112"/>
      <c r="G76" s="112"/>
      <c r="H76" s="113"/>
      <c r="I76" s="113"/>
    </row>
    <row r="77" spans="1:9" ht="16.2" x14ac:dyDescent="0.3">
      <c r="A77" s="111"/>
      <c r="B77" s="112"/>
      <c r="C77" s="112"/>
      <c r="D77" s="112"/>
      <c r="E77" s="112"/>
      <c r="F77" s="112"/>
      <c r="G77" s="112"/>
      <c r="H77" s="113"/>
      <c r="I77" s="113"/>
    </row>
    <row r="78" spans="1:9" ht="16.2" x14ac:dyDescent="0.3">
      <c r="A78" s="111"/>
      <c r="B78" s="112"/>
      <c r="C78" s="112"/>
      <c r="D78" s="112"/>
      <c r="E78" s="112"/>
      <c r="F78" s="112"/>
      <c r="G78" s="112"/>
      <c r="H78" s="113"/>
      <c r="I78" s="113"/>
    </row>
    <row r="79" spans="1:9" ht="16.2" x14ac:dyDescent="0.3">
      <c r="A79" s="111"/>
      <c r="B79" s="112"/>
      <c r="C79" s="112"/>
      <c r="D79" s="112"/>
      <c r="E79" s="112"/>
      <c r="F79" s="112"/>
      <c r="G79" s="112"/>
      <c r="H79" s="113"/>
      <c r="I79" s="113"/>
    </row>
    <row r="80" spans="1:9" ht="11.1" customHeight="1" x14ac:dyDescent="0.3">
      <c r="A80" s="119" t="s">
        <v>493</v>
      </c>
      <c r="B80" s="112"/>
      <c r="C80" s="112"/>
      <c r="D80" s="112"/>
      <c r="E80" s="112"/>
      <c r="F80" s="112"/>
      <c r="G80" s="112"/>
      <c r="H80" s="113"/>
      <c r="I80" s="113"/>
    </row>
    <row r="81" spans="1:9" ht="11.1" customHeight="1" x14ac:dyDescent="0.3">
      <c r="A81" s="119" t="s">
        <v>494</v>
      </c>
      <c r="B81" s="112"/>
      <c r="C81" s="112"/>
      <c r="D81" s="112"/>
      <c r="E81" s="112"/>
      <c r="F81" s="112"/>
      <c r="G81" s="112"/>
      <c r="H81" s="113"/>
      <c r="I81" s="113"/>
    </row>
    <row r="82" spans="1:9" ht="11.1" customHeight="1" x14ac:dyDescent="0.3">
      <c r="A82" s="119"/>
      <c r="B82" s="112"/>
      <c r="C82" s="119"/>
      <c r="D82" s="120"/>
      <c r="E82" s="112"/>
      <c r="F82" s="112"/>
      <c r="G82" s="112"/>
      <c r="H82" s="113"/>
      <c r="I82" s="113"/>
    </row>
    <row r="83" spans="1:9" ht="11.1" customHeight="1" x14ac:dyDescent="0.3">
      <c r="A83" s="122" t="s">
        <v>263</v>
      </c>
      <c r="B83" s="112"/>
      <c r="C83" s="112"/>
      <c r="D83" s="112"/>
      <c r="E83" s="112"/>
      <c r="F83" s="112"/>
      <c r="G83" s="112"/>
      <c r="H83" s="113"/>
      <c r="I83" s="113"/>
    </row>
    <row r="84" spans="1:9" ht="14.4" x14ac:dyDescent="0.3">
      <c r="A84" s="112"/>
      <c r="B84" s="112"/>
      <c r="C84" s="112"/>
      <c r="D84" s="112"/>
      <c r="E84" s="112"/>
      <c r="F84" s="112"/>
      <c r="G84" s="112"/>
      <c r="H84" s="113"/>
      <c r="I84" s="113"/>
    </row>
    <row r="85" spans="1:9" ht="14.4" x14ac:dyDescent="0.3">
      <c r="A85" s="354" t="s">
        <v>264</v>
      </c>
      <c r="B85" s="354"/>
      <c r="C85" s="354"/>
      <c r="D85" s="354"/>
      <c r="E85" s="354"/>
      <c r="F85" s="354"/>
      <c r="G85" s="354"/>
      <c r="H85" s="113"/>
      <c r="I85" s="113"/>
    </row>
    <row r="86" spans="1:9" ht="6.9" customHeight="1" x14ac:dyDescent="0.3">
      <c r="A86" s="123"/>
      <c r="B86" s="123"/>
      <c r="C86" s="123"/>
      <c r="D86" s="123"/>
      <c r="E86" s="123"/>
      <c r="F86" s="123"/>
      <c r="G86" s="123"/>
      <c r="H86" s="113"/>
      <c r="I86" s="113"/>
    </row>
    <row r="87" spans="1:9" ht="14.4" x14ac:dyDescent="0.3">
      <c r="A87" s="124" t="s">
        <v>36</v>
      </c>
      <c r="B87" s="125" t="s">
        <v>37</v>
      </c>
      <c r="C87" s="125"/>
      <c r="D87" s="125"/>
      <c r="E87" s="125"/>
      <c r="F87" s="125"/>
      <c r="G87" s="126" t="s">
        <v>38</v>
      </c>
      <c r="H87" s="113"/>
      <c r="I87" s="113"/>
    </row>
    <row r="88" spans="1:9" ht="6.9" customHeight="1" x14ac:dyDescent="0.3">
      <c r="A88" s="127"/>
      <c r="B88" s="127"/>
      <c r="C88" s="127"/>
      <c r="D88" s="127"/>
      <c r="E88" s="127"/>
      <c r="F88" s="127"/>
      <c r="G88" s="128"/>
      <c r="H88" s="113"/>
      <c r="I88" s="113"/>
    </row>
    <row r="89" spans="1:9" ht="12.9" customHeight="1" x14ac:dyDescent="0.3">
      <c r="A89" s="129" t="s">
        <v>39</v>
      </c>
      <c r="B89" s="130" t="s">
        <v>521</v>
      </c>
      <c r="C89" s="123"/>
      <c r="D89" s="123"/>
      <c r="E89" s="123"/>
      <c r="F89" s="123"/>
      <c r="G89" s="182">
        <v>4</v>
      </c>
      <c r="H89" s="113"/>
      <c r="I89" s="113"/>
    </row>
    <row r="90" spans="1:9" ht="12.9" customHeight="1" x14ac:dyDescent="0.3">
      <c r="A90" s="129" t="s">
        <v>40</v>
      </c>
      <c r="B90" s="130" t="s">
        <v>405</v>
      </c>
      <c r="C90" s="123"/>
      <c r="D90" s="123"/>
      <c r="E90" s="123"/>
      <c r="F90" s="123"/>
      <c r="G90" s="182">
        <v>5</v>
      </c>
      <c r="H90" s="113"/>
      <c r="I90" s="113"/>
    </row>
    <row r="91" spans="1:9" ht="12.9" customHeight="1" x14ac:dyDescent="0.3">
      <c r="A91" s="129" t="s">
        <v>41</v>
      </c>
      <c r="B91" s="130" t="s">
        <v>415</v>
      </c>
      <c r="C91" s="123"/>
      <c r="D91" s="123"/>
      <c r="E91" s="123"/>
      <c r="F91" s="123"/>
      <c r="G91" s="182">
        <v>6</v>
      </c>
      <c r="H91" s="113"/>
      <c r="I91" s="113"/>
    </row>
    <row r="92" spans="1:9" ht="12.9" customHeight="1" x14ac:dyDescent="0.3">
      <c r="A92" s="129" t="s">
        <v>42</v>
      </c>
      <c r="B92" s="130" t="s">
        <v>401</v>
      </c>
      <c r="C92" s="123"/>
      <c r="D92" s="123"/>
      <c r="E92" s="123"/>
      <c r="F92" s="123"/>
      <c r="G92" s="218">
        <v>7</v>
      </c>
      <c r="H92" s="113"/>
      <c r="I92" s="113"/>
    </row>
    <row r="93" spans="1:9" ht="12.9" customHeight="1" x14ac:dyDescent="0.3">
      <c r="A93" s="129" t="s">
        <v>43</v>
      </c>
      <c r="B93" s="130" t="s">
        <v>233</v>
      </c>
      <c r="C93" s="123"/>
      <c r="D93" s="123"/>
      <c r="E93" s="123"/>
      <c r="F93" s="123"/>
      <c r="G93" s="218">
        <v>8</v>
      </c>
      <c r="H93" s="341"/>
      <c r="I93" s="113"/>
    </row>
    <row r="94" spans="1:9" ht="12.9" customHeight="1" x14ac:dyDescent="0.3">
      <c r="A94" s="129" t="s">
        <v>44</v>
      </c>
      <c r="B94" s="130" t="s">
        <v>209</v>
      </c>
      <c r="C94" s="123"/>
      <c r="D94" s="123"/>
      <c r="E94" s="123"/>
      <c r="F94" s="123"/>
      <c r="G94" s="218">
        <v>9</v>
      </c>
      <c r="H94" s="113"/>
      <c r="I94" s="341"/>
    </row>
    <row r="95" spans="1:9" ht="12.9" customHeight="1" x14ac:dyDescent="0.3">
      <c r="A95" s="129" t="s">
        <v>45</v>
      </c>
      <c r="B95" s="130" t="s">
        <v>538</v>
      </c>
      <c r="C95" s="123"/>
      <c r="D95" s="123"/>
      <c r="E95" s="123"/>
      <c r="F95" s="123"/>
      <c r="G95" s="218">
        <v>11</v>
      </c>
      <c r="H95" s="113"/>
      <c r="I95" s="341"/>
    </row>
    <row r="96" spans="1:9" ht="12.9" customHeight="1" x14ac:dyDescent="0.3">
      <c r="A96" s="129" t="s">
        <v>46</v>
      </c>
      <c r="B96" s="130" t="s">
        <v>220</v>
      </c>
      <c r="C96" s="123"/>
      <c r="D96" s="123"/>
      <c r="E96" s="123"/>
      <c r="F96" s="123"/>
      <c r="G96" s="218">
        <v>13</v>
      </c>
      <c r="H96" s="113"/>
      <c r="I96" s="113"/>
    </row>
    <row r="97" spans="1:9" ht="12.9" customHeight="1" x14ac:dyDescent="0.3">
      <c r="A97" s="129" t="s">
        <v>47</v>
      </c>
      <c r="B97" s="130" t="s">
        <v>221</v>
      </c>
      <c r="C97" s="123"/>
      <c r="D97" s="123"/>
      <c r="E97" s="123"/>
      <c r="F97" s="123"/>
      <c r="G97" s="218">
        <v>14</v>
      </c>
      <c r="H97" s="113"/>
      <c r="I97" s="113"/>
    </row>
    <row r="98" spans="1:9" ht="12.9" hidden="1" customHeight="1" x14ac:dyDescent="0.3">
      <c r="A98" s="129" t="s">
        <v>47</v>
      </c>
      <c r="B98" s="130" t="s">
        <v>210</v>
      </c>
      <c r="C98" s="123"/>
      <c r="D98" s="123"/>
      <c r="E98" s="123"/>
      <c r="F98" s="123"/>
      <c r="G98" s="218">
        <v>14</v>
      </c>
      <c r="H98" s="113"/>
      <c r="I98" s="113"/>
    </row>
    <row r="99" spans="1:9" ht="12.9" hidden="1" customHeight="1" x14ac:dyDescent="0.3">
      <c r="A99" s="129" t="s">
        <v>68</v>
      </c>
      <c r="B99" s="130" t="s">
        <v>142</v>
      </c>
      <c r="C99" s="123"/>
      <c r="D99" s="123"/>
      <c r="E99" s="123"/>
      <c r="F99" s="123"/>
      <c r="G99" s="218">
        <v>15</v>
      </c>
      <c r="H99" s="113"/>
      <c r="I99" s="113"/>
    </row>
    <row r="100" spans="1:9" ht="12.9" customHeight="1" x14ac:dyDescent="0.3">
      <c r="A100" s="129" t="s">
        <v>68</v>
      </c>
      <c r="B100" s="130" t="s">
        <v>238</v>
      </c>
      <c r="C100" s="130"/>
      <c r="D100" s="130"/>
      <c r="E100" s="123"/>
      <c r="F100" s="123"/>
      <c r="G100" s="218">
        <v>15</v>
      </c>
      <c r="H100" s="113"/>
      <c r="I100" s="113"/>
    </row>
    <row r="101" spans="1:9" ht="12.9" customHeight="1" x14ac:dyDescent="0.3">
      <c r="A101" s="129" t="s">
        <v>82</v>
      </c>
      <c r="B101" s="130" t="s">
        <v>432</v>
      </c>
      <c r="C101" s="130"/>
      <c r="D101" s="130"/>
      <c r="E101" s="123"/>
      <c r="F101" s="123"/>
      <c r="G101" s="218">
        <v>16</v>
      </c>
      <c r="H101" s="113"/>
      <c r="I101" s="113"/>
    </row>
    <row r="102" spans="1:9" ht="12.9" customHeight="1" x14ac:dyDescent="0.3">
      <c r="A102" s="129" t="s">
        <v>83</v>
      </c>
      <c r="B102" s="130" t="s">
        <v>211</v>
      </c>
      <c r="C102" s="123"/>
      <c r="D102" s="123"/>
      <c r="E102" s="123"/>
      <c r="F102" s="123"/>
      <c r="G102" s="218">
        <v>17</v>
      </c>
      <c r="H102" s="113"/>
      <c r="I102" s="113"/>
    </row>
    <row r="103" spans="1:9" ht="12.9" customHeight="1" x14ac:dyDescent="0.3">
      <c r="A103" s="129" t="s">
        <v>97</v>
      </c>
      <c r="B103" s="130" t="s">
        <v>265</v>
      </c>
      <c r="C103" s="123"/>
      <c r="D103" s="123"/>
      <c r="E103" s="123"/>
      <c r="F103" s="123"/>
      <c r="G103" s="218">
        <v>19</v>
      </c>
      <c r="H103" s="113"/>
      <c r="I103" s="113"/>
    </row>
    <row r="104" spans="1:9" ht="12.9" customHeight="1" x14ac:dyDescent="0.3">
      <c r="A104" s="129" t="s">
        <v>98</v>
      </c>
      <c r="B104" s="130" t="s">
        <v>212</v>
      </c>
      <c r="C104" s="123"/>
      <c r="D104" s="123"/>
      <c r="E104" s="123"/>
      <c r="F104" s="123"/>
      <c r="G104" s="218">
        <v>20</v>
      </c>
      <c r="H104" s="113"/>
      <c r="I104" s="113"/>
    </row>
    <row r="105" spans="1:9" ht="12.9" customHeight="1" x14ac:dyDescent="0.3">
      <c r="A105" s="129" t="s">
        <v>100</v>
      </c>
      <c r="B105" s="130" t="s">
        <v>222</v>
      </c>
      <c r="C105" s="123"/>
      <c r="D105" s="123"/>
      <c r="E105" s="123"/>
      <c r="F105" s="123"/>
      <c r="G105" s="218">
        <v>21</v>
      </c>
      <c r="H105" s="113"/>
      <c r="I105" s="113"/>
    </row>
    <row r="106" spans="1:9" ht="12.9" customHeight="1" x14ac:dyDescent="0.3">
      <c r="A106" s="129" t="s">
        <v>182</v>
      </c>
      <c r="B106" s="130" t="s">
        <v>213</v>
      </c>
      <c r="C106" s="123"/>
      <c r="D106" s="123"/>
      <c r="E106" s="123"/>
      <c r="F106" s="123"/>
      <c r="G106" s="218">
        <v>22</v>
      </c>
      <c r="H106" s="113"/>
      <c r="I106" s="113"/>
    </row>
    <row r="107" spans="1:9" ht="12.9" customHeight="1" x14ac:dyDescent="0.3">
      <c r="A107" s="129" t="s">
        <v>192</v>
      </c>
      <c r="B107" s="130" t="s">
        <v>214</v>
      </c>
      <c r="C107" s="123"/>
      <c r="D107" s="123"/>
      <c r="E107" s="123"/>
      <c r="F107" s="123"/>
      <c r="G107" s="218">
        <v>23</v>
      </c>
      <c r="H107" s="113"/>
      <c r="I107" s="113"/>
    </row>
    <row r="108" spans="1:9" ht="12.9" customHeight="1" x14ac:dyDescent="0.3">
      <c r="A108" s="129" t="s">
        <v>193</v>
      </c>
      <c r="B108" s="130" t="s">
        <v>215</v>
      </c>
      <c r="C108" s="123"/>
      <c r="D108" s="123"/>
      <c r="E108" s="123"/>
      <c r="F108" s="123"/>
      <c r="G108" s="218">
        <v>24</v>
      </c>
      <c r="H108" s="113"/>
      <c r="I108" s="113"/>
    </row>
    <row r="109" spans="1:9" ht="12.9" customHeight="1" x14ac:dyDescent="0.3">
      <c r="A109" s="129" t="s">
        <v>246</v>
      </c>
      <c r="B109" s="130" t="s">
        <v>268</v>
      </c>
      <c r="C109" s="123"/>
      <c r="D109" s="123"/>
      <c r="E109" s="123"/>
      <c r="F109" s="123"/>
      <c r="G109" s="218">
        <v>25</v>
      </c>
      <c r="H109" s="113"/>
      <c r="I109" s="113"/>
    </row>
    <row r="110" spans="1:9" ht="12.9" customHeight="1" x14ac:dyDescent="0.3">
      <c r="A110" s="129" t="s">
        <v>269</v>
      </c>
      <c r="B110" s="130" t="s">
        <v>216</v>
      </c>
      <c r="C110" s="123"/>
      <c r="D110" s="123"/>
      <c r="E110" s="123"/>
      <c r="F110" s="123"/>
      <c r="G110" s="218">
        <v>26</v>
      </c>
      <c r="H110" s="113"/>
      <c r="I110" s="113"/>
    </row>
    <row r="111" spans="1:9" ht="12.9" customHeight="1" x14ac:dyDescent="0.3">
      <c r="A111" s="129" t="s">
        <v>503</v>
      </c>
      <c r="B111" s="130" t="s">
        <v>217</v>
      </c>
      <c r="C111" s="123"/>
      <c r="D111" s="123"/>
      <c r="E111" s="123"/>
      <c r="F111" s="123"/>
      <c r="G111" s="219">
        <v>28</v>
      </c>
      <c r="H111" s="113"/>
      <c r="I111" s="113"/>
    </row>
    <row r="112" spans="1:9" ht="12.9" customHeight="1" x14ac:dyDescent="0.3">
      <c r="A112" s="129" t="s">
        <v>504</v>
      </c>
      <c r="B112" s="130" t="s">
        <v>506</v>
      </c>
      <c r="C112" s="123"/>
      <c r="D112" s="123"/>
      <c r="E112" s="123"/>
      <c r="F112" s="123"/>
      <c r="G112" s="219">
        <v>29</v>
      </c>
      <c r="H112" s="113"/>
      <c r="I112" s="113"/>
    </row>
    <row r="113" spans="1:9" ht="12.9" customHeight="1" x14ac:dyDescent="0.3">
      <c r="A113" s="129" t="s">
        <v>505</v>
      </c>
      <c r="B113" s="130" t="s">
        <v>507</v>
      </c>
      <c r="C113" s="123"/>
      <c r="D113" s="123"/>
      <c r="E113" s="123"/>
      <c r="F113" s="123"/>
      <c r="G113" s="219">
        <v>30</v>
      </c>
      <c r="H113" s="113"/>
      <c r="I113" s="113"/>
    </row>
    <row r="114" spans="1:9" ht="6.9" customHeight="1" x14ac:dyDescent="0.3">
      <c r="A114" s="129"/>
      <c r="B114" s="123"/>
      <c r="C114" s="123"/>
      <c r="D114" s="123"/>
      <c r="E114" s="123"/>
      <c r="F114" s="123"/>
      <c r="G114" s="131"/>
      <c r="H114" s="113"/>
      <c r="I114" s="113"/>
    </row>
    <row r="115" spans="1:9" ht="14.4" x14ac:dyDescent="0.3">
      <c r="A115" s="124" t="s">
        <v>48</v>
      </c>
      <c r="B115" s="125" t="s">
        <v>37</v>
      </c>
      <c r="C115" s="125"/>
      <c r="D115" s="125"/>
      <c r="E115" s="125"/>
      <c r="F115" s="125"/>
      <c r="G115" s="126" t="s">
        <v>38</v>
      </c>
      <c r="H115" s="113"/>
      <c r="I115" s="113"/>
    </row>
    <row r="116" spans="1:9" ht="6.9" customHeight="1" x14ac:dyDescent="0.3">
      <c r="A116" s="132"/>
      <c r="B116" s="127"/>
      <c r="C116" s="127"/>
      <c r="D116" s="127"/>
      <c r="E116" s="127"/>
      <c r="F116" s="127"/>
      <c r="G116" s="133"/>
      <c r="H116" s="113"/>
      <c r="I116" s="113"/>
    </row>
    <row r="117" spans="1:9" ht="12.9" customHeight="1" x14ac:dyDescent="0.3">
      <c r="A117" s="129" t="s">
        <v>39</v>
      </c>
      <c r="B117" s="130" t="s">
        <v>405</v>
      </c>
      <c r="C117" s="123"/>
      <c r="D117" s="123"/>
      <c r="E117" s="123"/>
      <c r="F117" s="123"/>
      <c r="G117" s="182">
        <v>5</v>
      </c>
      <c r="H117" s="113"/>
      <c r="I117" s="113"/>
    </row>
    <row r="118" spans="1:9" ht="12.9" customHeight="1" x14ac:dyDescent="0.3">
      <c r="A118" s="129" t="s">
        <v>40</v>
      </c>
      <c r="B118" s="130" t="s">
        <v>404</v>
      </c>
      <c r="C118" s="123"/>
      <c r="D118" s="123"/>
      <c r="E118" s="123"/>
      <c r="F118" s="123"/>
      <c r="G118" s="182">
        <v>6</v>
      </c>
      <c r="H118" s="113"/>
      <c r="I118" s="113"/>
    </row>
    <row r="119" spans="1:9" ht="12.9" customHeight="1" x14ac:dyDescent="0.3">
      <c r="A119" s="129" t="s">
        <v>41</v>
      </c>
      <c r="B119" s="130" t="s">
        <v>402</v>
      </c>
      <c r="C119" s="123"/>
      <c r="D119" s="123"/>
      <c r="E119" s="123"/>
      <c r="F119" s="123"/>
      <c r="G119" s="182">
        <v>7</v>
      </c>
      <c r="H119" s="113"/>
      <c r="I119" s="113"/>
    </row>
    <row r="120" spans="1:9" ht="12.9" customHeight="1" x14ac:dyDescent="0.3">
      <c r="A120" s="129" t="s">
        <v>42</v>
      </c>
      <c r="B120" s="130" t="s">
        <v>403</v>
      </c>
      <c r="C120" s="123"/>
      <c r="D120" s="123"/>
      <c r="E120" s="123"/>
      <c r="F120" s="123"/>
      <c r="G120" s="182">
        <v>8</v>
      </c>
      <c r="H120" s="113"/>
      <c r="I120" s="113"/>
    </row>
    <row r="121" spans="1:9" ht="12.9" customHeight="1" x14ac:dyDescent="0.3">
      <c r="A121" s="129" t="s">
        <v>43</v>
      </c>
      <c r="B121" s="130" t="s">
        <v>218</v>
      </c>
      <c r="C121" s="123"/>
      <c r="D121" s="123"/>
      <c r="E121" s="123"/>
      <c r="F121" s="123"/>
      <c r="G121" s="182">
        <v>10</v>
      </c>
      <c r="H121" s="113"/>
      <c r="I121" s="113"/>
    </row>
    <row r="122" spans="1:9" ht="12.9" customHeight="1" x14ac:dyDescent="0.3">
      <c r="A122" s="129" t="s">
        <v>44</v>
      </c>
      <c r="B122" s="130" t="s">
        <v>219</v>
      </c>
      <c r="C122" s="123"/>
      <c r="D122" s="123"/>
      <c r="E122" s="123"/>
      <c r="F122" s="123"/>
      <c r="G122" s="182">
        <v>10</v>
      </c>
      <c r="H122" s="113"/>
      <c r="I122" s="113"/>
    </row>
    <row r="123" spans="1:9" ht="12.9" customHeight="1" x14ac:dyDescent="0.3">
      <c r="A123" s="129" t="s">
        <v>45</v>
      </c>
      <c r="B123" s="130" t="s">
        <v>539</v>
      </c>
      <c r="C123" s="123"/>
      <c r="D123" s="123"/>
      <c r="E123" s="123"/>
      <c r="F123" s="123"/>
      <c r="G123" s="182">
        <v>12</v>
      </c>
      <c r="H123" s="113"/>
      <c r="I123" s="113"/>
    </row>
    <row r="124" spans="1:9" ht="12.9" customHeight="1" x14ac:dyDescent="0.3">
      <c r="A124" s="129" t="s">
        <v>46</v>
      </c>
      <c r="B124" s="130" t="s">
        <v>540</v>
      </c>
      <c r="C124" s="123"/>
      <c r="D124" s="123"/>
      <c r="E124" s="123"/>
      <c r="F124" s="123"/>
      <c r="G124" s="182">
        <v>12</v>
      </c>
      <c r="H124" s="113"/>
      <c r="I124" s="113"/>
    </row>
    <row r="125" spans="1:9" ht="12.9" customHeight="1" x14ac:dyDescent="0.3">
      <c r="A125" s="129" t="s">
        <v>47</v>
      </c>
      <c r="B125" s="130" t="s">
        <v>220</v>
      </c>
      <c r="C125" s="123"/>
      <c r="D125" s="123"/>
      <c r="E125" s="123"/>
      <c r="F125" s="123"/>
      <c r="G125" s="182">
        <v>13</v>
      </c>
      <c r="H125" s="113"/>
      <c r="I125" s="113"/>
    </row>
    <row r="126" spans="1:9" ht="12.9" customHeight="1" x14ac:dyDescent="0.3">
      <c r="A126" s="129" t="s">
        <v>68</v>
      </c>
      <c r="B126" s="130" t="s">
        <v>221</v>
      </c>
      <c r="C126" s="123"/>
      <c r="D126" s="123"/>
      <c r="E126" s="123"/>
      <c r="F126" s="123"/>
      <c r="G126" s="182">
        <v>14</v>
      </c>
      <c r="H126" s="113"/>
      <c r="I126" s="113"/>
    </row>
    <row r="127" spans="1:9" ht="12.9" customHeight="1" x14ac:dyDescent="0.3">
      <c r="A127" s="129" t="s">
        <v>82</v>
      </c>
      <c r="B127" s="130" t="s">
        <v>238</v>
      </c>
      <c r="C127" s="123"/>
      <c r="D127" s="123"/>
      <c r="E127" s="123"/>
      <c r="F127" s="123"/>
      <c r="G127" s="182">
        <v>15</v>
      </c>
      <c r="H127" s="113"/>
      <c r="I127" s="113"/>
    </row>
    <row r="128" spans="1:9" ht="12.9" customHeight="1" x14ac:dyDescent="0.3">
      <c r="A128" s="129" t="s">
        <v>83</v>
      </c>
      <c r="B128" s="130" t="s">
        <v>432</v>
      </c>
      <c r="C128" s="123"/>
      <c r="D128" s="123"/>
      <c r="E128" s="123"/>
      <c r="F128" s="123"/>
      <c r="G128" s="182">
        <v>16</v>
      </c>
      <c r="H128" s="113"/>
      <c r="I128" s="113"/>
    </row>
    <row r="129" spans="1:9" ht="54.75" customHeight="1" x14ac:dyDescent="0.3">
      <c r="A129" s="355" t="s">
        <v>225</v>
      </c>
      <c r="B129" s="355"/>
      <c r="C129" s="355"/>
      <c r="D129" s="355"/>
      <c r="E129" s="355"/>
      <c r="F129" s="355"/>
      <c r="G129" s="355"/>
      <c r="H129" s="113"/>
      <c r="I129" s="113"/>
    </row>
    <row r="130" spans="1:9" ht="15" customHeight="1" x14ac:dyDescent="0.3">
      <c r="A130" s="130"/>
      <c r="B130" s="130"/>
      <c r="C130" s="130"/>
      <c r="D130" s="130"/>
      <c r="E130" s="130"/>
      <c r="F130" s="130"/>
      <c r="G130" s="130"/>
      <c r="H130" s="113"/>
      <c r="I130" s="113"/>
    </row>
    <row r="131" spans="1:9" s="344" customFormat="1" ht="12.9" customHeight="1" x14ac:dyDescent="0.25">
      <c r="A131" s="343" t="s">
        <v>493</v>
      </c>
      <c r="D131" s="345"/>
      <c r="E131" s="345"/>
      <c r="F131" s="345"/>
      <c r="G131" s="345"/>
    </row>
    <row r="132" spans="1:9" s="344" customFormat="1" ht="11.1" customHeight="1" x14ac:dyDescent="0.25">
      <c r="A132" s="343" t="s">
        <v>494</v>
      </c>
    </row>
    <row r="133" spans="1:9" s="344" customFormat="1" x14ac:dyDescent="0.25">
      <c r="A133" s="346" t="s">
        <v>263</v>
      </c>
      <c r="B133" s="347"/>
    </row>
    <row r="134" spans="1:9" s="344" customFormat="1" ht="11.1" customHeight="1" x14ac:dyDescent="0.25"/>
  </sheetData>
  <mergeCells count="5">
    <mergeCell ref="C13:H13"/>
    <mergeCell ref="C14:H14"/>
    <mergeCell ref="A85:G85"/>
    <mergeCell ref="A129:G129"/>
    <mergeCell ref="A64:H64"/>
  </mergeCells>
  <hyperlinks>
    <hyperlink ref="G90" location="balanza_periodos!A1" display="balanza_periodos!A1" xr:uid="{00000000-0004-0000-0000-000000000000}"/>
    <hyperlink ref="G117" location="balanza_periodos!A23" display="balanza_periodos!A23" xr:uid="{00000000-0004-0000-0000-000001000000}"/>
    <hyperlink ref="G119" location="evolución_comercio!A13" display="evolución_comercio!A13" xr:uid="{00000000-0004-0000-0000-000002000000}"/>
    <hyperlink ref="G120" location="evolución_comercio!A54" display="evolución_comercio!A54" xr:uid="{00000000-0004-0000-0000-000003000000}"/>
    <hyperlink ref="G121" location="'balanza productos_clase_sector'!A38" display="'balanza productos_clase_sector'!A38" xr:uid="{00000000-0004-0000-0000-000004000000}"/>
    <hyperlink ref="G122" location="'balanza productos_clase_sector'!A60" display="'balanza productos_clase_sector'!A60" xr:uid="{00000000-0004-0000-0000-000005000000}"/>
    <hyperlink ref="G123" location="'zona economica'!A42" display="'zona economica'!A42" xr:uid="{00000000-0004-0000-0000-000006000000}"/>
    <hyperlink ref="G124" location="'zona economica'!A64" display="'zona economica'!A64" xr:uid="{00000000-0004-0000-0000-000007000000}"/>
    <hyperlink ref="G125" location="'prin paises exp e imp'!A25" display="'prin paises exp e imp'!A25" xr:uid="{00000000-0004-0000-0000-000008000000}"/>
    <hyperlink ref="G126" location="'prin paises exp e imp'!A73" display="'prin paises exp e imp'!A73" xr:uid="{00000000-0004-0000-0000-000009000000}"/>
    <hyperlink ref="G127" location="'Principales Rubros'!A30" display="'Principales Rubros'!A30" xr:uid="{00000000-0004-0000-0000-00000C000000}"/>
    <hyperlink ref="G91" location="balanza_anuales!A1" display="balanza_anuales!A1" xr:uid="{00000000-0004-0000-0000-00000D000000}"/>
    <hyperlink ref="G92" location="evolución_comercio!A1" display="evolución_comercio!A1" xr:uid="{00000000-0004-0000-0000-00000E000000}"/>
    <hyperlink ref="G93" location="evolución_comercio!A37" display="evolución_comercio!A37" xr:uid="{00000000-0004-0000-0000-00000F000000}"/>
    <hyperlink ref="G94" location="'balanza productos_clase_sector'!A1" display="'balanza productos_clase_sector'!A1" xr:uid="{00000000-0004-0000-0000-000010000000}"/>
    <hyperlink ref="G95" location="'zona economica'!A1" display="'zona economica'!A1" xr:uid="{00000000-0004-0000-0000-000011000000}"/>
    <hyperlink ref="G96" location="'prin paises exp e imp'!A1" display="'prin paises exp e imp'!A1" xr:uid="{00000000-0004-0000-0000-000012000000}"/>
    <hyperlink ref="G97" location="'prin paises exp e imp'!A49" display="'prin paises exp e imp'!A49" xr:uid="{00000000-0004-0000-0000-000013000000}"/>
    <hyperlink ref="G98" location="'prin prod exp e imp'!A1" display="'prin prod exp e imp'!A1" xr:uid="{00000000-0004-0000-0000-000014000000}"/>
    <hyperlink ref="G99" location="'prin prod exp e imp'!A50" display="'prin prod exp e imp'!A50" xr:uid="{00000000-0004-0000-0000-000015000000}"/>
    <hyperlink ref="G100" location="'Principales Rubros'!A1" display="'Principales Rubros'!A1" xr:uid="{00000000-0004-0000-0000-000016000000}"/>
    <hyperlink ref="G102" location="productos!A1" display="productos!A1" xr:uid="{00000000-0004-0000-0000-000017000000}"/>
    <hyperlink ref="G103" location="productos!A96" display="productos!A96" xr:uid="{00000000-0004-0000-0000-000018000000}"/>
    <hyperlink ref="G104" location="productos!A128" display="productos!A128" xr:uid="{00000000-0004-0000-0000-000019000000}"/>
    <hyperlink ref="G105" location="productos!A158" display="productos!A158" xr:uid="{00000000-0004-0000-0000-00001A000000}"/>
    <hyperlink ref="G106" location="productos!A193" display="productos!A193" xr:uid="{00000000-0004-0000-0000-00001B000000}"/>
    <hyperlink ref="G107" location="productos!A231" display="productos!A231" xr:uid="{00000000-0004-0000-0000-00001C000000}"/>
    <hyperlink ref="G108" location="productos!A271" display="productos!A271" xr:uid="{00000000-0004-0000-0000-00001D000000}"/>
    <hyperlink ref="G109" location="productos!A310" display="productos!A310" xr:uid="{00000000-0004-0000-0000-00001E000000}"/>
    <hyperlink ref="G110" location="productos!A350" display="productos!A350" xr:uid="{00000000-0004-0000-0000-00001F000000}"/>
    <hyperlink ref="G111" location="productos!A390" display="productos!A390" xr:uid="{00000000-0004-0000-0000-000020000000}"/>
    <hyperlink ref="G118" location="balanza_anuales!A23" display="balanza_anuales!A23" xr:uid="{00000000-0004-0000-0000-000021000000}"/>
    <hyperlink ref="G101" location="'Principales Rubros'!Área_de_impresión" display="'Principales Rubros'!Área_de_impresión" xr:uid="{925DD942-FFB0-4346-B909-CC560F31265E}"/>
    <hyperlink ref="G89" location="'balanza país'!Área_de_impresión" display="'balanza país'!Área_de_impresión" xr:uid="{A395EDE0-EC50-4942-A462-B6E42D8C37FD}"/>
    <hyperlink ref="G112" location="OMC!A1" display="OMC!A1" xr:uid="{F656428D-E349-4A14-AC66-4FD261FDDEFE}"/>
    <hyperlink ref="G113" location="CAS!A1" display="CAS!A1" xr:uid="{3BBD6886-DBF2-4A32-A0D5-2C62E50EF746}"/>
  </hyperlinks>
  <pageMargins left="1.5354330708661419" right="0.19685039370078741" top="1.7322834645669292" bottom="1.0236220472440944" header="0.31496062992125984" footer="0.31496062992125984"/>
  <pageSetup scale="94" orientation="portrait" r:id="rId1"/>
  <rowBreaks count="2" manualBreakCount="2">
    <brk id="41" max="7" man="1"/>
    <brk id="84" max="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7"/>
  <dimension ref="A1:T74"/>
  <sheetViews>
    <sheetView workbookViewId="0">
      <selection sqref="A1:G1"/>
    </sheetView>
  </sheetViews>
  <sheetFormatPr baseColWidth="10" defaultColWidth="11.44140625" defaultRowHeight="10.199999999999999" x14ac:dyDescent="0.2"/>
  <cols>
    <col min="1" max="1" width="48" style="193" bestFit="1" customWidth="1"/>
    <col min="2" max="4" width="10.44140625" style="193" bestFit="1" customWidth="1"/>
    <col min="5" max="5" width="10.88671875" style="193" bestFit="1" customWidth="1"/>
    <col min="6" max="6" width="11.6640625" style="193" bestFit="1" customWidth="1"/>
    <col min="7" max="7" width="11" style="193" bestFit="1" customWidth="1"/>
    <col min="8" max="11" width="11.44140625" style="4"/>
    <col min="12" max="12" width="54.5546875" style="4" bestFit="1" customWidth="1"/>
    <col min="13" max="14" width="11.44140625" style="4"/>
    <col min="15" max="15" width="15.5546875" style="4" bestFit="1" customWidth="1"/>
    <col min="16" max="17" width="14.6640625" style="4" bestFit="1" customWidth="1"/>
    <col min="18" max="18" width="15.5546875" style="4" bestFit="1" customWidth="1"/>
    <col min="19" max="20" width="15.44140625" style="4" bestFit="1" customWidth="1"/>
    <col min="21" max="16384" width="11.44140625" style="4"/>
  </cols>
  <sheetData>
    <row r="1" spans="1:20" s="9" customFormat="1" ht="15.9" customHeight="1" x14ac:dyDescent="0.2">
      <c r="A1" s="388" t="s">
        <v>144</v>
      </c>
      <c r="B1" s="388"/>
      <c r="C1" s="388"/>
      <c r="D1" s="388"/>
      <c r="E1" s="388"/>
      <c r="F1" s="388"/>
      <c r="G1" s="388"/>
      <c r="H1" s="4"/>
      <c r="I1" s="4"/>
      <c r="J1" s="4"/>
    </row>
    <row r="2" spans="1:20" s="9" customFormat="1" ht="15.9" customHeight="1" x14ac:dyDescent="0.2">
      <c r="A2" s="389" t="s">
        <v>141</v>
      </c>
      <c r="B2" s="389"/>
      <c r="C2" s="389"/>
      <c r="D2" s="389"/>
      <c r="E2" s="389"/>
      <c r="F2" s="389"/>
      <c r="G2" s="389"/>
      <c r="H2" s="4"/>
      <c r="I2" s="4"/>
      <c r="J2" s="4"/>
    </row>
    <row r="3" spans="1:20" s="9" customFormat="1" ht="15.9" customHeight="1" thickBot="1" x14ac:dyDescent="0.25">
      <c r="A3" s="389" t="s">
        <v>229</v>
      </c>
      <c r="B3" s="389"/>
      <c r="C3" s="389"/>
      <c r="D3" s="389"/>
      <c r="E3" s="389"/>
      <c r="F3" s="389"/>
      <c r="G3" s="389"/>
      <c r="H3" s="4"/>
      <c r="I3" s="4"/>
      <c r="J3" s="4"/>
    </row>
    <row r="4" spans="1:20" ht="12.75" customHeight="1" thickTop="1" x14ac:dyDescent="0.2">
      <c r="A4" s="391" t="s">
        <v>25</v>
      </c>
      <c r="B4" s="189" t="s">
        <v>86</v>
      </c>
      <c r="C4" s="190">
        <f>+'prin paises exp e imp'!B4</f>
        <v>2023</v>
      </c>
      <c r="D4" s="393" t="str">
        <f>+'prin paises exp e imp'!C4</f>
        <v>enero - febrero</v>
      </c>
      <c r="E4" s="393"/>
      <c r="F4" s="189" t="s">
        <v>137</v>
      </c>
      <c r="G4" s="189" t="s">
        <v>129</v>
      </c>
    </row>
    <row r="5" spans="1:20" ht="12.75" customHeight="1" thickBot="1" x14ac:dyDescent="0.25">
      <c r="A5" s="392"/>
      <c r="B5" s="191" t="s">
        <v>32</v>
      </c>
      <c r="C5" s="192" t="s">
        <v>128</v>
      </c>
      <c r="D5" s="192">
        <f>+balanza_periodos!C6</f>
        <v>2023</v>
      </c>
      <c r="E5" s="192">
        <f>+balanza_periodos!D6</f>
        <v>2024</v>
      </c>
      <c r="F5" s="192" t="str">
        <f>+'prin paises exp e imp'!E5</f>
        <v>2024-2023</v>
      </c>
      <c r="G5" s="192">
        <f>+'prin paises exp e imp'!F5</f>
        <v>2024</v>
      </c>
      <c r="O5" s="5"/>
      <c r="P5" s="5"/>
      <c r="R5" s="5"/>
      <c r="S5" s="5"/>
    </row>
    <row r="6" spans="1:20" ht="10.8" thickTop="1" x14ac:dyDescent="0.2">
      <c r="C6" s="187"/>
      <c r="D6" s="187"/>
      <c r="E6" s="187"/>
      <c r="F6" s="187"/>
      <c r="G6" s="187"/>
      <c r="Q6" s="5"/>
      <c r="T6" s="5"/>
    </row>
    <row r="7" spans="1:20" ht="12.75" customHeight="1" x14ac:dyDescent="0.2">
      <c r="A7" s="183" t="e">
        <f>VLOOKUP(B7,#REF!,2,FALSE)</f>
        <v>#REF!</v>
      </c>
      <c r="B7" s="207" t="e">
        <f>#REF!</f>
        <v>#REF!</v>
      </c>
      <c r="C7" s="184" t="e">
        <f>#REF!/1000</f>
        <v>#REF!</v>
      </c>
      <c r="D7" s="188" t="e">
        <f>#REF!/1000</f>
        <v>#REF!</v>
      </c>
      <c r="E7" s="184" t="e">
        <f>#REF!/1000</f>
        <v>#REF!</v>
      </c>
      <c r="F7" s="185" t="str">
        <f>IFERROR(((E7-D7)/D7),"")</f>
        <v/>
      </c>
      <c r="G7" s="194" t="str">
        <f>IFERROR((E7/$E$23),"")</f>
        <v/>
      </c>
      <c r="N7" s="5"/>
      <c r="O7" s="5"/>
      <c r="Q7" s="5"/>
      <c r="R7" s="5"/>
      <c r="T7" s="5"/>
    </row>
    <row r="8" spans="1:20" ht="12.75" customHeight="1" x14ac:dyDescent="0.2">
      <c r="A8" s="183" t="e">
        <f>VLOOKUP(B8,#REF!,2,FALSE)</f>
        <v>#REF!</v>
      </c>
      <c r="B8" s="207" t="e">
        <f>#REF!</f>
        <v>#REF!</v>
      </c>
      <c r="C8" s="184" t="e">
        <f>#REF!/1000</f>
        <v>#REF!</v>
      </c>
      <c r="D8" s="188" t="e">
        <f>#REF!/1000</f>
        <v>#REF!</v>
      </c>
      <c r="E8" s="184" t="e">
        <f>#REF!/1000</f>
        <v>#REF!</v>
      </c>
      <c r="F8" s="185" t="str">
        <f t="shared" ref="F8:F23" si="0">IFERROR(((E8-D8)/D8),"")</f>
        <v/>
      </c>
      <c r="G8" s="194" t="str">
        <f t="shared" ref="G8:G23" si="1">IFERROR((E8/$E$23),"")</f>
        <v/>
      </c>
      <c r="O8" s="147"/>
      <c r="P8" s="147"/>
      <c r="Q8" s="147"/>
      <c r="R8" s="148"/>
      <c r="S8" s="148"/>
      <c r="T8" s="148"/>
    </row>
    <row r="9" spans="1:20" ht="12.75" customHeight="1" x14ac:dyDescent="0.2">
      <c r="A9" s="183" t="e">
        <f>VLOOKUP(B9,#REF!,2,FALSE)</f>
        <v>#REF!</v>
      </c>
      <c r="B9" s="207" t="e">
        <f>#REF!</f>
        <v>#REF!</v>
      </c>
      <c r="C9" s="184" t="e">
        <f>#REF!/1000</f>
        <v>#REF!</v>
      </c>
      <c r="D9" s="188" t="e">
        <f>#REF!/1000</f>
        <v>#REF!</v>
      </c>
      <c r="E9" s="184" t="e">
        <f>#REF!/1000</f>
        <v>#REF!</v>
      </c>
      <c r="F9" s="185" t="str">
        <f t="shared" si="0"/>
        <v/>
      </c>
      <c r="G9" s="194" t="str">
        <f t="shared" si="1"/>
        <v/>
      </c>
    </row>
    <row r="10" spans="1:20" x14ac:dyDescent="0.2">
      <c r="A10" s="183" t="e">
        <f>VLOOKUP(B10,#REF!,2,FALSE)</f>
        <v>#REF!</v>
      </c>
      <c r="B10" s="207" t="e">
        <f>#REF!</f>
        <v>#REF!</v>
      </c>
      <c r="C10" s="184" t="e">
        <f>#REF!/1000</f>
        <v>#REF!</v>
      </c>
      <c r="D10" s="188" t="e">
        <f>#REF!/1000</f>
        <v>#REF!</v>
      </c>
      <c r="E10" s="184" t="e">
        <f>#REF!/1000</f>
        <v>#REF!</v>
      </c>
      <c r="F10" s="185" t="str">
        <f t="shared" si="0"/>
        <v/>
      </c>
      <c r="G10" s="194" t="str">
        <f t="shared" si="1"/>
        <v/>
      </c>
    </row>
    <row r="11" spans="1:20" ht="12" customHeight="1" x14ac:dyDescent="0.2">
      <c r="A11" s="183" t="e">
        <f>VLOOKUP(B11,#REF!,2,FALSE)</f>
        <v>#REF!</v>
      </c>
      <c r="B11" s="207" t="e">
        <f>#REF!</f>
        <v>#REF!</v>
      </c>
      <c r="C11" s="184" t="e">
        <f>#REF!/1000</f>
        <v>#REF!</v>
      </c>
      <c r="D11" s="188" t="e">
        <f>#REF!/1000</f>
        <v>#REF!</v>
      </c>
      <c r="E11" s="184" t="e">
        <f>#REF!/1000</f>
        <v>#REF!</v>
      </c>
      <c r="F11" s="185" t="str">
        <f t="shared" si="0"/>
        <v/>
      </c>
      <c r="G11" s="194" t="str">
        <f t="shared" si="1"/>
        <v/>
      </c>
    </row>
    <row r="12" spans="1:20" x14ac:dyDescent="0.2">
      <c r="A12" s="183" t="e">
        <f>VLOOKUP(B12,#REF!,2,FALSE)</f>
        <v>#REF!</v>
      </c>
      <c r="B12" s="207" t="e">
        <f>#REF!</f>
        <v>#REF!</v>
      </c>
      <c r="C12" s="184" t="e">
        <f>#REF!/1000</f>
        <v>#REF!</v>
      </c>
      <c r="D12" s="188" t="e">
        <f>#REF!/1000</f>
        <v>#REF!</v>
      </c>
      <c r="E12" s="184" t="e">
        <f>#REF!/1000</f>
        <v>#REF!</v>
      </c>
      <c r="F12" s="185" t="str">
        <f t="shared" si="0"/>
        <v/>
      </c>
      <c r="G12" s="194" t="str">
        <f t="shared" si="1"/>
        <v/>
      </c>
    </row>
    <row r="13" spans="1:20" ht="12.75" customHeight="1" x14ac:dyDescent="0.2">
      <c r="A13" s="183" t="e">
        <f>VLOOKUP(B13,#REF!,2,FALSE)</f>
        <v>#REF!</v>
      </c>
      <c r="B13" s="207" t="e">
        <f>#REF!</f>
        <v>#REF!</v>
      </c>
      <c r="C13" s="184" t="e">
        <f>#REF!/1000</f>
        <v>#REF!</v>
      </c>
      <c r="D13" s="188" t="e">
        <f>#REF!/1000</f>
        <v>#REF!</v>
      </c>
      <c r="E13" s="184" t="e">
        <f>#REF!/1000</f>
        <v>#REF!</v>
      </c>
      <c r="F13" s="185" t="str">
        <f t="shared" si="0"/>
        <v/>
      </c>
      <c r="G13" s="194" t="str">
        <f t="shared" si="1"/>
        <v/>
      </c>
    </row>
    <row r="14" spans="1:20" ht="12.75" customHeight="1" x14ac:dyDescent="0.2">
      <c r="A14" s="183" t="e">
        <f>VLOOKUP(B14,#REF!,2,FALSE)</f>
        <v>#REF!</v>
      </c>
      <c r="B14" s="207" t="e">
        <f>#REF!</f>
        <v>#REF!</v>
      </c>
      <c r="C14" s="184" t="e">
        <f>#REF!/1000</f>
        <v>#REF!</v>
      </c>
      <c r="D14" s="188" t="e">
        <f>#REF!/1000</f>
        <v>#REF!</v>
      </c>
      <c r="E14" s="184" t="e">
        <f>#REF!/1000</f>
        <v>#REF!</v>
      </c>
      <c r="F14" s="185" t="str">
        <f t="shared" si="0"/>
        <v/>
      </c>
      <c r="G14" s="194" t="str">
        <f t="shared" si="1"/>
        <v/>
      </c>
      <c r="S14" s="9"/>
      <c r="T14" s="10"/>
    </row>
    <row r="15" spans="1:20" ht="12.75" customHeight="1" x14ac:dyDescent="0.2">
      <c r="A15" s="183" t="e">
        <f>VLOOKUP(B15,#REF!,2,FALSE)</f>
        <v>#REF!</v>
      </c>
      <c r="B15" s="207" t="e">
        <f>#REF!</f>
        <v>#REF!</v>
      </c>
      <c r="C15" s="184" t="e">
        <f>#REF!/1000</f>
        <v>#REF!</v>
      </c>
      <c r="D15" s="188" t="e">
        <f>#REF!/1000</f>
        <v>#REF!</v>
      </c>
      <c r="E15" s="184" t="e">
        <f>#REF!/1000</f>
        <v>#REF!</v>
      </c>
      <c r="F15" s="185" t="str">
        <f t="shared" si="0"/>
        <v/>
      </c>
      <c r="G15" s="194" t="str">
        <f t="shared" si="1"/>
        <v/>
      </c>
    </row>
    <row r="16" spans="1:20" x14ac:dyDescent="0.2">
      <c r="A16" s="183" t="e">
        <f>VLOOKUP(B16,#REF!,2,FALSE)</f>
        <v>#REF!</v>
      </c>
      <c r="B16" s="207" t="e">
        <f>#REF!</f>
        <v>#REF!</v>
      </c>
      <c r="C16" s="184" t="e">
        <f>#REF!/1000</f>
        <v>#REF!</v>
      </c>
      <c r="D16" s="188" t="e">
        <f>#REF!/1000</f>
        <v>#REF!</v>
      </c>
      <c r="E16" s="184" t="e">
        <f>#REF!/1000</f>
        <v>#REF!</v>
      </c>
      <c r="F16" s="185" t="str">
        <f t="shared" si="0"/>
        <v/>
      </c>
      <c r="G16" s="194" t="str">
        <f t="shared" si="1"/>
        <v/>
      </c>
      <c r="S16" s="5"/>
    </row>
    <row r="17" spans="1:20" ht="12.75" customHeight="1" x14ac:dyDescent="0.2">
      <c r="A17" s="183" t="e">
        <f>VLOOKUP(B17,#REF!,2,FALSE)</f>
        <v>#REF!</v>
      </c>
      <c r="B17" s="207" t="e">
        <f>#REF!</f>
        <v>#REF!</v>
      </c>
      <c r="C17" s="184" t="e">
        <f>#REF!/1000</f>
        <v>#REF!</v>
      </c>
      <c r="D17" s="188" t="e">
        <f>#REF!/1000</f>
        <v>#REF!</v>
      </c>
      <c r="E17" s="184" t="e">
        <f>#REF!/1000</f>
        <v>#REF!</v>
      </c>
      <c r="F17" s="185" t="str">
        <f t="shared" si="0"/>
        <v/>
      </c>
      <c r="G17" s="194" t="str">
        <f t="shared" si="1"/>
        <v/>
      </c>
      <c r="T17" s="5"/>
    </row>
    <row r="18" spans="1:20" ht="12.75" customHeight="1" x14ac:dyDescent="0.2">
      <c r="A18" s="183" t="e">
        <f>VLOOKUP(B18,#REF!,2,FALSE)</f>
        <v>#REF!</v>
      </c>
      <c r="B18" s="207" t="e">
        <f>#REF!</f>
        <v>#REF!</v>
      </c>
      <c r="C18" s="184" t="e">
        <f>#REF!/1000</f>
        <v>#REF!</v>
      </c>
      <c r="D18" s="188" t="e">
        <f>#REF!/1000</f>
        <v>#REF!</v>
      </c>
      <c r="E18" s="184" t="e">
        <f>#REF!/1000</f>
        <v>#REF!</v>
      </c>
      <c r="F18" s="185" t="str">
        <f t="shared" si="0"/>
        <v/>
      </c>
      <c r="G18" s="194" t="str">
        <f t="shared" si="1"/>
        <v/>
      </c>
      <c r="T18" s="5"/>
    </row>
    <row r="19" spans="1:20" ht="12.75" customHeight="1" x14ac:dyDescent="0.2">
      <c r="A19" s="183" t="e">
        <f>VLOOKUP(B19,#REF!,2,FALSE)</f>
        <v>#REF!</v>
      </c>
      <c r="B19" s="207" t="e">
        <f>#REF!</f>
        <v>#REF!</v>
      </c>
      <c r="C19" s="184" t="e">
        <f>#REF!/1000</f>
        <v>#REF!</v>
      </c>
      <c r="D19" s="188" t="e">
        <f>#REF!/1000</f>
        <v>#REF!</v>
      </c>
      <c r="E19" s="184" t="e">
        <f>#REF!/1000</f>
        <v>#REF!</v>
      </c>
      <c r="F19" s="185" t="str">
        <f t="shared" si="0"/>
        <v/>
      </c>
      <c r="G19" s="194" t="str">
        <f t="shared" si="1"/>
        <v/>
      </c>
      <c r="N19" s="5"/>
      <c r="O19" s="5"/>
      <c r="Q19" s="5"/>
      <c r="R19" s="5"/>
      <c r="T19" s="5"/>
    </row>
    <row r="20" spans="1:20" ht="12.75" customHeight="1" x14ac:dyDescent="0.2">
      <c r="A20" s="183" t="e">
        <f>VLOOKUP(B20,#REF!,2,FALSE)</f>
        <v>#REF!</v>
      </c>
      <c r="B20" s="207" t="e">
        <f>#REF!</f>
        <v>#REF!</v>
      </c>
      <c r="C20" s="184" t="e">
        <f>#REF!/1000</f>
        <v>#REF!</v>
      </c>
      <c r="D20" s="188" t="e">
        <f>#REF!/1000</f>
        <v>#REF!</v>
      </c>
      <c r="E20" s="184" t="e">
        <f>#REF!/1000</f>
        <v>#REF!</v>
      </c>
      <c r="F20" s="185" t="str">
        <f t="shared" si="0"/>
        <v/>
      </c>
      <c r="G20" s="194" t="str">
        <f t="shared" si="1"/>
        <v/>
      </c>
      <c r="Q20" s="5"/>
      <c r="T20" s="5"/>
    </row>
    <row r="21" spans="1:20" ht="12.75" customHeight="1" x14ac:dyDescent="0.2">
      <c r="A21" s="183" t="e">
        <f>VLOOKUP(B21,#REF!,2,FALSE)</f>
        <v>#REF!</v>
      </c>
      <c r="B21" s="207" t="e">
        <f>#REF!</f>
        <v>#REF!</v>
      </c>
      <c r="C21" s="184" t="e">
        <f>#REF!/1000</f>
        <v>#REF!</v>
      </c>
      <c r="D21" s="188" t="e">
        <f>#REF!/1000</f>
        <v>#REF!</v>
      </c>
      <c r="E21" s="184" t="e">
        <f>#REF!/1000</f>
        <v>#REF!</v>
      </c>
      <c r="F21" s="185" t="str">
        <f t="shared" si="0"/>
        <v/>
      </c>
      <c r="G21" s="194" t="str">
        <f t="shared" si="1"/>
        <v/>
      </c>
      <c r="I21" s="5"/>
      <c r="O21" s="147"/>
      <c r="P21" s="147"/>
      <c r="Q21" s="147"/>
      <c r="R21" s="148"/>
      <c r="S21" s="148"/>
      <c r="T21" s="148"/>
    </row>
    <row r="22" spans="1:20" ht="12.75" customHeight="1" x14ac:dyDescent="0.2">
      <c r="A22" s="183" t="s">
        <v>24</v>
      </c>
      <c r="B22" s="183"/>
      <c r="C22" s="187" t="e">
        <f>C23-SUM(C7:C21)</f>
        <v>#REF!</v>
      </c>
      <c r="D22" s="187" t="e">
        <f t="shared" ref="D22:E22" si="2">D23-SUM(D7:D21)</f>
        <v>#REF!</v>
      </c>
      <c r="E22" s="187" t="e">
        <f t="shared" si="2"/>
        <v>#REF!</v>
      </c>
      <c r="F22" s="185" t="str">
        <f t="shared" si="0"/>
        <v/>
      </c>
      <c r="G22" s="194" t="str">
        <f t="shared" si="1"/>
        <v/>
      </c>
      <c r="I22" s="5"/>
    </row>
    <row r="23" spans="1:20" ht="12.75" customHeight="1" x14ac:dyDescent="0.2">
      <c r="A23" s="183" t="s">
        <v>22</v>
      </c>
      <c r="B23" s="183"/>
      <c r="C23" s="187">
        <f>+balanza_periodos!B11</f>
        <v>17574416</v>
      </c>
      <c r="D23" s="187">
        <f>+balanza_periodos!C11</f>
        <v>4457846</v>
      </c>
      <c r="E23" s="187">
        <f>+balanza_periodos!D11</f>
        <v>4674726</v>
      </c>
      <c r="F23" s="185">
        <f t="shared" si="0"/>
        <v>4.8651299304641751E-2</v>
      </c>
      <c r="G23" s="194">
        <f t="shared" si="1"/>
        <v>1</v>
      </c>
    </row>
    <row r="24" spans="1:20" ht="10.8" thickBot="1" x14ac:dyDescent="0.25">
      <c r="A24" s="195"/>
      <c r="B24" s="195"/>
      <c r="C24" s="196"/>
      <c r="D24" s="196"/>
      <c r="E24" s="196"/>
      <c r="F24" s="195"/>
      <c r="G24" s="195"/>
    </row>
    <row r="25" spans="1:20" ht="33.75" customHeight="1" thickTop="1" x14ac:dyDescent="0.2">
      <c r="A25" s="390" t="s">
        <v>394</v>
      </c>
      <c r="B25" s="390"/>
      <c r="C25" s="390"/>
      <c r="D25" s="390"/>
      <c r="E25" s="390"/>
      <c r="F25" s="390"/>
      <c r="G25" s="390"/>
    </row>
    <row r="50" spans="1:20" ht="15.9" customHeight="1" x14ac:dyDescent="0.2">
      <c r="A50" s="388" t="s">
        <v>240</v>
      </c>
      <c r="B50" s="388"/>
      <c r="C50" s="388"/>
      <c r="D50" s="388"/>
      <c r="E50" s="388"/>
      <c r="F50" s="388"/>
      <c r="G50" s="388"/>
    </row>
    <row r="51" spans="1:20" ht="15.9" customHeight="1" x14ac:dyDescent="0.2">
      <c r="A51" s="389" t="s">
        <v>142</v>
      </c>
      <c r="B51" s="389"/>
      <c r="C51" s="389"/>
      <c r="D51" s="389"/>
      <c r="E51" s="389"/>
      <c r="F51" s="389"/>
      <c r="G51" s="389"/>
    </row>
    <row r="52" spans="1:20" ht="15.9" customHeight="1" thickBot="1" x14ac:dyDescent="0.25">
      <c r="A52" s="389" t="s">
        <v>230</v>
      </c>
      <c r="B52" s="389"/>
      <c r="C52" s="389"/>
      <c r="D52" s="389"/>
      <c r="E52" s="389"/>
      <c r="F52" s="389"/>
      <c r="G52" s="389"/>
    </row>
    <row r="53" spans="1:20" ht="12.75" customHeight="1" thickTop="1" x14ac:dyDescent="0.2">
      <c r="A53" s="391" t="s">
        <v>25</v>
      </c>
      <c r="B53" s="189" t="s">
        <v>86</v>
      </c>
      <c r="C53" s="190">
        <f>+C4</f>
        <v>2023</v>
      </c>
      <c r="D53" s="393" t="str">
        <f>+D4</f>
        <v>enero - febrero</v>
      </c>
      <c r="E53" s="393"/>
      <c r="F53" s="189" t="s">
        <v>137</v>
      </c>
      <c r="G53" s="189" t="s">
        <v>129</v>
      </c>
      <c r="Q53" s="5"/>
      <c r="T53" s="5"/>
    </row>
    <row r="54" spans="1:20" ht="12.75" customHeight="1" thickBot="1" x14ac:dyDescent="0.25">
      <c r="A54" s="392"/>
      <c r="B54" s="191" t="s">
        <v>32</v>
      </c>
      <c r="C54" s="192" t="s">
        <v>128</v>
      </c>
      <c r="D54" s="192">
        <f>+balanza_periodos!C6</f>
        <v>2023</v>
      </c>
      <c r="E54" s="192">
        <f>+E5</f>
        <v>2024</v>
      </c>
      <c r="F54" s="192" t="str">
        <f>+F5</f>
        <v>2024-2023</v>
      </c>
      <c r="G54" s="192">
        <f>+G5</f>
        <v>2024</v>
      </c>
      <c r="O54" s="5"/>
      <c r="P54" s="5"/>
      <c r="Q54" s="5"/>
      <c r="R54" s="5"/>
      <c r="S54" s="5"/>
      <c r="T54" s="5"/>
    </row>
    <row r="55" spans="1:20" ht="10.8" thickTop="1" x14ac:dyDescent="0.2">
      <c r="C55" s="187"/>
      <c r="D55" s="187"/>
      <c r="E55" s="187"/>
      <c r="F55" s="187"/>
      <c r="G55" s="187"/>
      <c r="Q55" s="5"/>
      <c r="R55" s="5"/>
      <c r="T55" s="5"/>
    </row>
    <row r="56" spans="1:20" ht="12.75" customHeight="1" x14ac:dyDescent="0.2">
      <c r="A56" s="183" t="e">
        <f>VLOOKUP(B56,#REF!,2,FALSE)</f>
        <v>#REF!</v>
      </c>
      <c r="B56" s="207" t="e">
        <f>#REF!</f>
        <v>#REF!</v>
      </c>
      <c r="C56" s="184" t="e">
        <f>#REF!/1000</f>
        <v>#REF!</v>
      </c>
      <c r="D56" s="184" t="e">
        <f>#REF!/1000</f>
        <v>#REF!</v>
      </c>
      <c r="E56" s="184" t="e">
        <f>#REF!/1000</f>
        <v>#REF!</v>
      </c>
      <c r="F56" s="185" t="str">
        <f>IFERROR((E56-D56)/D56,"")</f>
        <v/>
      </c>
      <c r="G56" s="186" t="e">
        <f t="shared" ref="G56:G72" si="3">+E56/$E$72</f>
        <v>#REF!</v>
      </c>
      <c r="Q56" s="5"/>
      <c r="T56" s="5"/>
    </row>
    <row r="57" spans="1:20" ht="12.75" customHeight="1" x14ac:dyDescent="0.2">
      <c r="A57" s="183" t="e">
        <f>VLOOKUP(B57,#REF!,2,FALSE)</f>
        <v>#REF!</v>
      </c>
      <c r="B57" s="207" t="e">
        <f>#REF!</f>
        <v>#REF!</v>
      </c>
      <c r="C57" s="184" t="e">
        <f>#REF!/1000</f>
        <v>#REF!</v>
      </c>
      <c r="D57" s="184" t="e">
        <f>#REF!/1000</f>
        <v>#REF!</v>
      </c>
      <c r="E57" s="184" t="e">
        <f>#REF!/1000</f>
        <v>#REF!</v>
      </c>
      <c r="F57" s="185" t="str">
        <f t="shared" ref="F57:F72" si="4">IFERROR((E57-D57)/D57,"")</f>
        <v/>
      </c>
      <c r="G57" s="186" t="e">
        <f t="shared" si="3"/>
        <v>#REF!</v>
      </c>
      <c r="O57" s="5"/>
      <c r="P57" s="5"/>
      <c r="Q57" s="5"/>
      <c r="R57" s="5"/>
      <c r="S57" s="5"/>
      <c r="T57" s="5"/>
    </row>
    <row r="58" spans="1:20" ht="12.75" customHeight="1" x14ac:dyDescent="0.2">
      <c r="A58" s="183" t="e">
        <f>VLOOKUP(B58,#REF!,2,FALSE)</f>
        <v>#REF!</v>
      </c>
      <c r="B58" s="207" t="e">
        <f>#REF!</f>
        <v>#REF!</v>
      </c>
      <c r="C58" s="184" t="e">
        <f>#REF!/1000</f>
        <v>#REF!</v>
      </c>
      <c r="D58" s="184" t="e">
        <f>#REF!/1000</f>
        <v>#REF!</v>
      </c>
      <c r="E58" s="184" t="e">
        <f>#REF!/1000</f>
        <v>#REF!</v>
      </c>
      <c r="F58" s="185" t="str">
        <f t="shared" si="4"/>
        <v/>
      </c>
      <c r="G58" s="186" t="e">
        <f t="shared" si="3"/>
        <v>#REF!</v>
      </c>
      <c r="Q58" s="5"/>
      <c r="R58" s="147"/>
      <c r="S58" s="147"/>
      <c r="T58" s="147"/>
    </row>
    <row r="59" spans="1:20" ht="12.75" customHeight="1" x14ac:dyDescent="0.2">
      <c r="A59" s="183" t="e">
        <f>VLOOKUP(B59,#REF!,2,FALSE)</f>
        <v>#REF!</v>
      </c>
      <c r="B59" s="207" t="e">
        <f>#REF!</f>
        <v>#REF!</v>
      </c>
      <c r="C59" s="184" t="e">
        <f>#REF!/1000</f>
        <v>#REF!</v>
      </c>
      <c r="D59" s="184" t="e">
        <f>#REF!/1000</f>
        <v>#REF!</v>
      </c>
      <c r="E59" s="184" t="e">
        <f>#REF!/1000</f>
        <v>#REF!</v>
      </c>
      <c r="F59" s="185" t="str">
        <f t="shared" si="4"/>
        <v/>
      </c>
      <c r="G59" s="186" t="e">
        <f t="shared" si="3"/>
        <v>#REF!</v>
      </c>
      <c r="O59" s="5"/>
      <c r="Q59" s="5"/>
      <c r="R59" s="5"/>
      <c r="T59" s="5"/>
    </row>
    <row r="60" spans="1:20" ht="12.75" customHeight="1" x14ac:dyDescent="0.2">
      <c r="A60" s="183" t="e">
        <f>VLOOKUP(B60,#REF!,2,FALSE)</f>
        <v>#REF!</v>
      </c>
      <c r="B60" s="207" t="e">
        <f>#REF!</f>
        <v>#REF!</v>
      </c>
      <c r="C60" s="184" t="e">
        <f>#REF!/1000</f>
        <v>#REF!</v>
      </c>
      <c r="D60" s="184" t="e">
        <f>#REF!/1000</f>
        <v>#REF!</v>
      </c>
      <c r="E60" s="184" t="e">
        <f>#REF!/1000</f>
        <v>#REF!</v>
      </c>
      <c r="F60" s="185" t="str">
        <f t="shared" si="4"/>
        <v/>
      </c>
      <c r="G60" s="186" t="e">
        <f t="shared" si="3"/>
        <v>#REF!</v>
      </c>
      <c r="O60" s="5"/>
      <c r="Q60" s="5"/>
      <c r="R60" s="5"/>
      <c r="T60" s="5"/>
    </row>
    <row r="61" spans="1:20" ht="12.75" customHeight="1" x14ac:dyDescent="0.2">
      <c r="A61" s="183" t="e">
        <f>VLOOKUP(B61,#REF!,2,FALSE)</f>
        <v>#REF!</v>
      </c>
      <c r="B61" s="207" t="e">
        <f>#REF!</f>
        <v>#REF!</v>
      </c>
      <c r="C61" s="184" t="e">
        <f>#REF!/1000</f>
        <v>#REF!</v>
      </c>
      <c r="D61" s="184" t="e">
        <f>#REF!/1000</f>
        <v>#REF!</v>
      </c>
      <c r="E61" s="184" t="e">
        <f>#REF!/1000</f>
        <v>#REF!</v>
      </c>
      <c r="F61" s="185" t="str">
        <f t="shared" si="4"/>
        <v/>
      </c>
      <c r="G61" s="186" t="e">
        <f t="shared" si="3"/>
        <v>#REF!</v>
      </c>
      <c r="Q61" s="5"/>
      <c r="R61" s="5"/>
      <c r="T61" s="5"/>
    </row>
    <row r="62" spans="1:20" ht="12.75" customHeight="1" x14ac:dyDescent="0.2">
      <c r="A62" s="183" t="e">
        <f>VLOOKUP(B62,#REF!,2,FALSE)</f>
        <v>#REF!</v>
      </c>
      <c r="B62" s="207" t="e">
        <f>#REF!</f>
        <v>#REF!</v>
      </c>
      <c r="C62" s="184" t="e">
        <f>#REF!/1000</f>
        <v>#REF!</v>
      </c>
      <c r="D62" s="184" t="e">
        <f>#REF!/1000</f>
        <v>#REF!</v>
      </c>
      <c r="E62" s="184" t="e">
        <f>#REF!/1000</f>
        <v>#REF!</v>
      </c>
      <c r="F62" s="185" t="str">
        <f t="shared" si="4"/>
        <v/>
      </c>
      <c r="G62" s="186" t="e">
        <f t="shared" si="3"/>
        <v>#REF!</v>
      </c>
      <c r="I62" s="5"/>
      <c r="M62" s="5"/>
      <c r="N62" s="5"/>
      <c r="P62" s="5"/>
      <c r="Q62" s="5"/>
      <c r="R62" s="5"/>
      <c r="T62" s="5"/>
    </row>
    <row r="63" spans="1:20" ht="12.75" customHeight="1" x14ac:dyDescent="0.2">
      <c r="A63" s="183" t="e">
        <f>VLOOKUP(B63,#REF!,2,FALSE)</f>
        <v>#REF!</v>
      </c>
      <c r="B63" s="207" t="e">
        <f>#REF!</f>
        <v>#REF!</v>
      </c>
      <c r="C63" s="184" t="e">
        <f>#REF!/1000</f>
        <v>#REF!</v>
      </c>
      <c r="D63" s="184" t="e">
        <f>#REF!/1000</f>
        <v>#REF!</v>
      </c>
      <c r="E63" s="184" t="e">
        <f>#REF!/1000</f>
        <v>#REF!</v>
      </c>
      <c r="F63" s="185" t="str">
        <f t="shared" si="4"/>
        <v/>
      </c>
      <c r="G63" s="186" t="e">
        <f t="shared" si="3"/>
        <v>#REF!</v>
      </c>
      <c r="P63" s="147"/>
      <c r="Q63" s="147"/>
      <c r="R63" s="147"/>
      <c r="T63" s="5"/>
    </row>
    <row r="64" spans="1:20" ht="12.75" customHeight="1" x14ac:dyDescent="0.2">
      <c r="A64" s="183" t="e">
        <f>VLOOKUP(B64,#REF!,2,FALSE)</f>
        <v>#REF!</v>
      </c>
      <c r="B64" s="207" t="e">
        <f>#REF!</f>
        <v>#REF!</v>
      </c>
      <c r="C64" s="184" t="e">
        <f>#REF!/1000</f>
        <v>#REF!</v>
      </c>
      <c r="D64" s="184" t="e">
        <f>#REF!/1000</f>
        <v>#REF!</v>
      </c>
      <c r="E64" s="184" t="e">
        <f>#REF!/1000</f>
        <v>#REF!</v>
      </c>
      <c r="F64" s="185" t="str">
        <f t="shared" si="4"/>
        <v/>
      </c>
      <c r="G64" s="186" t="e">
        <f t="shared" si="3"/>
        <v>#REF!</v>
      </c>
      <c r="Q64" s="5"/>
      <c r="T64" s="5"/>
    </row>
    <row r="65" spans="1:20" ht="12.75" customHeight="1" x14ac:dyDescent="0.2">
      <c r="A65" s="183" t="e">
        <f>VLOOKUP(B65,#REF!,2,FALSE)</f>
        <v>#REF!</v>
      </c>
      <c r="B65" s="207" t="e">
        <f>#REF!</f>
        <v>#REF!</v>
      </c>
      <c r="C65" s="184" t="e">
        <f>#REF!/1000</f>
        <v>#REF!</v>
      </c>
      <c r="D65" s="184" t="e">
        <f>#REF!/1000</f>
        <v>#REF!</v>
      </c>
      <c r="E65" s="184" t="e">
        <f>#REF!/1000</f>
        <v>#REF!</v>
      </c>
      <c r="F65" s="185" t="str">
        <f t="shared" si="4"/>
        <v/>
      </c>
      <c r="G65" s="186" t="e">
        <f t="shared" si="3"/>
        <v>#REF!</v>
      </c>
      <c r="Q65" s="5"/>
      <c r="T65" s="5"/>
    </row>
    <row r="66" spans="1:20" ht="12.75" customHeight="1" x14ac:dyDescent="0.2">
      <c r="A66" s="183" t="e">
        <f>VLOOKUP(B66,#REF!,2,FALSE)</f>
        <v>#REF!</v>
      </c>
      <c r="B66" s="207" t="e">
        <f>#REF!</f>
        <v>#REF!</v>
      </c>
      <c r="C66" s="184" t="e">
        <f>#REF!/1000</f>
        <v>#REF!</v>
      </c>
      <c r="D66" s="184" t="e">
        <f>#REF!/1000</f>
        <v>#REF!</v>
      </c>
      <c r="E66" s="184" t="e">
        <f>#REF!/1000</f>
        <v>#REF!</v>
      </c>
      <c r="F66" s="185" t="str">
        <f t="shared" si="4"/>
        <v/>
      </c>
      <c r="G66" s="186" t="e">
        <f t="shared" si="3"/>
        <v>#REF!</v>
      </c>
      <c r="Q66" s="5"/>
      <c r="T66" s="5"/>
    </row>
    <row r="67" spans="1:20" ht="12.75" customHeight="1" x14ac:dyDescent="0.2">
      <c r="A67" s="183" t="e">
        <f>VLOOKUP(B67,#REF!,2,FALSE)</f>
        <v>#REF!</v>
      </c>
      <c r="B67" s="207" t="e">
        <f>#REF!</f>
        <v>#REF!</v>
      </c>
      <c r="C67" s="184" t="e">
        <f>#REF!/1000</f>
        <v>#REF!</v>
      </c>
      <c r="D67" s="184" t="e">
        <f>#REF!/1000</f>
        <v>#REF!</v>
      </c>
      <c r="E67" s="184" t="e">
        <f>#REF!/1000</f>
        <v>#REF!</v>
      </c>
      <c r="F67" s="185" t="str">
        <f t="shared" si="4"/>
        <v/>
      </c>
      <c r="G67" s="186" t="e">
        <f t="shared" si="3"/>
        <v>#REF!</v>
      </c>
    </row>
    <row r="68" spans="1:20" ht="12.75" customHeight="1" x14ac:dyDescent="0.2">
      <c r="A68" s="183" t="e">
        <f>VLOOKUP(B68,#REF!,2,FALSE)</f>
        <v>#REF!</v>
      </c>
      <c r="B68" s="207" t="e">
        <f>#REF!</f>
        <v>#REF!</v>
      </c>
      <c r="C68" s="184" t="e">
        <f>#REF!/1000</f>
        <v>#REF!</v>
      </c>
      <c r="D68" s="184" t="e">
        <f>#REF!/1000</f>
        <v>#REF!</v>
      </c>
      <c r="E68" s="184" t="e">
        <f>#REF!/1000</f>
        <v>#REF!</v>
      </c>
      <c r="F68" s="185" t="str">
        <f t="shared" si="4"/>
        <v/>
      </c>
      <c r="G68" s="186" t="e">
        <f t="shared" si="3"/>
        <v>#REF!</v>
      </c>
      <c r="O68" s="5"/>
      <c r="P68" s="5"/>
      <c r="R68" s="5"/>
      <c r="S68" s="5"/>
    </row>
    <row r="69" spans="1:20" ht="12.75" customHeight="1" x14ac:dyDescent="0.2">
      <c r="A69" s="183" t="e">
        <f>VLOOKUP(B69,#REF!,2,FALSE)</f>
        <v>#REF!</v>
      </c>
      <c r="B69" s="207" t="e">
        <f>#REF!</f>
        <v>#REF!</v>
      </c>
      <c r="C69" s="184" t="e">
        <f>#REF!/1000</f>
        <v>#REF!</v>
      </c>
      <c r="D69" s="184" t="e">
        <f>#REF!/1000</f>
        <v>#REF!</v>
      </c>
      <c r="E69" s="184" t="e">
        <f>#REF!/1000</f>
        <v>#REF!</v>
      </c>
      <c r="F69" s="185" t="str">
        <f t="shared" si="4"/>
        <v/>
      </c>
      <c r="G69" s="186" t="e">
        <f t="shared" si="3"/>
        <v>#REF!</v>
      </c>
      <c r="Q69" s="5"/>
      <c r="T69" s="5"/>
    </row>
    <row r="70" spans="1:20" ht="12.75" customHeight="1" x14ac:dyDescent="0.2">
      <c r="A70" s="183" t="e">
        <f>VLOOKUP(B70,#REF!,2,FALSE)</f>
        <v>#REF!</v>
      </c>
      <c r="B70" s="207" t="e">
        <f>#REF!</f>
        <v>#REF!</v>
      </c>
      <c r="C70" s="184" t="e">
        <f>#REF!/1000</f>
        <v>#REF!</v>
      </c>
      <c r="D70" s="184" t="e">
        <f>#REF!/1000</f>
        <v>#REF!</v>
      </c>
      <c r="E70" s="184" t="e">
        <f>#REF!/1000</f>
        <v>#REF!</v>
      </c>
      <c r="F70" s="185" t="str">
        <f t="shared" si="4"/>
        <v/>
      </c>
      <c r="G70" s="186" t="e">
        <f t="shared" si="3"/>
        <v>#REF!</v>
      </c>
      <c r="Q70" s="5"/>
      <c r="T70" s="5"/>
    </row>
    <row r="71" spans="1:20" ht="12.75" customHeight="1" x14ac:dyDescent="0.2">
      <c r="A71" s="183" t="s">
        <v>24</v>
      </c>
      <c r="B71" s="183"/>
      <c r="C71" s="187" t="e">
        <f>C72-SUM(C56:C70)</f>
        <v>#REF!</v>
      </c>
      <c r="D71" s="187" t="e">
        <f t="shared" ref="D71:E71" si="5">D72-SUM(D56:D70)</f>
        <v>#REF!</v>
      </c>
      <c r="E71" s="187" t="e">
        <f t="shared" si="5"/>
        <v>#REF!</v>
      </c>
      <c r="F71" s="185" t="str">
        <f t="shared" si="4"/>
        <v/>
      </c>
      <c r="G71" s="186" t="e">
        <f t="shared" si="3"/>
        <v>#REF!</v>
      </c>
      <c r="Q71" s="5"/>
      <c r="T71" s="5"/>
    </row>
    <row r="72" spans="1:20" ht="12.75" customHeight="1" x14ac:dyDescent="0.2">
      <c r="A72" s="183" t="s">
        <v>22</v>
      </c>
      <c r="B72" s="183"/>
      <c r="C72" s="187">
        <f>+balanza_periodos!B16</f>
        <v>8596605</v>
      </c>
      <c r="D72" s="187">
        <f>+balanza_periodos!C16</f>
        <v>1285759</v>
      </c>
      <c r="E72" s="187">
        <f>+balanza_periodos!D16</f>
        <v>1356123</v>
      </c>
      <c r="F72" s="185">
        <f t="shared" si="4"/>
        <v>5.472565231898046E-2</v>
      </c>
      <c r="G72" s="186">
        <f t="shared" si="3"/>
        <v>1</v>
      </c>
    </row>
    <row r="73" spans="1:20" ht="10.8" thickBot="1" x14ac:dyDescent="0.25">
      <c r="A73" s="197"/>
      <c r="B73" s="197"/>
      <c r="C73" s="198"/>
      <c r="D73" s="198"/>
      <c r="E73" s="198"/>
      <c r="F73" s="197"/>
      <c r="G73" s="197"/>
    </row>
    <row r="74" spans="1:20" ht="12.75" customHeight="1" thickTop="1" x14ac:dyDescent="0.2">
      <c r="A74" s="390" t="s">
        <v>395</v>
      </c>
      <c r="B74" s="390"/>
      <c r="C74" s="390"/>
      <c r="D74" s="390"/>
      <c r="E74" s="390"/>
      <c r="F74" s="390"/>
      <c r="G74" s="390"/>
    </row>
  </sheetData>
  <mergeCells count="12">
    <mergeCell ref="D53:E53"/>
    <mergeCell ref="A50:G50"/>
    <mergeCell ref="A51:G51"/>
    <mergeCell ref="A52:G52"/>
    <mergeCell ref="A74:G74"/>
    <mergeCell ref="A53:A54"/>
    <mergeCell ref="A1:G1"/>
    <mergeCell ref="A2:G2"/>
    <mergeCell ref="A3:G3"/>
    <mergeCell ref="A25:G25"/>
    <mergeCell ref="A4:A5"/>
    <mergeCell ref="D4:E4"/>
  </mergeCells>
  <phoneticPr fontId="0" type="noConversion"/>
  <printOptions horizontalCentered="1" verticalCentered="1"/>
  <pageMargins left="0.78740157480314965" right="0.78740157480314965" top="1.8897637795275593" bottom="0.78740157480314965" header="0" footer="0.59055118110236227"/>
  <pageSetup scale="71" orientation="portrait" horizontalDpi="4294967294" verticalDpi="4294967294" r:id="rId1"/>
  <headerFooter alignWithMargins="0">
    <oddFooter>&amp;C&amp;P</oddFooter>
  </headerFooter>
  <rowBreaks count="1" manualBreakCount="1">
    <brk id="49" max="16383" man="1"/>
  </rowBreaks>
  <colBreaks count="1" manualBreakCount="1">
    <brk id="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U85"/>
  <sheetViews>
    <sheetView tabSelected="1" workbookViewId="0">
      <selection sqref="A1:K1"/>
    </sheetView>
  </sheetViews>
  <sheetFormatPr baseColWidth="10" defaultRowHeight="13.2" x14ac:dyDescent="0.25"/>
  <cols>
    <col min="1" max="1" width="23.33203125" customWidth="1"/>
    <col min="2" max="4" width="8.5546875" customWidth="1"/>
    <col min="5" max="5" width="8.6640625" bestFit="1" customWidth="1"/>
    <col min="6" max="6" width="2.33203125" customWidth="1"/>
    <col min="7" max="9" width="8.5546875" customWidth="1"/>
    <col min="10" max="10" width="9.6640625" bestFit="1" customWidth="1"/>
    <col min="11" max="11" width="9.33203125" bestFit="1" customWidth="1"/>
    <col min="12" max="12" width="10.109375" bestFit="1" customWidth="1"/>
    <col min="16" max="16" width="13.88671875" bestFit="1" customWidth="1"/>
    <col min="17" max="17" width="12.88671875" bestFit="1" customWidth="1"/>
  </cols>
  <sheetData>
    <row r="1" spans="1:17" s="13" customFormat="1" ht="20.100000000000001" customHeight="1" x14ac:dyDescent="0.25">
      <c r="A1" s="394" t="s">
        <v>240</v>
      </c>
      <c r="B1" s="394"/>
      <c r="C1" s="394"/>
      <c r="D1" s="394"/>
      <c r="E1" s="394"/>
      <c r="F1" s="394"/>
      <c r="G1" s="394"/>
      <c r="H1" s="394"/>
      <c r="I1" s="394"/>
      <c r="J1" s="394"/>
      <c r="K1" s="394"/>
    </row>
    <row r="2" spans="1:17" s="13" customFormat="1" ht="20.100000000000001" customHeight="1" x14ac:dyDescent="0.2">
      <c r="A2" s="395" t="s">
        <v>247</v>
      </c>
      <c r="B2" s="395"/>
      <c r="C2" s="395"/>
      <c r="D2" s="395"/>
      <c r="E2" s="395"/>
      <c r="F2" s="395"/>
      <c r="G2" s="395"/>
      <c r="H2" s="395"/>
      <c r="I2" s="395"/>
      <c r="J2" s="395"/>
      <c r="K2" s="395"/>
      <c r="L2" s="67"/>
      <c r="M2" s="67"/>
      <c r="N2" s="67"/>
      <c r="O2" s="67"/>
    </row>
    <row r="3" spans="1:17" s="19" customFormat="1" ht="11.4" x14ac:dyDescent="0.2">
      <c r="A3" s="16"/>
      <c r="B3" s="396" t="s">
        <v>248</v>
      </c>
      <c r="C3" s="396"/>
      <c r="D3" s="396"/>
      <c r="E3" s="396"/>
      <c r="F3" s="92"/>
      <c r="G3" s="396" t="s">
        <v>396</v>
      </c>
      <c r="H3" s="396"/>
      <c r="I3" s="396"/>
      <c r="J3" s="396"/>
      <c r="K3" s="396"/>
    </row>
    <row r="4" spans="1:17" s="19" customFormat="1" ht="10.199999999999999" x14ac:dyDescent="0.2">
      <c r="A4" s="16" t="s">
        <v>251</v>
      </c>
      <c r="B4" s="93">
        <v>2023</v>
      </c>
      <c r="C4" s="397" t="s">
        <v>547</v>
      </c>
      <c r="D4" s="397"/>
      <c r="E4" s="397"/>
      <c r="F4" s="92"/>
      <c r="G4" s="93">
        <v>2023</v>
      </c>
      <c r="H4" s="397" t="s">
        <v>547</v>
      </c>
      <c r="I4" s="397"/>
      <c r="J4" s="397"/>
      <c r="K4" s="397"/>
    </row>
    <row r="5" spans="1:17" s="19" customFormat="1" ht="10.199999999999999" x14ac:dyDescent="0.2">
      <c r="A5" s="94"/>
      <c r="B5" s="94"/>
      <c r="C5" s="95">
        <v>2023</v>
      </c>
      <c r="D5" s="95">
        <v>2024</v>
      </c>
      <c r="E5" s="96" t="s">
        <v>558</v>
      </c>
      <c r="F5" s="97"/>
      <c r="G5" s="94"/>
      <c r="H5" s="95">
        <v>2023</v>
      </c>
      <c r="I5" s="95">
        <v>2024</v>
      </c>
      <c r="J5" s="96" t="s">
        <v>558</v>
      </c>
      <c r="K5" s="96" t="s">
        <v>559</v>
      </c>
    </row>
    <row r="7" spans="1:17" x14ac:dyDescent="0.25">
      <c r="A7" s="16" t="s">
        <v>239</v>
      </c>
      <c r="B7" s="17"/>
      <c r="C7" s="17"/>
      <c r="D7" s="17"/>
      <c r="E7" s="98"/>
      <c r="F7" s="2"/>
      <c r="G7" s="17">
        <v>17574416</v>
      </c>
      <c r="H7" s="17">
        <v>4457846</v>
      </c>
      <c r="I7" s="17">
        <v>4674726</v>
      </c>
      <c r="J7" s="99">
        <v>4.8651299304641737E-2</v>
      </c>
      <c r="L7" s="33"/>
      <c r="M7" s="238"/>
    </row>
    <row r="8" spans="1:17" x14ac:dyDescent="0.25">
      <c r="L8" s="33"/>
    </row>
    <row r="9" spans="1:17" s="9" customFormat="1" x14ac:dyDescent="0.25">
      <c r="A9" s="9" t="s">
        <v>266</v>
      </c>
      <c r="B9" s="10">
        <v>2596090.9855144997</v>
      </c>
      <c r="C9" s="10">
        <v>652178.6989496001</v>
      </c>
      <c r="D9" s="10">
        <v>689094.07993210014</v>
      </c>
      <c r="E9" s="89">
        <v>5.6603168797073611E-2</v>
      </c>
      <c r="G9" s="10">
        <v>6426361.2160400003</v>
      </c>
      <c r="H9" s="10">
        <v>2644417.6373899984</v>
      </c>
      <c r="I9" s="10">
        <v>2809299.0699899984</v>
      </c>
      <c r="J9" s="90">
        <v>6.2350753628589217E-2</v>
      </c>
      <c r="K9" s="90">
        <v>0.60095480890002928</v>
      </c>
      <c r="L9" s="33"/>
      <c r="M9" s="10"/>
    </row>
    <row r="10" spans="1:17" s="9" customFormat="1" x14ac:dyDescent="0.25">
      <c r="A10" s="9" t="s">
        <v>71</v>
      </c>
      <c r="B10" s="10">
        <v>4429458.0136500001</v>
      </c>
      <c r="C10" s="10">
        <v>605178.12300000002</v>
      </c>
      <c r="D10" s="10">
        <v>831116.87528999988</v>
      </c>
      <c r="E10" s="89">
        <v>0.37334256428499457</v>
      </c>
      <c r="F10" s="10"/>
      <c r="G10" s="10">
        <v>2698343.4942299998</v>
      </c>
      <c r="H10" s="10">
        <v>472196.24885999993</v>
      </c>
      <c r="I10" s="10">
        <v>502575.46623000002</v>
      </c>
      <c r="J10" s="90">
        <v>6.4335998948198192E-2</v>
      </c>
      <c r="K10" s="90">
        <v>0.10750907459175148</v>
      </c>
      <c r="L10" s="33"/>
      <c r="M10" s="296"/>
      <c r="N10" s="14"/>
      <c r="O10" s="13"/>
      <c r="P10" s="13"/>
      <c r="Q10" s="14"/>
    </row>
    <row r="11" spans="1:17" s="9" customFormat="1" x14ac:dyDescent="0.25">
      <c r="A11" s="9" t="s">
        <v>249</v>
      </c>
      <c r="B11" s="10">
        <v>701056.6191746</v>
      </c>
      <c r="C11" s="10">
        <v>107965.21899780002</v>
      </c>
      <c r="D11" s="10">
        <v>133037.15302669999</v>
      </c>
      <c r="E11" s="89">
        <v>0.23222232364860806</v>
      </c>
      <c r="G11" s="10">
        <v>1542182.1533699997</v>
      </c>
      <c r="H11" s="10">
        <v>230784.40095999994</v>
      </c>
      <c r="I11" s="10">
        <v>259134.07715999999</v>
      </c>
      <c r="J11" s="90">
        <v>0.12284052163869452</v>
      </c>
      <c r="K11" s="90">
        <v>5.5432998032398047E-2</v>
      </c>
      <c r="L11" s="33"/>
    </row>
    <row r="12" spans="1:17" s="9" customFormat="1" x14ac:dyDescent="0.25">
      <c r="A12" s="9" t="s">
        <v>234</v>
      </c>
      <c r="B12" s="10">
        <v>625571.83311819995</v>
      </c>
      <c r="C12" s="10">
        <v>86230.954730400001</v>
      </c>
      <c r="D12" s="10">
        <v>95207.340805899992</v>
      </c>
      <c r="E12" s="89">
        <v>0.10409702761107709</v>
      </c>
      <c r="G12" s="10">
        <v>1616779.1616599998</v>
      </c>
      <c r="H12" s="10">
        <v>215889.65764999998</v>
      </c>
      <c r="I12" s="10">
        <v>244181.72951999999</v>
      </c>
      <c r="J12" s="90">
        <v>0.13104875971347862</v>
      </c>
      <c r="K12" s="90">
        <v>5.2234447434994051E-2</v>
      </c>
      <c r="L12" s="33"/>
    </row>
    <row r="13" spans="1:17" s="9" customFormat="1" x14ac:dyDescent="0.25">
      <c r="A13" s="9" t="s">
        <v>334</v>
      </c>
      <c r="B13" s="105" t="s">
        <v>114</v>
      </c>
      <c r="C13" s="105" t="s">
        <v>114</v>
      </c>
      <c r="D13" s="105" t="s">
        <v>114</v>
      </c>
      <c r="E13" s="105" t="s">
        <v>114</v>
      </c>
      <c r="G13" s="10">
        <v>1220120.6967800001</v>
      </c>
      <c r="H13" s="10">
        <v>203535.52811000001</v>
      </c>
      <c r="I13" s="10">
        <v>207114.83014000001</v>
      </c>
      <c r="J13" s="90">
        <v>1.7585637570191492E-2</v>
      </c>
      <c r="K13" s="90">
        <v>4.4305234176291834E-2</v>
      </c>
      <c r="L13" s="33"/>
    </row>
    <row r="14" spans="1:17" s="9" customFormat="1" x14ac:dyDescent="0.25">
      <c r="A14" s="9" t="s">
        <v>63</v>
      </c>
      <c r="B14" s="10">
        <v>461903.9924478</v>
      </c>
      <c r="C14" s="10">
        <v>96477.737153099995</v>
      </c>
      <c r="D14" s="10">
        <v>84989.698032799992</v>
      </c>
      <c r="E14" s="89">
        <v>-0.11907450837149813</v>
      </c>
      <c r="G14" s="10">
        <v>1280407.3825699999</v>
      </c>
      <c r="H14" s="10">
        <v>269678.12882000004</v>
      </c>
      <c r="I14" s="10">
        <v>210678.05109000002</v>
      </c>
      <c r="J14" s="90">
        <v>-0.21877961697583692</v>
      </c>
      <c r="K14" s="90">
        <v>4.5067465149829108E-2</v>
      </c>
      <c r="L14" s="33"/>
    </row>
    <row r="15" spans="1:17" s="9" customFormat="1" x14ac:dyDescent="0.25">
      <c r="A15" s="9" t="s">
        <v>252</v>
      </c>
      <c r="B15" s="105" t="s">
        <v>114</v>
      </c>
      <c r="C15" s="105" t="s">
        <v>114</v>
      </c>
      <c r="D15" s="105" t="s">
        <v>114</v>
      </c>
      <c r="E15" s="106" t="s">
        <v>114</v>
      </c>
      <c r="G15" s="10">
        <v>761192.54887000006</v>
      </c>
      <c r="H15" s="10">
        <v>121352.29794000002</v>
      </c>
      <c r="I15" s="10">
        <v>128720.29459</v>
      </c>
      <c r="J15" s="90">
        <v>6.0715757139126802E-2</v>
      </c>
      <c r="K15" s="90">
        <v>2.7535366691010341E-2</v>
      </c>
      <c r="L15" s="33"/>
      <c r="M15" s="10"/>
    </row>
    <row r="16" spans="1:17" s="9" customFormat="1" x14ac:dyDescent="0.25">
      <c r="A16" s="9" t="s">
        <v>69</v>
      </c>
      <c r="B16" s="10">
        <v>2591017.4536800007</v>
      </c>
      <c r="C16" s="10">
        <v>589459.06499999994</v>
      </c>
      <c r="D16" s="10">
        <v>548570.20582999999</v>
      </c>
      <c r="E16" s="89">
        <v>-6.9366749275456385E-2</v>
      </c>
      <c r="G16" s="10">
        <v>193031.97865</v>
      </c>
      <c r="H16" s="10">
        <v>40415.634289999995</v>
      </c>
      <c r="I16" s="10">
        <v>39500.269220000009</v>
      </c>
      <c r="J16" s="90">
        <v>-2.26487864431828E-2</v>
      </c>
      <c r="K16" s="90">
        <v>8.4497506848529753E-3</v>
      </c>
      <c r="L16" s="33"/>
      <c r="M16" s="10"/>
    </row>
    <row r="17" spans="1:17" s="9" customFormat="1" x14ac:dyDescent="0.25">
      <c r="A17" s="9" t="s">
        <v>237</v>
      </c>
      <c r="B17" s="10">
        <v>48474.757800300009</v>
      </c>
      <c r="C17" s="10">
        <v>7002.4606629999989</v>
      </c>
      <c r="D17" s="10">
        <v>1492.3845873</v>
      </c>
      <c r="E17" s="89">
        <v>-0.78687711946951067</v>
      </c>
      <c r="G17" s="10">
        <v>421623.63430999988</v>
      </c>
      <c r="H17" s="10">
        <v>47035.587959999997</v>
      </c>
      <c r="I17" s="10">
        <v>23776.28421999999</v>
      </c>
      <c r="J17" s="90">
        <v>-0.49450436889999505</v>
      </c>
      <c r="K17" s="90">
        <v>5.0861342932184668E-3</v>
      </c>
      <c r="L17" s="33"/>
    </row>
    <row r="18" spans="1:17" s="9" customFormat="1" x14ac:dyDescent="0.25">
      <c r="A18" s="9" t="s">
        <v>56</v>
      </c>
      <c r="B18" s="10">
        <v>71074.08700140001</v>
      </c>
      <c r="C18" s="10">
        <v>11103.564384899999</v>
      </c>
      <c r="D18" s="10">
        <v>15764.557437399999</v>
      </c>
      <c r="E18" s="89">
        <v>0.4197744878066898</v>
      </c>
      <c r="G18" s="10">
        <v>187577.51212000003</v>
      </c>
      <c r="H18" s="10">
        <v>30042.240810000003</v>
      </c>
      <c r="I18" s="10">
        <v>37951.386209999997</v>
      </c>
      <c r="J18" s="90">
        <v>0.26326749226267165</v>
      </c>
      <c r="K18" s="90">
        <v>8.1184193918531263E-3</v>
      </c>
      <c r="L18" s="33"/>
    </row>
    <row r="19" spans="1:17" s="9" customFormat="1" x14ac:dyDescent="0.25">
      <c r="A19" s="9" t="s">
        <v>236</v>
      </c>
      <c r="B19" s="10">
        <v>182643.11279280006</v>
      </c>
      <c r="C19" s="10">
        <v>19772.350289999998</v>
      </c>
      <c r="D19" s="10">
        <v>22902.923969999996</v>
      </c>
      <c r="E19" s="89">
        <v>0.15833088297971876</v>
      </c>
      <c r="G19" s="10">
        <v>365759.93698999984</v>
      </c>
      <c r="H19" s="10">
        <v>38411.704040000004</v>
      </c>
      <c r="I19" s="10">
        <v>48379.551250000004</v>
      </c>
      <c r="J19" s="90">
        <v>0.25950026063982978</v>
      </c>
      <c r="K19" s="90">
        <v>1.0349173673494447E-2</v>
      </c>
      <c r="L19" s="33"/>
    </row>
    <row r="20" spans="1:17" s="9" customFormat="1" x14ac:dyDescent="0.25">
      <c r="A20" s="9" t="s">
        <v>235</v>
      </c>
      <c r="B20" s="10">
        <v>45697.147655000008</v>
      </c>
      <c r="C20" s="10">
        <v>14611.747310000001</v>
      </c>
      <c r="D20" s="10">
        <v>16004.581579999998</v>
      </c>
      <c r="E20" s="89">
        <v>9.5322909741723194E-2</v>
      </c>
      <c r="G20" s="10">
        <v>47084.467610000007</v>
      </c>
      <c r="H20" s="10">
        <v>20119.62977</v>
      </c>
      <c r="I20" s="10">
        <v>26402.618020000002</v>
      </c>
      <c r="J20" s="90">
        <v>0.31228150427342594</v>
      </c>
      <c r="K20" s="90">
        <v>5.6479498520341093E-3</v>
      </c>
      <c r="L20" s="33"/>
    </row>
    <row r="21" spans="1:17" s="9" customFormat="1" x14ac:dyDescent="0.25">
      <c r="A21" s="9" t="s">
        <v>518</v>
      </c>
      <c r="B21" s="10">
        <v>165558.27530579999</v>
      </c>
      <c r="C21" s="10">
        <v>9059.2151097999995</v>
      </c>
      <c r="D21" s="10">
        <v>6075.9504997000004</v>
      </c>
      <c r="E21" s="156">
        <v>-0.32930718323188823</v>
      </c>
      <c r="G21" s="10">
        <v>60021.68694</v>
      </c>
      <c r="H21" s="10">
        <v>5528.5942599999998</v>
      </c>
      <c r="I21" s="10">
        <v>6032.2057500000001</v>
      </c>
      <c r="J21" s="156">
        <v>9.1092141386407421E-2</v>
      </c>
      <c r="K21" s="156">
        <v>1.2903870194745104E-3</v>
      </c>
      <c r="L21" s="33"/>
    </row>
    <row r="22" spans="1:17" s="13" customFormat="1" x14ac:dyDescent="0.25">
      <c r="A22" s="66" t="s">
        <v>353</v>
      </c>
      <c r="B22" s="70">
        <v>3200.3388600000003</v>
      </c>
      <c r="C22" s="70">
        <v>22.895800000000001</v>
      </c>
      <c r="D22" s="70">
        <v>303.01578000000001</v>
      </c>
      <c r="E22" s="216">
        <v>12.234557429746941</v>
      </c>
      <c r="F22" s="66"/>
      <c r="G22" s="70">
        <v>9968.3122399999993</v>
      </c>
      <c r="H22" s="70">
        <v>86.788129999999981</v>
      </c>
      <c r="I22" s="70">
        <v>824.11511000000007</v>
      </c>
      <c r="J22" s="91">
        <v>8.4957122592686378</v>
      </c>
      <c r="K22" s="91">
        <v>1.762916393388618E-4</v>
      </c>
      <c r="L22" s="33"/>
      <c r="M22" s="9"/>
      <c r="N22" s="9"/>
      <c r="O22" s="9"/>
      <c r="P22" s="9"/>
      <c r="Q22" s="9"/>
    </row>
    <row r="23" spans="1:17" s="13" customFormat="1" ht="10.199999999999999" x14ac:dyDescent="0.2">
      <c r="A23" s="9" t="s">
        <v>386</v>
      </c>
      <c r="B23" s="9"/>
      <c r="C23" s="9"/>
      <c r="D23" s="9"/>
      <c r="E23" s="9"/>
      <c r="F23" s="9"/>
      <c r="G23" s="9"/>
      <c r="H23" s="9"/>
      <c r="I23" s="9"/>
      <c r="J23" s="9"/>
      <c r="K23" s="9"/>
      <c r="L23" s="14"/>
      <c r="M23" s="14"/>
      <c r="N23" s="14"/>
      <c r="Q23" s="14"/>
    </row>
    <row r="24" spans="1:17" s="9" customFormat="1" ht="11.4" x14ac:dyDescent="0.2">
      <c r="A24" s="9" t="s">
        <v>250</v>
      </c>
      <c r="G24" s="10"/>
    </row>
    <row r="25" spans="1:17" s="9" customFormat="1" ht="10.199999999999999" x14ac:dyDescent="0.2">
      <c r="G25" s="10"/>
    </row>
    <row r="26" spans="1:17" s="9" customFormat="1" ht="10.199999999999999" x14ac:dyDescent="0.2"/>
    <row r="27" spans="1:17" s="9" customFormat="1" ht="10.199999999999999" x14ac:dyDescent="0.2"/>
    <row r="28" spans="1:17" s="9" customFormat="1" ht="10.199999999999999" x14ac:dyDescent="0.2"/>
    <row r="29" spans="1:17" s="9" customFormat="1" ht="10.199999999999999" x14ac:dyDescent="0.2"/>
    <row r="30" spans="1:17" s="9" customFormat="1" ht="10.199999999999999" x14ac:dyDescent="0.2"/>
    <row r="31" spans="1:17" s="9" customFormat="1" ht="10.199999999999999" x14ac:dyDescent="0.2"/>
    <row r="32" spans="1:17" s="9" customFormat="1" ht="10.199999999999999" x14ac:dyDescent="0.2"/>
    <row r="33" spans="9:10" s="9" customFormat="1" ht="10.199999999999999" x14ac:dyDescent="0.2"/>
    <row r="34" spans="9:10" s="9" customFormat="1" ht="10.199999999999999" x14ac:dyDescent="0.2"/>
    <row r="35" spans="9:10" s="9" customFormat="1" ht="10.199999999999999" x14ac:dyDescent="0.2"/>
    <row r="36" spans="9:10" s="9" customFormat="1" ht="10.199999999999999" x14ac:dyDescent="0.2">
      <c r="I36" s="90"/>
      <c r="J36" s="90"/>
    </row>
    <row r="37" spans="9:10" s="9" customFormat="1" ht="10.199999999999999" x14ac:dyDescent="0.2"/>
    <row r="56" spans="1:21" s="13" customFormat="1" ht="10.199999999999999" x14ac:dyDescent="0.25">
      <c r="A56" s="394" t="s">
        <v>241</v>
      </c>
      <c r="B56" s="394"/>
      <c r="C56" s="394"/>
      <c r="D56" s="394"/>
      <c r="E56" s="394"/>
      <c r="F56" s="394"/>
      <c r="G56" s="394"/>
      <c r="H56" s="394"/>
      <c r="I56" s="394"/>
      <c r="J56" s="394"/>
      <c r="K56" s="394"/>
    </row>
    <row r="57" spans="1:21" s="13" customFormat="1" ht="10.199999999999999" x14ac:dyDescent="0.2">
      <c r="A57" s="395" t="s">
        <v>432</v>
      </c>
      <c r="B57" s="395"/>
      <c r="C57" s="395"/>
      <c r="D57" s="395"/>
      <c r="E57" s="395"/>
      <c r="F57" s="395"/>
      <c r="G57" s="395"/>
      <c r="H57" s="395"/>
      <c r="I57" s="395"/>
      <c r="J57" s="395"/>
      <c r="K57" s="395"/>
      <c r="L57" s="67"/>
      <c r="M57" s="67"/>
      <c r="N57" s="67"/>
      <c r="O57" s="67"/>
    </row>
    <row r="58" spans="1:21" s="19" customFormat="1" ht="11.4" x14ac:dyDescent="0.2">
      <c r="A58" s="16"/>
      <c r="B58" s="396" t="s">
        <v>248</v>
      </c>
      <c r="C58" s="396"/>
      <c r="D58" s="396"/>
      <c r="E58" s="396"/>
      <c r="F58" s="92"/>
      <c r="G58" s="396" t="s">
        <v>433</v>
      </c>
      <c r="H58" s="396"/>
      <c r="I58" s="396"/>
      <c r="J58" s="396"/>
      <c r="K58" s="396"/>
    </row>
    <row r="59" spans="1:21" s="19" customFormat="1" x14ac:dyDescent="0.25">
      <c r="A59" s="16" t="s">
        <v>251</v>
      </c>
      <c r="B59" s="93">
        <v>2023</v>
      </c>
      <c r="C59" s="397" t="s">
        <v>547</v>
      </c>
      <c r="D59" s="397"/>
      <c r="E59" s="397"/>
      <c r="F59" s="92"/>
      <c r="G59" s="93">
        <v>2023</v>
      </c>
      <c r="H59" s="397" t="s">
        <v>547</v>
      </c>
      <c r="I59" s="397"/>
      <c r="J59" s="397"/>
      <c r="K59" s="397"/>
      <c r="P59"/>
      <c r="Q59"/>
    </row>
    <row r="60" spans="1:21" s="19" customFormat="1" x14ac:dyDescent="0.25">
      <c r="A60" s="94"/>
      <c r="B60" s="94"/>
      <c r="C60" s="95">
        <v>2023</v>
      </c>
      <c r="D60" s="95">
        <v>2024</v>
      </c>
      <c r="E60" s="96" t="s">
        <v>558</v>
      </c>
      <c r="F60" s="97"/>
      <c r="G60" s="94"/>
      <c r="H60" s="95">
        <v>2023</v>
      </c>
      <c r="I60" s="95">
        <v>2024</v>
      </c>
      <c r="J60" s="96" t="s">
        <v>558</v>
      </c>
      <c r="K60" s="96" t="s">
        <v>559</v>
      </c>
      <c r="P60"/>
      <c r="Q60" s="252"/>
    </row>
    <row r="61" spans="1:21" x14ac:dyDescent="0.25">
      <c r="A61" s="16" t="s">
        <v>434</v>
      </c>
      <c r="B61" s="17"/>
      <c r="C61" s="17"/>
      <c r="D61" s="17"/>
      <c r="E61" s="98"/>
      <c r="F61" s="2"/>
      <c r="G61" s="17">
        <v>8596605</v>
      </c>
      <c r="H61" s="17">
        <v>1285759</v>
      </c>
      <c r="I61" s="17">
        <v>1356123</v>
      </c>
      <c r="J61" s="99">
        <v>5.4725652318980522E-2</v>
      </c>
      <c r="Q61" s="252"/>
    </row>
    <row r="62" spans="1:21" s="16" customFormat="1" x14ac:dyDescent="0.25">
      <c r="A62" s="16" t="s">
        <v>63</v>
      </c>
      <c r="B62" s="17">
        <v>487136.15558289987</v>
      </c>
      <c r="C62" s="17">
        <v>76086.178729599997</v>
      </c>
      <c r="D62" s="17">
        <v>80795.490852300005</v>
      </c>
      <c r="E62" s="98">
        <v>6.1894449180267985E-2</v>
      </c>
      <c r="G62" s="17">
        <v>2010712.9918199996</v>
      </c>
      <c r="H62" s="17">
        <v>294330.77289999998</v>
      </c>
      <c r="I62" s="17">
        <v>307437.96843000001</v>
      </c>
      <c r="J62" s="99">
        <v>4.4532195532450247E-2</v>
      </c>
      <c r="K62" s="99">
        <v>0.22670360168657269</v>
      </c>
      <c r="M62" s="323"/>
      <c r="N62" s="244"/>
      <c r="P62"/>
      <c r="Q62" s="252"/>
    </row>
    <row r="63" spans="1:21" s="9" customFormat="1" x14ac:dyDescent="0.25">
      <c r="A63" s="9" t="s">
        <v>445</v>
      </c>
      <c r="B63" s="10">
        <v>258909.13096059996</v>
      </c>
      <c r="C63" s="10">
        <v>37213.354228699987</v>
      </c>
      <c r="D63" s="10">
        <v>36104.877197399997</v>
      </c>
      <c r="E63" s="89">
        <v>-2.9787076555574221E-2</v>
      </c>
      <c r="F63" s="10"/>
      <c r="G63" s="10">
        <v>1459578.9019099998</v>
      </c>
      <c r="H63" s="10">
        <v>202045.66853</v>
      </c>
      <c r="I63" s="10">
        <v>201512.75109000003</v>
      </c>
      <c r="J63" s="90">
        <v>-2.6376088330783976E-3</v>
      </c>
      <c r="K63" s="90">
        <v>0.14859474479084864</v>
      </c>
      <c r="L63" s="14"/>
      <c r="M63" s="323"/>
      <c r="N63" s="14"/>
      <c r="O63" s="13"/>
      <c r="P63"/>
      <c r="Q63" s="252"/>
      <c r="R63"/>
      <c r="S63"/>
      <c r="T63"/>
      <c r="U63"/>
    </row>
    <row r="64" spans="1:21" s="9" customFormat="1" x14ac:dyDescent="0.25">
      <c r="A64" s="9" t="s">
        <v>438</v>
      </c>
      <c r="B64" s="10">
        <v>111389.12241659997</v>
      </c>
      <c r="C64" s="10">
        <v>18381.167332199999</v>
      </c>
      <c r="D64" s="10">
        <v>22795.833638399996</v>
      </c>
      <c r="E64" s="89">
        <v>0.24017333754785075</v>
      </c>
      <c r="G64" s="10">
        <v>303974.27875999996</v>
      </c>
      <c r="H64" s="10">
        <v>51104.106750000006</v>
      </c>
      <c r="I64" s="10">
        <v>58138.980979999993</v>
      </c>
      <c r="J64" s="90">
        <v>0.1376577084971744</v>
      </c>
      <c r="K64" s="90">
        <v>4.2871465921601501E-2</v>
      </c>
      <c r="M64" s="323"/>
      <c r="P64"/>
      <c r="Q64" s="252"/>
      <c r="R64"/>
      <c r="S64"/>
      <c r="T64"/>
      <c r="U64"/>
    </row>
    <row r="65" spans="1:21" s="9" customFormat="1" x14ac:dyDescent="0.25">
      <c r="A65" s="9" t="s">
        <v>439</v>
      </c>
      <c r="B65" s="10">
        <v>111071.92825029998</v>
      </c>
      <c r="C65" s="10">
        <v>19580.639962699999</v>
      </c>
      <c r="D65" s="10">
        <v>21035.347815700003</v>
      </c>
      <c r="E65" s="89">
        <v>7.4293172019461062E-2</v>
      </c>
      <c r="G65" s="10">
        <v>225667.29538000003</v>
      </c>
      <c r="H65" s="10">
        <v>37831.918030000001</v>
      </c>
      <c r="I65" s="10">
        <v>44773.389459999999</v>
      </c>
      <c r="J65" s="90">
        <v>0.1834818796259694</v>
      </c>
      <c r="K65" s="90">
        <v>3.301572900098295E-2</v>
      </c>
      <c r="M65" s="323"/>
      <c r="P65"/>
      <c r="Q65" s="252"/>
      <c r="R65"/>
      <c r="S65"/>
      <c r="T65"/>
      <c r="U65"/>
    </row>
    <row r="66" spans="1:21" s="16" customFormat="1" x14ac:dyDescent="0.25">
      <c r="A66" s="16" t="s">
        <v>409</v>
      </c>
      <c r="B66" s="17">
        <v>1842612.1513147014</v>
      </c>
      <c r="C66" s="17">
        <v>260164.30405509999</v>
      </c>
      <c r="D66" s="17">
        <v>305841.88954940013</v>
      </c>
      <c r="E66" s="98">
        <v>0.17557207035068934</v>
      </c>
      <c r="G66" s="17">
        <v>1448894.1239899993</v>
      </c>
      <c r="H66" s="17">
        <v>202118.85331000009</v>
      </c>
      <c r="I66" s="17">
        <v>222082.58364000003</v>
      </c>
      <c r="J66" s="99">
        <v>9.8772232293345308E-2</v>
      </c>
      <c r="K66" s="99">
        <v>0.1637628619527875</v>
      </c>
      <c r="M66" s="323"/>
      <c r="P66" s="2"/>
      <c r="Q66" s="254"/>
      <c r="R66" s="2"/>
      <c r="S66" s="2"/>
      <c r="T66" s="2"/>
      <c r="U66" s="2"/>
    </row>
    <row r="67" spans="1:21" s="9" customFormat="1" x14ac:dyDescent="0.25">
      <c r="A67" s="9" t="s">
        <v>443</v>
      </c>
      <c r="B67" s="105">
        <v>328092.88653049996</v>
      </c>
      <c r="C67" s="105">
        <v>44348.391771900002</v>
      </c>
      <c r="D67" s="105">
        <v>51543.024820199993</v>
      </c>
      <c r="E67" s="89">
        <v>0.16222985233161591</v>
      </c>
      <c r="G67" s="105">
        <v>451307.3916400001</v>
      </c>
      <c r="H67" s="105">
        <v>72138.416199999992</v>
      </c>
      <c r="I67" s="105">
        <v>62833.710289999995</v>
      </c>
      <c r="J67" s="90">
        <v>-0.12898406147708019</v>
      </c>
      <c r="K67" s="90">
        <v>4.6333341658536871E-2</v>
      </c>
      <c r="M67" s="323"/>
      <c r="P67"/>
      <c r="Q67" s="252"/>
      <c r="R67"/>
    </row>
    <row r="68" spans="1:21" s="9" customFormat="1" x14ac:dyDescent="0.25">
      <c r="A68" s="9" t="s">
        <v>447</v>
      </c>
      <c r="B68" s="105">
        <v>949945.19889999996</v>
      </c>
      <c r="C68" s="105">
        <v>117333.39599999999</v>
      </c>
      <c r="D68" s="105">
        <v>178872.69419380001</v>
      </c>
      <c r="E68" s="89">
        <v>0.5244823749395271</v>
      </c>
      <c r="G68" s="105">
        <v>524660.24286999996</v>
      </c>
      <c r="H68" s="105">
        <v>69881.307329999996</v>
      </c>
      <c r="I68" s="105">
        <v>97805.650510000007</v>
      </c>
      <c r="J68" s="90">
        <v>0.39959674835694026</v>
      </c>
      <c r="K68" s="90">
        <v>7.2121518851903557E-2</v>
      </c>
      <c r="M68" s="323"/>
      <c r="P68"/>
      <c r="Q68" s="252"/>
      <c r="R68"/>
    </row>
    <row r="69" spans="1:21" s="16" customFormat="1" x14ac:dyDescent="0.25">
      <c r="A69" s="16" t="s">
        <v>408</v>
      </c>
      <c r="B69" s="249">
        <v>3896813.1213173</v>
      </c>
      <c r="C69" s="249">
        <v>580228.08728399966</v>
      </c>
      <c r="D69" s="249">
        <v>678493.30603210023</v>
      </c>
      <c r="E69" s="98">
        <v>0.16935619095599463</v>
      </c>
      <c r="G69" s="17">
        <v>1363591.0058400002</v>
      </c>
      <c r="H69" s="249">
        <v>224015.46115000002</v>
      </c>
      <c r="I69" s="249">
        <v>206839.9077200001</v>
      </c>
      <c r="J69" s="99">
        <v>-7.6671285731029104E-2</v>
      </c>
      <c r="K69" s="99">
        <v>0.1525229700550762</v>
      </c>
      <c r="M69" s="323"/>
      <c r="N69" s="244"/>
      <c r="P69" s="2"/>
      <c r="Q69" s="254"/>
      <c r="R69" s="2"/>
    </row>
    <row r="70" spans="1:21" s="9" customFormat="1" x14ac:dyDescent="0.25">
      <c r="A70" s="9" t="s">
        <v>440</v>
      </c>
      <c r="B70" s="10">
        <v>1005878.6520000002</v>
      </c>
      <c r="C70" s="10">
        <v>199095.177</v>
      </c>
      <c r="D70" s="10">
        <v>180607.87</v>
      </c>
      <c r="E70" s="89">
        <v>-9.2856629068417851E-2</v>
      </c>
      <c r="G70" s="10">
        <v>365577.55008000002</v>
      </c>
      <c r="H70" s="10">
        <v>80758.989560000002</v>
      </c>
      <c r="I70" s="10">
        <v>53953.050819999997</v>
      </c>
      <c r="J70" s="90">
        <v>-0.33192513782115241</v>
      </c>
      <c r="K70" s="90">
        <v>3.9784776764349543E-2</v>
      </c>
      <c r="M70" s="323"/>
      <c r="P70"/>
      <c r="Q70" s="252"/>
      <c r="R70"/>
    </row>
    <row r="71" spans="1:21" s="9" customFormat="1" x14ac:dyDescent="0.25">
      <c r="A71" s="9" t="s">
        <v>441</v>
      </c>
      <c r="B71" s="10">
        <v>2338258.8382483004</v>
      </c>
      <c r="C71" s="10">
        <v>314146.49127679999</v>
      </c>
      <c r="D71" s="10">
        <v>419607.65277799999</v>
      </c>
      <c r="E71" s="89">
        <v>0.3357069533788819</v>
      </c>
      <c r="G71" s="10">
        <v>668133.58126000001</v>
      </c>
      <c r="H71" s="10">
        <v>105243.44371000001</v>
      </c>
      <c r="I71" s="10">
        <v>103596.41389999999</v>
      </c>
      <c r="J71" s="90">
        <v>-1.5649714147880189E-2</v>
      </c>
      <c r="K71" s="90">
        <v>7.6391605997391088E-2</v>
      </c>
      <c r="M71" s="323"/>
      <c r="P71"/>
      <c r="Q71" s="252"/>
      <c r="R71"/>
    </row>
    <row r="72" spans="1:21" s="9" customFormat="1" x14ac:dyDescent="0.25">
      <c r="A72" s="9" t="s">
        <v>442</v>
      </c>
      <c r="B72" s="10">
        <v>205023.26512849997</v>
      </c>
      <c r="C72" s="10">
        <v>25304.476184300001</v>
      </c>
      <c r="D72" s="10">
        <v>22655.350935899998</v>
      </c>
      <c r="E72" s="89">
        <v>-0.10468998564149834</v>
      </c>
      <c r="G72" s="10">
        <v>122146.35151000001</v>
      </c>
      <c r="H72" s="10">
        <v>14295.047799999997</v>
      </c>
      <c r="I72" s="10">
        <v>15153.109420000001</v>
      </c>
      <c r="J72" s="90">
        <v>6.0025096243470077E-2</v>
      </c>
      <c r="K72" s="90">
        <v>1.1173845897459154E-2</v>
      </c>
      <c r="M72" s="323"/>
      <c r="P72"/>
      <c r="Q72" s="252"/>
    </row>
    <row r="73" spans="1:21" s="16" customFormat="1" x14ac:dyDescent="0.25">
      <c r="A73" s="16" t="s">
        <v>407</v>
      </c>
      <c r="B73" s="17">
        <v>537880.61702999973</v>
      </c>
      <c r="C73" s="17">
        <v>66186.558890099972</v>
      </c>
      <c r="D73" s="17">
        <v>81469.38246980001</v>
      </c>
      <c r="E73" s="98">
        <v>0.23090524475032059</v>
      </c>
      <c r="G73" s="17">
        <v>556594.69068999961</v>
      </c>
      <c r="H73" s="17">
        <v>75102.129339999985</v>
      </c>
      <c r="I73" s="17">
        <v>82983.438379999934</v>
      </c>
      <c r="J73" s="99">
        <v>0.10494121950018132</v>
      </c>
      <c r="K73" s="99">
        <v>6.1191675371629221E-2</v>
      </c>
      <c r="M73" s="323"/>
      <c r="N73" s="244"/>
      <c r="P73"/>
      <c r="Q73" s="252"/>
    </row>
    <row r="74" spans="1:21" s="16" customFormat="1" x14ac:dyDescent="0.25">
      <c r="A74" s="16" t="s">
        <v>56</v>
      </c>
      <c r="B74" s="17">
        <v>118844.22227870001</v>
      </c>
      <c r="C74" s="17">
        <v>13651.539567899996</v>
      </c>
      <c r="D74" s="17">
        <v>21069.816075800005</v>
      </c>
      <c r="E74" s="98">
        <v>0.54340219072017493</v>
      </c>
      <c r="G74" s="17">
        <v>459606.40899000014</v>
      </c>
      <c r="H74" s="17">
        <v>61564.059869999997</v>
      </c>
      <c r="I74" s="17">
        <v>79452.584199999983</v>
      </c>
      <c r="J74" s="99">
        <v>0.29056765209724289</v>
      </c>
      <c r="K74" s="99">
        <v>5.8588036778374812E-2</v>
      </c>
      <c r="M74" s="323"/>
      <c r="N74" s="244"/>
      <c r="P74"/>
      <c r="Q74" s="252"/>
    </row>
    <row r="75" spans="1:21" s="16" customFormat="1" x14ac:dyDescent="0.25">
      <c r="A75" s="16" t="s">
        <v>10</v>
      </c>
      <c r="B75" s="17"/>
      <c r="C75" s="17"/>
      <c r="D75" s="17"/>
      <c r="E75" s="98"/>
      <c r="G75" s="17">
        <v>244446</v>
      </c>
      <c r="H75" s="17">
        <v>38102</v>
      </c>
      <c r="I75" s="17">
        <v>35719</v>
      </c>
      <c r="J75" s="99">
        <v>-6.2542648679859369E-2</v>
      </c>
      <c r="K75" s="99">
        <v>2.6339056265545235E-2</v>
      </c>
      <c r="M75" s="323"/>
      <c r="N75" s="244"/>
      <c r="P75"/>
      <c r="Q75" s="252"/>
    </row>
    <row r="76" spans="1:21" s="9" customFormat="1" x14ac:dyDescent="0.25">
      <c r="A76" s="9" t="s">
        <v>444</v>
      </c>
      <c r="B76" s="10"/>
      <c r="C76" s="10"/>
      <c r="D76" s="10"/>
      <c r="E76" s="89"/>
      <c r="G76" s="10">
        <v>180457.50219000003</v>
      </c>
      <c r="H76" s="10">
        <v>27492.290010000008</v>
      </c>
      <c r="I76" s="10">
        <v>26144.24453</v>
      </c>
      <c r="J76" s="90">
        <v>-4.903358285212589E-2</v>
      </c>
      <c r="K76" s="90">
        <v>1.9278667591361549E-2</v>
      </c>
      <c r="M76" s="323"/>
      <c r="N76" s="245"/>
      <c r="P76"/>
      <c r="Q76" s="252"/>
    </row>
    <row r="77" spans="1:21" s="16" customFormat="1" x14ac:dyDescent="0.25">
      <c r="A77" s="16" t="s">
        <v>249</v>
      </c>
      <c r="B77" s="249">
        <v>123949.31240760004</v>
      </c>
      <c r="C77" s="249">
        <v>18191.07877</v>
      </c>
      <c r="D77" s="249">
        <v>52937.148041999979</v>
      </c>
      <c r="E77" s="98">
        <v>1.9100609541255906</v>
      </c>
      <c r="G77" s="249">
        <v>253347.0572499999</v>
      </c>
      <c r="H77" s="249">
        <v>36295.527540000017</v>
      </c>
      <c r="I77" s="249">
        <v>37604.879749999986</v>
      </c>
      <c r="J77" s="99">
        <v>3.6074753523198666E-2</v>
      </c>
      <c r="K77" s="99">
        <v>2.7729696900649855E-2</v>
      </c>
      <c r="M77" s="323"/>
      <c r="N77" s="244"/>
      <c r="P77"/>
      <c r="Q77" s="252"/>
    </row>
    <row r="78" spans="1:21" s="16" customFormat="1" x14ac:dyDescent="0.25">
      <c r="A78" s="16" t="s">
        <v>410</v>
      </c>
      <c r="B78" s="17">
        <v>323576.73347440001</v>
      </c>
      <c r="C78" s="17">
        <v>42137.187730100013</v>
      </c>
      <c r="D78" s="17">
        <v>51294.571691200006</v>
      </c>
      <c r="E78" s="250">
        <v>0.21732309284035511</v>
      </c>
      <c r="G78" s="255">
        <v>417671.49309000064</v>
      </c>
      <c r="H78" s="17">
        <v>51627.790469999993</v>
      </c>
      <c r="I78" s="17">
        <v>71924.719519999999</v>
      </c>
      <c r="J78" s="250">
        <v>0.39313960301660011</v>
      </c>
      <c r="K78" s="99">
        <v>5.3037017674650452E-2</v>
      </c>
      <c r="M78" s="323"/>
      <c r="N78" s="244"/>
      <c r="P78"/>
      <c r="Q78" s="252"/>
    </row>
    <row r="79" spans="1:21" s="16" customFormat="1" x14ac:dyDescent="0.25">
      <c r="A79" s="256" t="s">
        <v>3</v>
      </c>
      <c r="B79" s="257">
        <v>429009.63609929994</v>
      </c>
      <c r="C79" s="257">
        <v>60720.729938500001</v>
      </c>
      <c r="D79" s="257">
        <v>71967.904210000008</v>
      </c>
      <c r="E79" s="258">
        <v>0.18522791611516398</v>
      </c>
      <c r="F79" s="256"/>
      <c r="G79" s="257">
        <v>290185.71698000014</v>
      </c>
      <c r="H79" s="257">
        <v>36215.771399999998</v>
      </c>
      <c r="I79" s="257">
        <v>52434.553409999993</v>
      </c>
      <c r="J79" s="259">
        <v>0.44783754102225193</v>
      </c>
      <c r="K79" s="259">
        <v>3.866504248508431E-2</v>
      </c>
      <c r="M79" s="323"/>
      <c r="N79" s="244"/>
      <c r="P79" s="2"/>
      <c r="Q79" s="254"/>
    </row>
    <row r="80" spans="1:21" s="13" customFormat="1" x14ac:dyDescent="0.25">
      <c r="A80" s="9" t="s">
        <v>389</v>
      </c>
      <c r="B80" s="9"/>
      <c r="C80" s="9"/>
      <c r="D80" s="9"/>
      <c r="E80" s="9"/>
      <c r="F80" s="9"/>
      <c r="G80" s="9"/>
      <c r="H80" s="9"/>
      <c r="I80" s="9"/>
      <c r="J80" s="9"/>
      <c r="K80" s="9"/>
      <c r="L80" s="14"/>
      <c r="M80" s="14"/>
      <c r="N80" s="246"/>
      <c r="P80"/>
      <c r="Q80"/>
    </row>
    <row r="81" spans="1:10" s="9" customFormat="1" ht="11.4" x14ac:dyDescent="0.2">
      <c r="A81" s="9" t="s">
        <v>250</v>
      </c>
      <c r="G81" s="10"/>
    </row>
    <row r="82" spans="1:10" x14ac:dyDescent="0.25">
      <c r="E82" s="251"/>
      <c r="F82" s="251"/>
      <c r="G82" s="10"/>
      <c r="H82" s="251"/>
      <c r="I82" s="251"/>
      <c r="J82" s="251"/>
    </row>
    <row r="83" spans="1:10" x14ac:dyDescent="0.25">
      <c r="A83" s="83"/>
      <c r="E83" s="251"/>
      <c r="F83" s="251"/>
      <c r="G83" s="10"/>
      <c r="H83" s="251"/>
      <c r="I83" s="251"/>
      <c r="J83" s="251"/>
    </row>
    <row r="84" spans="1:10" x14ac:dyDescent="0.25">
      <c r="G84" s="243"/>
    </row>
    <row r="85" spans="1:10" x14ac:dyDescent="0.25">
      <c r="G85" s="243"/>
    </row>
  </sheetData>
  <sortState xmlns:xlrd2="http://schemas.microsoft.com/office/spreadsheetml/2017/richdata2" ref="A9:I22">
    <sortCondition descending="1" ref="I9:I22"/>
  </sortState>
  <mergeCells count="12">
    <mergeCell ref="A1:K1"/>
    <mergeCell ref="A2:K2"/>
    <mergeCell ref="B3:E3"/>
    <mergeCell ref="G3:K3"/>
    <mergeCell ref="C4:E4"/>
    <mergeCell ref="H4:K4"/>
    <mergeCell ref="A56:K56"/>
    <mergeCell ref="A57:K57"/>
    <mergeCell ref="B58:E58"/>
    <mergeCell ref="G58:K58"/>
    <mergeCell ref="C59:E59"/>
    <mergeCell ref="H59:K59"/>
  </mergeCells>
  <pageMargins left="0.70866141732283472" right="0.70866141732283472" top="0.74803149606299213" bottom="0.74803149606299213" header="0.31496062992125984" footer="0.31496062992125984"/>
  <pageSetup scale="74" orientation="portrait" r:id="rId1"/>
  <headerFooter>
    <oddFooter>&amp;C&amp;P</oddFooter>
  </headerFooter>
  <rowBreaks count="1" manualBreakCount="1">
    <brk id="54" max="1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FFC000"/>
  </sheetPr>
  <dimension ref="A1:X520"/>
  <sheetViews>
    <sheetView zoomScale="95" zoomScaleNormal="95" workbookViewId="0">
      <selection activeCell="A32" sqref="A32"/>
    </sheetView>
  </sheetViews>
  <sheetFormatPr baseColWidth="10" defaultColWidth="11.44140625" defaultRowHeight="10.199999999999999" x14ac:dyDescent="0.25"/>
  <cols>
    <col min="1" max="1" width="36.5546875" style="13" customWidth="1"/>
    <col min="2" max="5" width="11.6640625" style="13" customWidth="1"/>
    <col min="6" max="6" width="2.6640625" style="13" customWidth="1"/>
    <col min="7" max="12" width="11.6640625" style="13" customWidth="1"/>
    <col min="13" max="13" width="5" style="13" customWidth="1"/>
    <col min="14" max="14" width="5.6640625" style="13" bestFit="1" customWidth="1"/>
    <col min="15" max="15" width="15.5546875" style="138" customWidth="1"/>
    <col min="16" max="16" width="20.109375" style="138" customWidth="1"/>
    <col min="17" max="17" width="15.5546875" style="138" customWidth="1"/>
    <col min="18" max="18" width="15.44140625" style="13" customWidth="1"/>
    <col min="19" max="19" width="12" style="13" customWidth="1"/>
    <col min="20" max="20" width="14" style="13" customWidth="1"/>
    <col min="21" max="21" width="12" style="13" customWidth="1"/>
    <col min="22" max="23" width="15.109375" style="13" bestFit="1" customWidth="1"/>
    <col min="24" max="16384" width="11.44140625" style="13"/>
  </cols>
  <sheetData>
    <row r="1" spans="1:18" ht="20.100000000000001" customHeight="1" x14ac:dyDescent="0.25">
      <c r="A1" s="394" t="s">
        <v>147</v>
      </c>
      <c r="B1" s="394"/>
      <c r="C1" s="394"/>
      <c r="D1" s="394"/>
      <c r="E1" s="394"/>
      <c r="F1" s="394"/>
      <c r="G1" s="394"/>
      <c r="H1" s="394"/>
      <c r="I1" s="394"/>
      <c r="J1" s="394"/>
      <c r="K1" s="322"/>
      <c r="L1" s="322"/>
      <c r="M1" s="322"/>
    </row>
    <row r="2" spans="1:18" ht="20.100000000000001" customHeight="1" x14ac:dyDescent="0.2">
      <c r="A2" s="395" t="s">
        <v>143</v>
      </c>
      <c r="B2" s="395"/>
      <c r="C2" s="395"/>
      <c r="D2" s="395"/>
      <c r="E2" s="395"/>
      <c r="F2" s="395"/>
      <c r="G2" s="395"/>
      <c r="H2" s="395"/>
      <c r="I2" s="395"/>
      <c r="J2" s="395"/>
      <c r="K2" s="322"/>
      <c r="L2" s="322"/>
      <c r="M2" s="322"/>
      <c r="N2" s="211"/>
      <c r="O2" s="211"/>
      <c r="P2" s="211"/>
      <c r="Q2" s="211"/>
      <c r="R2" s="211"/>
    </row>
    <row r="3" spans="1:18" s="19" customFormat="1" x14ac:dyDescent="0.2">
      <c r="A3" s="16"/>
      <c r="B3" s="396" t="s">
        <v>95</v>
      </c>
      <c r="C3" s="396"/>
      <c r="D3" s="396"/>
      <c r="E3" s="396"/>
      <c r="F3" s="92"/>
      <c r="G3" s="396" t="s">
        <v>397</v>
      </c>
      <c r="H3" s="396"/>
      <c r="I3" s="396"/>
      <c r="J3" s="396"/>
      <c r="K3" s="92"/>
      <c r="L3" s="92"/>
      <c r="M3" s="92"/>
      <c r="O3" s="139"/>
      <c r="P3" s="139"/>
      <c r="Q3" s="139"/>
    </row>
    <row r="4" spans="1:18" s="19" customFormat="1" x14ac:dyDescent="0.2">
      <c r="A4" s="16" t="s">
        <v>245</v>
      </c>
      <c r="B4" s="399">
        <v>2023</v>
      </c>
      <c r="C4" s="397" t="s">
        <v>547</v>
      </c>
      <c r="D4" s="397"/>
      <c r="E4" s="397"/>
      <c r="F4" s="92"/>
      <c r="G4" s="399">
        <v>2023</v>
      </c>
      <c r="H4" s="397" t="s">
        <v>560</v>
      </c>
      <c r="I4" s="397"/>
      <c r="J4" s="397"/>
      <c r="K4" s="92"/>
      <c r="L4" s="92"/>
      <c r="M4" s="92"/>
      <c r="O4" s="139"/>
      <c r="P4" s="139"/>
      <c r="Q4" s="139"/>
    </row>
    <row r="5" spans="1:18" s="19" customFormat="1" x14ac:dyDescent="0.2">
      <c r="A5" s="94"/>
      <c r="B5" s="400"/>
      <c r="C5" s="210">
        <v>2023</v>
      </c>
      <c r="D5" s="210">
        <v>2024</v>
      </c>
      <c r="E5" s="96" t="s">
        <v>558</v>
      </c>
      <c r="F5" s="97"/>
      <c r="G5" s="400"/>
      <c r="H5" s="210">
        <v>2023</v>
      </c>
      <c r="I5" s="210">
        <v>2024</v>
      </c>
      <c r="J5" s="96" t="s">
        <v>558</v>
      </c>
      <c r="K5" s="92"/>
      <c r="L5" s="92"/>
      <c r="M5" s="92"/>
      <c r="O5" s="139"/>
      <c r="P5" s="139"/>
      <c r="Q5" s="139"/>
    </row>
    <row r="6" spans="1:18" x14ac:dyDescent="0.2">
      <c r="A6" s="9"/>
      <c r="B6" s="9"/>
      <c r="C6" s="9"/>
      <c r="D6" s="9"/>
      <c r="E6" s="9"/>
      <c r="F6" s="9"/>
      <c r="G6" s="9"/>
      <c r="H6" s="9"/>
      <c r="I6" s="9"/>
      <c r="J6" s="9"/>
      <c r="K6" s="9"/>
      <c r="L6" s="9"/>
      <c r="M6" s="9"/>
    </row>
    <row r="7" spans="1:18" s="20" customFormat="1" x14ac:dyDescent="0.2">
      <c r="A7" s="68" t="s">
        <v>275</v>
      </c>
      <c r="B7" s="68">
        <v>3221662.8186326995</v>
      </c>
      <c r="C7" s="68">
        <v>738409.6536800001</v>
      </c>
      <c r="D7" s="68">
        <v>784301.42073800019</v>
      </c>
      <c r="E7" s="69">
        <v>6.2149467885868006</v>
      </c>
      <c r="F7" s="68"/>
      <c r="G7" s="68">
        <v>8043140.3777000001</v>
      </c>
      <c r="H7" s="68">
        <v>2860307.2950399984</v>
      </c>
      <c r="I7" s="68">
        <v>3053480.7995099984</v>
      </c>
      <c r="J7" s="15">
        <v>6.753592692819339</v>
      </c>
      <c r="K7" s="331"/>
      <c r="L7" s="15"/>
      <c r="M7" s="15"/>
      <c r="O7" s="140"/>
      <c r="P7" s="144"/>
      <c r="Q7" s="144"/>
    </row>
    <row r="8" spans="1:18" s="19" customFormat="1" ht="11.25" customHeight="1" x14ac:dyDescent="0.2">
      <c r="A8" s="16"/>
      <c r="B8" s="17"/>
      <c r="C8" s="17"/>
      <c r="D8" s="17"/>
      <c r="E8" s="15"/>
      <c r="F8" s="15"/>
      <c r="G8" s="17"/>
      <c r="H8" s="17"/>
      <c r="I8" s="17"/>
      <c r="J8" s="15"/>
      <c r="K8" s="15"/>
      <c r="L8" s="15"/>
      <c r="M8" s="15"/>
      <c r="O8" s="140"/>
      <c r="P8" s="144"/>
      <c r="Q8" s="144"/>
    </row>
    <row r="9" spans="1:18" s="19" customFormat="1" ht="11.25" customHeight="1" x14ac:dyDescent="0.2">
      <c r="A9" s="16" t="s">
        <v>242</v>
      </c>
      <c r="B9" s="17">
        <v>2596090.9855144997</v>
      </c>
      <c r="C9" s="17">
        <v>652178.6989496001</v>
      </c>
      <c r="D9" s="17">
        <v>689094.07993210014</v>
      </c>
      <c r="E9" s="15">
        <v>5.6603168797073664</v>
      </c>
      <c r="F9" s="15"/>
      <c r="G9" s="17">
        <v>6426361.2160400003</v>
      </c>
      <c r="H9" s="17">
        <v>2644417.6373899984</v>
      </c>
      <c r="I9" s="17">
        <v>2809299.0699899984</v>
      </c>
      <c r="J9" s="15">
        <v>6.2350753628589217</v>
      </c>
      <c r="K9" s="331"/>
      <c r="L9" s="15"/>
      <c r="M9" s="15"/>
      <c r="O9" s="140"/>
      <c r="P9" s="139"/>
      <c r="Q9" s="139"/>
    </row>
    <row r="10" spans="1:18" s="19" customFormat="1" ht="11.25" customHeight="1" x14ac:dyDescent="0.2">
      <c r="A10" s="16"/>
      <c r="B10" s="17"/>
      <c r="C10" s="17"/>
      <c r="D10" s="17"/>
      <c r="E10" s="15"/>
      <c r="F10" s="15"/>
      <c r="G10" s="17"/>
      <c r="H10" s="17"/>
      <c r="I10" s="17"/>
      <c r="J10" s="15"/>
      <c r="K10" s="15"/>
      <c r="L10" s="15"/>
      <c r="M10" s="15"/>
      <c r="O10" s="140"/>
      <c r="P10" s="139"/>
      <c r="Q10" s="139"/>
    </row>
    <row r="11" spans="1:18" s="19" customFormat="1" ht="11.25" customHeight="1" x14ac:dyDescent="0.2">
      <c r="A11" s="16" t="s">
        <v>164</v>
      </c>
      <c r="B11" s="17">
        <v>2410470.8304444999</v>
      </c>
      <c r="C11" s="17">
        <v>635477.0959496001</v>
      </c>
      <c r="D11" s="17">
        <v>679706.98063210014</v>
      </c>
      <c r="E11" s="15">
        <v>6.9601068180760848</v>
      </c>
      <c r="F11" s="15"/>
      <c r="G11" s="17">
        <v>5695155.0730900001</v>
      </c>
      <c r="H11" s="17">
        <v>2575258.0191599983</v>
      </c>
      <c r="I11" s="17">
        <v>2768446.5120599982</v>
      </c>
      <c r="J11" s="15">
        <v>7.5017140598212535</v>
      </c>
      <c r="K11" s="331"/>
      <c r="L11" s="15"/>
      <c r="M11" s="15"/>
      <c r="O11" s="140"/>
      <c r="P11" s="144"/>
      <c r="Q11" s="139"/>
    </row>
    <row r="12" spans="1:18" ht="10.95" customHeight="1" x14ac:dyDescent="0.2">
      <c r="A12" s="9" t="s">
        <v>160</v>
      </c>
      <c r="B12" s="10">
        <v>503934.04908190022</v>
      </c>
      <c r="C12" s="10">
        <v>109375.88402</v>
      </c>
      <c r="D12" s="10">
        <v>119245.96735000002</v>
      </c>
      <c r="E12" s="11">
        <v>9.02400325120594</v>
      </c>
      <c r="F12" s="11"/>
      <c r="G12" s="10">
        <v>909650.72066999937</v>
      </c>
      <c r="H12" s="10">
        <v>178495.68023999996</v>
      </c>
      <c r="I12" s="10">
        <v>197666.48222999997</v>
      </c>
      <c r="J12" s="11">
        <v>10.740205009008363</v>
      </c>
      <c r="K12" s="331"/>
      <c r="L12" s="11"/>
      <c r="M12" s="11"/>
      <c r="O12" s="140"/>
      <c r="P12" s="141"/>
      <c r="Q12" s="141"/>
    </row>
    <row r="13" spans="1:18" ht="10.95" customHeight="1" x14ac:dyDescent="0.2">
      <c r="A13" s="9" t="s">
        <v>87</v>
      </c>
      <c r="B13" s="10">
        <v>469303.86115849979</v>
      </c>
      <c r="C13" s="10">
        <v>13256.194449999999</v>
      </c>
      <c r="D13" s="10">
        <v>6600.3433999999997</v>
      </c>
      <c r="E13" s="11">
        <v>-50.209364950889054</v>
      </c>
      <c r="F13" s="11"/>
      <c r="G13" s="10">
        <v>510206.20462000032</v>
      </c>
      <c r="H13" s="10">
        <v>13117.476059999999</v>
      </c>
      <c r="I13" s="10">
        <v>7392.5847299999996</v>
      </c>
      <c r="J13" s="11">
        <v>-43.6432382556984</v>
      </c>
      <c r="K13" s="331"/>
      <c r="L13" s="11"/>
      <c r="M13" s="9"/>
      <c r="O13" s="140"/>
    </row>
    <row r="14" spans="1:18" ht="11.25" customHeight="1" x14ac:dyDescent="0.2">
      <c r="A14" s="9" t="s">
        <v>88</v>
      </c>
      <c r="B14" s="10">
        <v>126501.90379</v>
      </c>
      <c r="C14" s="10">
        <v>302.10849999999999</v>
      </c>
      <c r="D14" s="10">
        <v>43.68</v>
      </c>
      <c r="E14" s="11">
        <v>-85.541618325866366</v>
      </c>
      <c r="F14" s="11"/>
      <c r="G14" s="10">
        <v>244451.67043</v>
      </c>
      <c r="H14" s="10">
        <v>720.75346999999988</v>
      </c>
      <c r="I14" s="10">
        <v>221.50680000000003</v>
      </c>
      <c r="J14" s="11">
        <v>-69.267327981091782</v>
      </c>
      <c r="K14" s="331"/>
      <c r="L14" s="11"/>
      <c r="M14" s="11"/>
      <c r="O14" s="142"/>
      <c r="P14" s="142"/>
      <c r="Q14" s="11"/>
    </row>
    <row r="15" spans="1:18" ht="11.25" customHeight="1" x14ac:dyDescent="0.2">
      <c r="A15" s="9" t="s">
        <v>399</v>
      </c>
      <c r="B15" s="10">
        <v>96075.86259199999</v>
      </c>
      <c r="C15" s="10">
        <v>13585.903100000001</v>
      </c>
      <c r="D15" s="10">
        <v>9003.3841099999991</v>
      </c>
      <c r="E15" s="11">
        <v>-33.729954911867438</v>
      </c>
      <c r="F15" s="11"/>
      <c r="G15" s="10">
        <v>259694.20110999994</v>
      </c>
      <c r="H15" s="10">
        <v>36678.734450000004</v>
      </c>
      <c r="I15" s="10">
        <v>26761.171989999999</v>
      </c>
      <c r="J15" s="11">
        <v>-27.038998506122141</v>
      </c>
      <c r="K15" s="331"/>
      <c r="L15" s="11"/>
      <c r="M15" s="11"/>
      <c r="O15" s="141"/>
    </row>
    <row r="16" spans="1:18" ht="11.25" customHeight="1" x14ac:dyDescent="0.2">
      <c r="A16" s="9" t="s">
        <v>89</v>
      </c>
      <c r="B16" s="10">
        <v>137268.37430900001</v>
      </c>
      <c r="C16" s="10">
        <v>49546.398549999998</v>
      </c>
      <c r="D16" s="10">
        <v>43975.517309999996</v>
      </c>
      <c r="E16" s="11">
        <v>-11.243766253521173</v>
      </c>
      <c r="F16" s="11"/>
      <c r="G16" s="10">
        <v>293230.67445000011</v>
      </c>
      <c r="H16" s="10">
        <v>125842.75683999999</v>
      </c>
      <c r="I16" s="10">
        <v>84760.955969999995</v>
      </c>
      <c r="J16" s="11">
        <v>-32.645344000396108</v>
      </c>
      <c r="K16" s="331"/>
      <c r="L16" s="11"/>
      <c r="M16" s="11"/>
      <c r="O16" s="141"/>
    </row>
    <row r="17" spans="1:22" ht="11.25" customHeight="1" x14ac:dyDescent="0.2">
      <c r="A17" s="9" t="s">
        <v>298</v>
      </c>
      <c r="B17" s="10">
        <v>104894.7879</v>
      </c>
      <c r="C17" s="10">
        <v>16666.1152</v>
      </c>
      <c r="D17" s="10">
        <v>14253.154059999999</v>
      </c>
      <c r="E17" s="11">
        <v>-14.478245896200221</v>
      </c>
      <c r="F17" s="11"/>
      <c r="G17" s="10">
        <v>121288.48292000001</v>
      </c>
      <c r="H17" s="10">
        <v>19620.804640000006</v>
      </c>
      <c r="I17" s="10">
        <v>15237.006269999998</v>
      </c>
      <c r="J17" s="11">
        <v>-22.342602408175267</v>
      </c>
      <c r="K17" s="331"/>
      <c r="L17" s="11"/>
      <c r="M17" s="11"/>
      <c r="O17" s="141"/>
    </row>
    <row r="18" spans="1:22" ht="11.25" customHeight="1" x14ac:dyDescent="0.2">
      <c r="A18" s="9" t="s">
        <v>358</v>
      </c>
      <c r="B18" s="10">
        <v>82507.813177799995</v>
      </c>
      <c r="C18" s="10">
        <v>67699.347879399997</v>
      </c>
      <c r="D18" s="10">
        <v>70285.761882100007</v>
      </c>
      <c r="E18" s="11">
        <v>3.8204415311465993</v>
      </c>
      <c r="F18" s="11"/>
      <c r="G18" s="10">
        <v>390778.76307000004</v>
      </c>
      <c r="H18" s="10">
        <v>290080.76999999996</v>
      </c>
      <c r="I18" s="10">
        <v>374336.08235999994</v>
      </c>
      <c r="J18" s="11">
        <v>29.04546632305204</v>
      </c>
      <c r="K18" s="331"/>
      <c r="L18" s="11"/>
      <c r="M18" s="11"/>
      <c r="O18" s="141"/>
    </row>
    <row r="19" spans="1:22" ht="11.25" customHeight="1" x14ac:dyDescent="0.2">
      <c r="A19" s="9" t="s">
        <v>315</v>
      </c>
      <c r="B19" s="10">
        <v>83772.923989999996</v>
      </c>
      <c r="C19" s="10">
        <v>50668.318340000005</v>
      </c>
      <c r="D19" s="10">
        <v>63311.716530000005</v>
      </c>
      <c r="E19" s="11">
        <v>24.953261928211063</v>
      </c>
      <c r="F19" s="11"/>
      <c r="G19" s="10">
        <v>129127.06868000007</v>
      </c>
      <c r="H19" s="10">
        <v>78488.113540000006</v>
      </c>
      <c r="I19" s="10">
        <v>92559.806950000013</v>
      </c>
      <c r="J19" s="11">
        <v>17.928438811092875</v>
      </c>
      <c r="K19" s="331"/>
      <c r="L19" s="11"/>
      <c r="M19" s="11"/>
      <c r="O19" s="141"/>
    </row>
    <row r="20" spans="1:22" ht="11.25" customHeight="1" x14ac:dyDescent="0.2">
      <c r="A20" s="9" t="s">
        <v>90</v>
      </c>
      <c r="B20" s="10">
        <v>23689.345879999997</v>
      </c>
      <c r="C20" s="10">
        <v>12648.264400000002</v>
      </c>
      <c r="D20" s="10">
        <v>13347.999979999999</v>
      </c>
      <c r="E20" s="11">
        <v>5.5322655968513601</v>
      </c>
      <c r="F20" s="11"/>
      <c r="G20" s="10">
        <v>36105.659110000001</v>
      </c>
      <c r="H20" s="10">
        <v>19724.910960000005</v>
      </c>
      <c r="I20" s="10">
        <v>19228.712750000002</v>
      </c>
      <c r="J20" s="11">
        <v>-2.5155916343867801</v>
      </c>
      <c r="K20" s="331"/>
      <c r="L20" s="11"/>
      <c r="M20" s="11"/>
      <c r="O20" s="141"/>
    </row>
    <row r="21" spans="1:22" ht="11.25" customHeight="1" x14ac:dyDescent="0.2">
      <c r="A21" s="9" t="s">
        <v>161</v>
      </c>
      <c r="B21" s="10">
        <v>57626.166790000003</v>
      </c>
      <c r="C21" s="10">
        <v>0</v>
      </c>
      <c r="D21" s="10">
        <v>0</v>
      </c>
      <c r="E21" s="11" t="s">
        <v>561</v>
      </c>
      <c r="F21" s="11"/>
      <c r="G21" s="10">
        <v>63495.005889999993</v>
      </c>
      <c r="H21" s="10">
        <v>0</v>
      </c>
      <c r="I21" s="10">
        <v>0</v>
      </c>
      <c r="J21" s="11" t="s">
        <v>561</v>
      </c>
      <c r="K21" s="331"/>
      <c r="L21" s="11"/>
      <c r="M21" s="11"/>
      <c r="O21" s="141"/>
    </row>
    <row r="22" spans="1:22" ht="11.25" customHeight="1" x14ac:dyDescent="0.2">
      <c r="A22" s="9" t="s">
        <v>364</v>
      </c>
      <c r="B22" s="10">
        <v>236862.19174500005</v>
      </c>
      <c r="C22" s="10">
        <v>0</v>
      </c>
      <c r="D22" s="10">
        <v>43.2</v>
      </c>
      <c r="E22" s="11" t="s">
        <v>561</v>
      </c>
      <c r="F22" s="11"/>
      <c r="G22" s="10">
        <v>275916.02136000007</v>
      </c>
      <c r="H22" s="10">
        <v>0</v>
      </c>
      <c r="I22" s="10">
        <v>71.520800000000008</v>
      </c>
      <c r="J22" s="11" t="s">
        <v>561</v>
      </c>
      <c r="K22" s="331"/>
      <c r="L22" s="11"/>
      <c r="M22" s="11"/>
      <c r="O22" s="141"/>
    </row>
    <row r="23" spans="1:22" ht="11.25" customHeight="1" x14ac:dyDescent="0.2">
      <c r="A23" s="9" t="s">
        <v>91</v>
      </c>
      <c r="B23" s="10">
        <v>375373.4499502001</v>
      </c>
      <c r="C23" s="10">
        <v>300250.54318020004</v>
      </c>
      <c r="D23" s="10">
        <v>338034.80219000002</v>
      </c>
      <c r="E23" s="11">
        <v>12.584243348769945</v>
      </c>
      <c r="F23" s="11"/>
      <c r="G23" s="10">
        <v>2327594.5496999999</v>
      </c>
      <c r="H23" s="10">
        <v>1807342.610439999</v>
      </c>
      <c r="I23" s="10">
        <v>1944564.7090599984</v>
      </c>
      <c r="J23" s="11">
        <v>7.5924784723906242</v>
      </c>
      <c r="K23" s="331"/>
      <c r="L23" s="11"/>
      <c r="M23" s="11"/>
      <c r="O23" s="141"/>
    </row>
    <row r="24" spans="1:22" ht="11.25" customHeight="1" x14ac:dyDescent="0.2">
      <c r="A24" s="9" t="s">
        <v>93</v>
      </c>
      <c r="B24" s="10">
        <v>95257.724890099984</v>
      </c>
      <c r="C24" s="10">
        <v>89.4</v>
      </c>
      <c r="D24" s="10">
        <v>18</v>
      </c>
      <c r="E24" s="11">
        <v>-79.865771812080538</v>
      </c>
      <c r="F24" s="11"/>
      <c r="G24" s="10">
        <v>99139.39668000002</v>
      </c>
      <c r="H24" s="10">
        <v>109.66735</v>
      </c>
      <c r="I24" s="10">
        <v>25.8</v>
      </c>
      <c r="J24" s="11">
        <v>-76.474310722379997</v>
      </c>
      <c r="K24" s="331"/>
      <c r="L24" s="11"/>
      <c r="M24" s="11"/>
      <c r="O24" s="141"/>
    </row>
    <row r="25" spans="1:22" ht="11.25" customHeight="1" x14ac:dyDescent="0.2">
      <c r="A25" s="9" t="s">
        <v>0</v>
      </c>
      <c r="B25" s="10">
        <v>17402.375190000002</v>
      </c>
      <c r="C25" s="10">
        <v>1388.61833</v>
      </c>
      <c r="D25" s="10">
        <v>1543.4538199999997</v>
      </c>
      <c r="E25" s="11">
        <v>11.150327390536447</v>
      </c>
      <c r="F25" s="11"/>
      <c r="G25" s="10">
        <v>34476.654400000007</v>
      </c>
      <c r="H25" s="10">
        <v>5035.7411700000011</v>
      </c>
      <c r="I25" s="10">
        <v>5620.1721500000012</v>
      </c>
      <c r="J25" s="11">
        <v>11.605659629245807</v>
      </c>
      <c r="K25" s="331"/>
      <c r="L25" s="11"/>
      <c r="M25" s="11"/>
      <c r="O25" s="141"/>
    </row>
    <row r="26" spans="1:22" ht="11.25" customHeight="1" x14ac:dyDescent="0.2">
      <c r="A26" s="9"/>
      <c r="B26" s="10"/>
      <c r="C26" s="10"/>
      <c r="D26" s="10"/>
      <c r="E26" s="11"/>
      <c r="F26" s="11"/>
      <c r="G26" s="10"/>
      <c r="H26" s="10"/>
      <c r="I26" s="10"/>
      <c r="J26" s="11"/>
      <c r="K26" s="331"/>
      <c r="L26" s="11"/>
      <c r="M26" s="11"/>
      <c r="O26" s="141"/>
    </row>
    <row r="27" spans="1:22" s="19" customFormat="1" ht="11.25" customHeight="1" x14ac:dyDescent="0.2">
      <c r="A27" s="16" t="s">
        <v>163</v>
      </c>
      <c r="B27" s="17">
        <v>185620.15507000004</v>
      </c>
      <c r="C27" s="17">
        <v>16701.602999999999</v>
      </c>
      <c r="D27" s="17">
        <v>9387.0992999999999</v>
      </c>
      <c r="E27" s="15">
        <v>-43.795219536711535</v>
      </c>
      <c r="F27" s="15"/>
      <c r="G27" s="17">
        <v>731206.14295000012</v>
      </c>
      <c r="H27" s="17">
        <v>69159.618229999993</v>
      </c>
      <c r="I27" s="17">
        <v>40852.557930000003</v>
      </c>
      <c r="J27" s="15">
        <v>-40.930041293549216</v>
      </c>
      <c r="K27" s="331"/>
      <c r="L27" s="11"/>
      <c r="M27" s="15"/>
      <c r="O27" s="140"/>
      <c r="P27" s="139"/>
      <c r="Q27" s="139"/>
    </row>
    <row r="28" spans="1:22" ht="11.25" customHeight="1" x14ac:dyDescent="0.2">
      <c r="A28" s="9" t="s">
        <v>302</v>
      </c>
      <c r="B28" s="10">
        <v>32.200000000000003</v>
      </c>
      <c r="C28" s="10">
        <v>0</v>
      </c>
      <c r="D28" s="10">
        <v>0</v>
      </c>
      <c r="E28" s="11" t="s">
        <v>561</v>
      </c>
      <c r="F28" s="11"/>
      <c r="G28" s="10">
        <v>191.14739</v>
      </c>
      <c r="H28" s="10">
        <v>0</v>
      </c>
      <c r="I28" s="10">
        <v>0</v>
      </c>
      <c r="J28" s="11" t="s">
        <v>561</v>
      </c>
      <c r="K28" s="331"/>
      <c r="L28" s="11"/>
      <c r="M28" s="11"/>
      <c r="O28" s="160"/>
    </row>
    <row r="29" spans="1:22" ht="11.25" customHeight="1" x14ac:dyDescent="0.2">
      <c r="A29" s="9" t="s">
        <v>350</v>
      </c>
      <c r="B29" s="10">
        <v>7660.06358</v>
      </c>
      <c r="C29" s="10">
        <v>827.19650000000001</v>
      </c>
      <c r="D29" s="10">
        <v>807.8048</v>
      </c>
      <c r="E29" s="11">
        <v>-2.3442676558713629</v>
      </c>
      <c r="F29" s="11"/>
      <c r="G29" s="10">
        <v>46743.863669999992</v>
      </c>
      <c r="H29" s="10">
        <v>5137.2373499999994</v>
      </c>
      <c r="I29" s="10">
        <v>4602.0789600000007</v>
      </c>
      <c r="J29" s="11">
        <v>-10.417240893103738</v>
      </c>
      <c r="K29" s="331"/>
      <c r="L29" s="11"/>
      <c r="M29" s="11"/>
      <c r="O29" s="160"/>
    </row>
    <row r="30" spans="1:22" ht="11.25" customHeight="1" x14ac:dyDescent="0.2">
      <c r="A30" s="9" t="s">
        <v>162</v>
      </c>
      <c r="B30" s="10">
        <v>1466.893</v>
      </c>
      <c r="C30" s="10">
        <v>0</v>
      </c>
      <c r="D30" s="10">
        <v>6.13</v>
      </c>
      <c r="E30" s="11" t="s">
        <v>561</v>
      </c>
      <c r="F30" s="11"/>
      <c r="G30" s="10">
        <v>4104.3361299999997</v>
      </c>
      <c r="H30" s="10">
        <v>0</v>
      </c>
      <c r="I30" s="10">
        <v>27.9253</v>
      </c>
      <c r="J30" s="11" t="s">
        <v>561</v>
      </c>
      <c r="K30" s="331"/>
      <c r="L30" s="11"/>
      <c r="M30" s="11"/>
      <c r="O30" s="160"/>
    </row>
    <row r="31" spans="1:22" ht="11.25" customHeight="1" x14ac:dyDescent="0.2">
      <c r="A31" s="9" t="s">
        <v>316</v>
      </c>
      <c r="B31" s="10">
        <v>29855.564249999999</v>
      </c>
      <c r="C31" s="10">
        <v>4173</v>
      </c>
      <c r="D31" s="10">
        <v>1379.932</v>
      </c>
      <c r="E31" s="11">
        <v>-66.931895518811416</v>
      </c>
      <c r="F31" s="11"/>
      <c r="G31" s="10">
        <v>232515.75310999999</v>
      </c>
      <c r="H31" s="10">
        <v>30481.493739999998</v>
      </c>
      <c r="I31" s="10">
        <v>11202.76917</v>
      </c>
      <c r="J31" s="11">
        <v>-63.247309119569408</v>
      </c>
      <c r="K31" s="331"/>
      <c r="L31" s="11"/>
      <c r="M31" s="11"/>
      <c r="O31" s="160"/>
      <c r="P31" s="175"/>
      <c r="Q31" s="142"/>
      <c r="R31" s="12"/>
      <c r="S31" s="12"/>
      <c r="T31" s="12"/>
      <c r="U31" s="12"/>
      <c r="V31" s="12"/>
    </row>
    <row r="32" spans="1:22" ht="11.25" customHeight="1" x14ac:dyDescent="0.2">
      <c r="A32" s="9" t="s">
        <v>345</v>
      </c>
      <c r="B32" s="10">
        <v>3882.5805</v>
      </c>
      <c r="C32" s="10">
        <v>0</v>
      </c>
      <c r="D32" s="10">
        <v>0</v>
      </c>
      <c r="E32" s="11" t="s">
        <v>561</v>
      </c>
      <c r="F32" s="11"/>
      <c r="G32" s="10">
        <v>7735.6237000000001</v>
      </c>
      <c r="H32" s="10">
        <v>0</v>
      </c>
      <c r="I32" s="10">
        <v>0</v>
      </c>
      <c r="J32" s="11" t="s">
        <v>561</v>
      </c>
      <c r="K32" s="331"/>
      <c r="L32" s="11"/>
      <c r="M32" s="11"/>
      <c r="O32" s="160"/>
      <c r="Q32" s="142"/>
      <c r="R32" s="12"/>
      <c r="S32" s="12"/>
      <c r="T32" s="12"/>
      <c r="U32" s="12"/>
      <c r="V32" s="12"/>
    </row>
    <row r="33" spans="1:18" ht="11.25" customHeight="1" x14ac:dyDescent="0.2">
      <c r="A33" s="9" t="s">
        <v>92</v>
      </c>
      <c r="B33" s="10">
        <v>106939.69816</v>
      </c>
      <c r="C33" s="10">
        <v>7211.9795000000004</v>
      </c>
      <c r="D33" s="10">
        <v>3298.9544999999998</v>
      </c>
      <c r="E33" s="11">
        <v>-54.257295101851028</v>
      </c>
      <c r="F33" s="11"/>
      <c r="G33" s="10">
        <v>252332.83135999998</v>
      </c>
      <c r="H33" s="10">
        <v>13447.628000000001</v>
      </c>
      <c r="I33" s="10">
        <v>7772.81214</v>
      </c>
      <c r="J33" s="11">
        <v>-42.199381630723273</v>
      </c>
      <c r="K33" s="331"/>
      <c r="L33" s="11"/>
      <c r="M33" s="11"/>
      <c r="O33" s="160"/>
    </row>
    <row r="34" spans="1:18" ht="11.25" customHeight="1" x14ac:dyDescent="0.2">
      <c r="A34" s="9" t="s">
        <v>317</v>
      </c>
      <c r="B34" s="10">
        <v>35778.55358</v>
      </c>
      <c r="C34" s="10">
        <v>4489.4269999999997</v>
      </c>
      <c r="D34" s="10">
        <v>3888.5079999999998</v>
      </c>
      <c r="E34" s="11">
        <v>-13.385204837944798</v>
      </c>
      <c r="F34" s="11"/>
      <c r="G34" s="10">
        <v>187554.66759000003</v>
      </c>
      <c r="H34" s="10">
        <v>20093.259140000002</v>
      </c>
      <c r="I34" s="10">
        <v>17237.935360000003</v>
      </c>
      <c r="J34" s="11">
        <v>-14.210356618134966</v>
      </c>
      <c r="K34" s="331"/>
      <c r="L34" s="11"/>
      <c r="M34" s="11"/>
      <c r="O34" s="160"/>
    </row>
    <row r="35" spans="1:18" ht="11.25" customHeight="1" x14ac:dyDescent="0.2">
      <c r="A35" s="9" t="s">
        <v>224</v>
      </c>
      <c r="B35" s="10">
        <v>4.6020000000000003</v>
      </c>
      <c r="C35" s="10">
        <v>0</v>
      </c>
      <c r="D35" s="10">
        <v>5.77</v>
      </c>
      <c r="E35" s="11" t="s">
        <v>561</v>
      </c>
      <c r="F35" s="11"/>
      <c r="G35" s="10">
        <v>27.919999999999998</v>
      </c>
      <c r="H35" s="10">
        <v>0</v>
      </c>
      <c r="I35" s="10">
        <v>9.0370000000000008</v>
      </c>
      <c r="J35" s="11" t="s">
        <v>561</v>
      </c>
      <c r="K35" s="98"/>
      <c r="L35" s="11"/>
      <c r="M35" s="11"/>
      <c r="O35" s="160"/>
    </row>
    <row r="36" spans="1:18" ht="11.25" customHeight="1" x14ac:dyDescent="0.2">
      <c r="B36" s="10"/>
      <c r="C36" s="10"/>
      <c r="D36" s="10"/>
      <c r="E36" s="11"/>
      <c r="F36" s="11"/>
      <c r="G36" s="10"/>
      <c r="H36" s="10"/>
      <c r="I36" s="10"/>
      <c r="J36" s="11"/>
      <c r="K36" s="98"/>
      <c r="L36" s="11"/>
      <c r="M36" s="11"/>
      <c r="O36" s="141"/>
    </row>
    <row r="37" spans="1:18" x14ac:dyDescent="0.2">
      <c r="A37" s="66"/>
      <c r="B37" s="70"/>
      <c r="C37" s="70"/>
      <c r="D37" s="70"/>
      <c r="E37" s="70"/>
      <c r="F37" s="70"/>
      <c r="G37" s="70"/>
      <c r="H37" s="70"/>
      <c r="I37" s="70"/>
      <c r="J37" s="70"/>
      <c r="K37" s="98"/>
      <c r="L37" s="11"/>
      <c r="M37" s="10"/>
      <c r="O37" s="141"/>
    </row>
    <row r="38" spans="1:18" x14ac:dyDescent="0.2">
      <c r="A38" s="9" t="s">
        <v>426</v>
      </c>
      <c r="B38" s="9"/>
      <c r="C38" s="9"/>
      <c r="D38" s="9"/>
      <c r="E38" s="9"/>
      <c r="F38" s="9"/>
      <c r="G38" s="9"/>
      <c r="H38" s="9"/>
      <c r="I38" s="9"/>
      <c r="J38" s="9"/>
      <c r="K38" s="98"/>
      <c r="L38" s="11"/>
      <c r="M38" s="9"/>
      <c r="O38" s="141"/>
    </row>
    <row r="39" spans="1:18" ht="47.4" customHeight="1" x14ac:dyDescent="0.25">
      <c r="A39" s="404" t="s">
        <v>542</v>
      </c>
      <c r="B39" s="404"/>
      <c r="C39" s="404"/>
      <c r="D39" s="404"/>
      <c r="E39" s="404"/>
      <c r="F39" s="404"/>
      <c r="G39" s="404"/>
      <c r="H39" s="404"/>
      <c r="I39" s="404"/>
      <c r="J39" s="404"/>
      <c r="K39" s="98"/>
      <c r="L39" s="11"/>
      <c r="M39" s="325"/>
      <c r="O39" s="141"/>
    </row>
    <row r="40" spans="1:18" ht="20.100000000000001" customHeight="1" x14ac:dyDescent="0.2">
      <c r="A40" s="394" t="s">
        <v>498</v>
      </c>
      <c r="B40" s="394"/>
      <c r="C40" s="394"/>
      <c r="D40" s="394"/>
      <c r="E40" s="394"/>
      <c r="F40" s="394"/>
      <c r="G40" s="394"/>
      <c r="H40" s="394"/>
      <c r="I40" s="394"/>
      <c r="J40" s="394"/>
      <c r="K40" s="98"/>
      <c r="L40" s="11"/>
      <c r="M40" s="322"/>
    </row>
    <row r="41" spans="1:18" ht="20.100000000000001" customHeight="1" x14ac:dyDescent="0.2">
      <c r="A41" s="395" t="s">
        <v>143</v>
      </c>
      <c r="B41" s="395"/>
      <c r="C41" s="395"/>
      <c r="D41" s="395"/>
      <c r="E41" s="395"/>
      <c r="F41" s="395"/>
      <c r="G41" s="395"/>
      <c r="H41" s="395"/>
      <c r="I41" s="395"/>
      <c r="J41" s="395"/>
      <c r="K41" s="98"/>
      <c r="L41" s="11"/>
      <c r="M41" s="322"/>
      <c r="N41" s="211"/>
      <c r="O41" s="211"/>
      <c r="P41" s="211"/>
      <c r="Q41" s="211"/>
      <c r="R41" s="211"/>
    </row>
    <row r="42" spans="1:18" s="19" customFormat="1" x14ac:dyDescent="0.2">
      <c r="A42" s="16"/>
      <c r="B42" s="396" t="s">
        <v>95</v>
      </c>
      <c r="C42" s="396"/>
      <c r="D42" s="396"/>
      <c r="E42" s="396"/>
      <c r="F42" s="92"/>
      <c r="G42" s="396" t="s">
        <v>397</v>
      </c>
      <c r="H42" s="396"/>
      <c r="I42" s="396"/>
      <c r="J42" s="396"/>
      <c r="K42" s="98"/>
      <c r="L42" s="11"/>
      <c r="M42" s="92"/>
      <c r="O42" s="139"/>
      <c r="P42" s="139"/>
      <c r="Q42" s="139"/>
    </row>
    <row r="43" spans="1:18" s="19" customFormat="1" x14ac:dyDescent="0.2">
      <c r="A43" s="16" t="s">
        <v>245</v>
      </c>
      <c r="B43" s="399">
        <v>2023</v>
      </c>
      <c r="C43" s="397" t="s">
        <v>547</v>
      </c>
      <c r="D43" s="397"/>
      <c r="E43" s="397"/>
      <c r="F43" s="92"/>
      <c r="G43" s="399">
        <v>2023</v>
      </c>
      <c r="H43" s="397" t="s">
        <v>547</v>
      </c>
      <c r="I43" s="397"/>
      <c r="J43" s="397"/>
      <c r="K43" s="98"/>
      <c r="L43" s="11"/>
      <c r="M43" s="92"/>
      <c r="O43" s="139"/>
      <c r="P43" s="139"/>
      <c r="Q43" s="139"/>
    </row>
    <row r="44" spans="1:18" s="19" customFormat="1" x14ac:dyDescent="0.2">
      <c r="A44" s="94"/>
      <c r="B44" s="402"/>
      <c r="C44" s="210">
        <v>2023</v>
      </c>
      <c r="D44" s="210">
        <v>2024</v>
      </c>
      <c r="E44" s="96" t="s">
        <v>558</v>
      </c>
      <c r="F44" s="97"/>
      <c r="G44" s="402"/>
      <c r="H44" s="210">
        <v>2023</v>
      </c>
      <c r="I44" s="210">
        <v>2024</v>
      </c>
      <c r="J44" s="96" t="s">
        <v>558</v>
      </c>
      <c r="K44" s="98"/>
      <c r="L44" s="11"/>
      <c r="M44" s="92"/>
      <c r="O44" s="139"/>
      <c r="P44" s="139"/>
      <c r="Q44" s="139"/>
    </row>
    <row r="45" spans="1:18" s="19" customFormat="1" ht="11.25" customHeight="1" x14ac:dyDescent="0.2">
      <c r="A45" s="16" t="s">
        <v>243</v>
      </c>
      <c r="B45" s="17">
        <v>625571.83311819995</v>
      </c>
      <c r="C45" s="17">
        <v>86230.954730400001</v>
      </c>
      <c r="D45" s="17">
        <v>95207.340805899992</v>
      </c>
      <c r="E45" s="15">
        <v>10.40970276110771</v>
      </c>
      <c r="F45" s="15"/>
      <c r="G45" s="17">
        <v>1616779.1616599998</v>
      </c>
      <c r="H45" s="17">
        <v>215889.65764999998</v>
      </c>
      <c r="I45" s="17">
        <v>244181.72951999999</v>
      </c>
      <c r="J45" s="15">
        <v>13.104875971347866</v>
      </c>
      <c r="K45" s="98"/>
      <c r="L45" s="11"/>
      <c r="M45" s="15"/>
      <c r="N45" s="18"/>
      <c r="O45" s="140"/>
      <c r="P45" s="139"/>
      <c r="Q45" s="139"/>
    </row>
    <row r="46" spans="1:18" ht="11.25" customHeight="1" x14ac:dyDescent="0.2">
      <c r="A46" s="9"/>
      <c r="B46" s="10"/>
      <c r="C46" s="10"/>
      <c r="D46" s="10"/>
      <c r="E46" s="11"/>
      <c r="F46" s="11"/>
      <c r="G46" s="10"/>
      <c r="H46" s="10"/>
      <c r="I46" s="10"/>
      <c r="J46" s="11"/>
      <c r="K46" s="98"/>
      <c r="L46" s="11"/>
      <c r="M46" s="11"/>
      <c r="O46" s="141"/>
    </row>
    <row r="47" spans="1:18" s="19" customFormat="1" ht="11.25" customHeight="1" x14ac:dyDescent="0.2">
      <c r="A47" s="16" t="s">
        <v>296</v>
      </c>
      <c r="B47" s="17">
        <v>124955.6746461</v>
      </c>
      <c r="C47" s="17">
        <v>16961.447874000001</v>
      </c>
      <c r="D47" s="17">
        <v>18087.300740000002</v>
      </c>
      <c r="E47" s="15">
        <v>6.6377167466098683</v>
      </c>
      <c r="F47" s="15"/>
      <c r="G47" s="17">
        <v>189730.97725</v>
      </c>
      <c r="H47" s="17">
        <v>23981.334409999996</v>
      </c>
      <c r="I47" s="17">
        <v>27788.182189999996</v>
      </c>
      <c r="J47" s="15">
        <v>15.874211646923953</v>
      </c>
      <c r="K47" s="98"/>
      <c r="L47" s="11"/>
      <c r="M47" s="15"/>
      <c r="O47" s="140"/>
      <c r="P47" s="139"/>
      <c r="Q47" s="139"/>
    </row>
    <row r="48" spans="1:18" ht="11.25" customHeight="1" x14ac:dyDescent="0.2">
      <c r="A48" s="9" t="s">
        <v>294</v>
      </c>
      <c r="B48" s="10">
        <v>570.67651999999998</v>
      </c>
      <c r="C48" s="10">
        <v>19.2972</v>
      </c>
      <c r="D48" s="10">
        <v>75.959000000000003</v>
      </c>
      <c r="E48" s="11">
        <v>293.62705470223659</v>
      </c>
      <c r="F48" s="11"/>
      <c r="G48" s="10">
        <v>1289.0611800000001</v>
      </c>
      <c r="H48" s="10">
        <v>48.915430000000001</v>
      </c>
      <c r="I48" s="10">
        <v>173.29486</v>
      </c>
      <c r="J48" s="11">
        <v>254.27442833478102</v>
      </c>
      <c r="K48" s="98"/>
      <c r="L48" s="11"/>
      <c r="M48" s="11"/>
      <c r="O48" s="141"/>
    </row>
    <row r="49" spans="1:20" ht="11.25" customHeight="1" x14ac:dyDescent="0.2">
      <c r="A49" s="9" t="s">
        <v>295</v>
      </c>
      <c r="B49" s="10">
        <v>21950.391715099999</v>
      </c>
      <c r="C49" s="10">
        <v>931.62594999999988</v>
      </c>
      <c r="D49" s="10">
        <v>3144.62887</v>
      </c>
      <c r="E49" s="11">
        <v>237.54200062804182</v>
      </c>
      <c r="F49" s="11"/>
      <c r="G49" s="10">
        <v>49668.829080000003</v>
      </c>
      <c r="H49" s="10">
        <v>2300.6475599999994</v>
      </c>
      <c r="I49" s="10">
        <v>7326.0005200000005</v>
      </c>
      <c r="J49" s="11">
        <v>218.43210787140305</v>
      </c>
      <c r="K49" s="98"/>
      <c r="L49" s="11"/>
      <c r="M49" s="11"/>
      <c r="O49" s="141"/>
      <c r="P49" s="141"/>
      <c r="Q49" s="141"/>
      <c r="R49" s="12"/>
      <c r="S49" s="12"/>
      <c r="T49" s="12"/>
    </row>
    <row r="50" spans="1:20" ht="11.25" customHeight="1" x14ac:dyDescent="0.2">
      <c r="A50" s="9" t="s">
        <v>139</v>
      </c>
      <c r="B50" s="10">
        <v>102434.606411</v>
      </c>
      <c r="C50" s="10">
        <v>16010.524724000001</v>
      </c>
      <c r="D50" s="10">
        <v>14866.712870000001</v>
      </c>
      <c r="E50" s="11">
        <v>-7.1441247161962735</v>
      </c>
      <c r="F50" s="11"/>
      <c r="G50" s="10">
        <v>138773.08698999998</v>
      </c>
      <c r="H50" s="10">
        <v>21631.771419999997</v>
      </c>
      <c r="I50" s="10">
        <v>20288.886809999996</v>
      </c>
      <c r="J50" s="11">
        <v>-6.2079271453396245</v>
      </c>
      <c r="K50" s="98"/>
      <c r="L50" s="11"/>
      <c r="M50" s="11"/>
      <c r="O50" s="141"/>
    </row>
    <row r="51" spans="1:20" ht="11.25" customHeight="1" x14ac:dyDescent="0.2">
      <c r="A51" s="9"/>
      <c r="B51" s="10"/>
      <c r="C51" s="10"/>
      <c r="D51" s="10"/>
      <c r="E51" s="11"/>
      <c r="F51" s="11"/>
      <c r="G51" s="10"/>
      <c r="H51" s="10"/>
      <c r="I51" s="10"/>
      <c r="J51" s="11"/>
      <c r="K51" s="98"/>
      <c r="L51" s="11"/>
      <c r="M51" s="11"/>
      <c r="O51" s="141"/>
    </row>
    <row r="52" spans="1:20" s="19" customFormat="1" ht="11.25" customHeight="1" x14ac:dyDescent="0.2">
      <c r="A52" s="16" t="s">
        <v>99</v>
      </c>
      <c r="B52" s="17">
        <v>93420.08983170001</v>
      </c>
      <c r="C52" s="17">
        <v>15813.2052377</v>
      </c>
      <c r="D52" s="17">
        <v>15800.105720000003</v>
      </c>
      <c r="E52" s="15">
        <v>-8.2839105058639007E-2</v>
      </c>
      <c r="F52" s="15"/>
      <c r="G52" s="17">
        <v>182505.15630000003</v>
      </c>
      <c r="H52" s="17">
        <v>30312.755700000002</v>
      </c>
      <c r="I52" s="17">
        <v>27900.40266</v>
      </c>
      <c r="J52" s="15">
        <v>-7.9582109389018711</v>
      </c>
      <c r="K52" s="98"/>
      <c r="L52" s="11"/>
      <c r="M52" s="15"/>
      <c r="O52" s="140"/>
      <c r="P52" s="139"/>
      <c r="Q52" s="139"/>
    </row>
    <row r="53" spans="1:20" ht="11.25" customHeight="1" x14ac:dyDescent="0.2">
      <c r="A53" s="9" t="s">
        <v>297</v>
      </c>
      <c r="B53" s="10">
        <v>563.67180000000008</v>
      </c>
      <c r="C53" s="10">
        <v>87.12</v>
      </c>
      <c r="D53" s="10">
        <v>226.06800000000001</v>
      </c>
      <c r="E53" s="11">
        <v>159.49035812672173</v>
      </c>
      <c r="F53" s="11"/>
      <c r="G53" s="10">
        <v>849.27509999999995</v>
      </c>
      <c r="H53" s="10">
        <v>155.02500000000001</v>
      </c>
      <c r="I53" s="10">
        <v>398.85139000000004</v>
      </c>
      <c r="J53" s="11">
        <v>157.28198032575392</v>
      </c>
      <c r="K53" s="98"/>
      <c r="L53" s="11"/>
      <c r="M53" s="11"/>
      <c r="O53" s="141"/>
    </row>
    <row r="54" spans="1:20" ht="11.25" customHeight="1" x14ac:dyDescent="0.2">
      <c r="A54" s="9" t="s">
        <v>91</v>
      </c>
      <c r="B54" s="10">
        <v>3963.0926657000005</v>
      </c>
      <c r="C54" s="10">
        <v>564.63710570000012</v>
      </c>
      <c r="D54" s="10">
        <v>701.88421999999991</v>
      </c>
      <c r="E54" s="11">
        <v>24.307136905189708</v>
      </c>
      <c r="F54" s="11"/>
      <c r="G54" s="10">
        <v>11542.227349999999</v>
      </c>
      <c r="H54" s="10">
        <v>1589.41695</v>
      </c>
      <c r="I54" s="10">
        <v>2013.0329900000004</v>
      </c>
      <c r="J54" s="11">
        <v>26.652291584030266</v>
      </c>
      <c r="K54" s="98"/>
      <c r="L54" s="11"/>
      <c r="M54" s="11"/>
      <c r="O54" s="141"/>
    </row>
    <row r="55" spans="1:20" ht="11.25" customHeight="1" x14ac:dyDescent="0.2">
      <c r="A55" s="9" t="s">
        <v>294</v>
      </c>
      <c r="B55" s="10">
        <v>0</v>
      </c>
      <c r="C55" s="10">
        <v>0</v>
      </c>
      <c r="D55" s="10">
        <v>0</v>
      </c>
      <c r="E55" s="11" t="s">
        <v>561</v>
      </c>
      <c r="F55" s="11"/>
      <c r="G55" s="10">
        <v>0</v>
      </c>
      <c r="H55" s="10">
        <v>0</v>
      </c>
      <c r="I55" s="10">
        <v>0</v>
      </c>
      <c r="J55" s="11" t="s">
        <v>561</v>
      </c>
      <c r="K55" s="98"/>
      <c r="L55" s="11"/>
      <c r="M55" s="11"/>
      <c r="O55" s="141"/>
    </row>
    <row r="56" spans="1:20" ht="11.25" customHeight="1" x14ac:dyDescent="0.2">
      <c r="A56" s="9" t="s">
        <v>295</v>
      </c>
      <c r="B56" s="10">
        <v>38211.587932000002</v>
      </c>
      <c r="C56" s="10">
        <v>6742.3160000000007</v>
      </c>
      <c r="D56" s="10">
        <v>6057.1867099999999</v>
      </c>
      <c r="E56" s="11">
        <v>-10.161631255491443</v>
      </c>
      <c r="F56" s="11"/>
      <c r="G56" s="10">
        <v>72964.054940000002</v>
      </c>
      <c r="H56" s="10">
        <v>12653.44442</v>
      </c>
      <c r="I56" s="10">
        <v>11003.310740000001</v>
      </c>
      <c r="J56" s="11">
        <v>-13.040984140190332</v>
      </c>
      <c r="K56" s="98"/>
      <c r="L56" s="11"/>
      <c r="M56" s="11"/>
      <c r="O56" s="141"/>
    </row>
    <row r="57" spans="1:20" ht="11.25" customHeight="1" x14ac:dyDescent="0.2">
      <c r="A57" s="9" t="s">
        <v>318</v>
      </c>
      <c r="B57" s="10">
        <v>8993.8223300000009</v>
      </c>
      <c r="C57" s="10">
        <v>1555.224342</v>
      </c>
      <c r="D57" s="10">
        <v>2652.7680200000004</v>
      </c>
      <c r="E57" s="11">
        <v>70.571405575389377</v>
      </c>
      <c r="F57" s="11"/>
      <c r="G57" s="10">
        <v>24574.441750000002</v>
      </c>
      <c r="H57" s="10">
        <v>3775.0049800000002</v>
      </c>
      <c r="I57" s="10">
        <v>5091.4725099999987</v>
      </c>
      <c r="J57" s="11">
        <v>34.873266047982753</v>
      </c>
      <c r="K57" s="98"/>
      <c r="L57" s="11"/>
      <c r="M57" s="11"/>
      <c r="O57" s="141"/>
    </row>
    <row r="58" spans="1:20" ht="11.25" customHeight="1" x14ac:dyDescent="0.2">
      <c r="A58" s="9" t="s">
        <v>319</v>
      </c>
      <c r="B58" s="10">
        <v>1364.2056999999995</v>
      </c>
      <c r="C58" s="10">
        <v>231.87529999999998</v>
      </c>
      <c r="D58" s="10">
        <v>169.40912</v>
      </c>
      <c r="E58" s="11">
        <v>-26.939557598416044</v>
      </c>
      <c r="F58" s="11"/>
      <c r="G58" s="10">
        <v>10309.546129999999</v>
      </c>
      <c r="H58" s="10">
        <v>1760.8869499999998</v>
      </c>
      <c r="I58" s="10">
        <v>1288.2652999999998</v>
      </c>
      <c r="J58" s="11">
        <v>-26.839976865067911</v>
      </c>
      <c r="K58" s="98"/>
      <c r="L58" s="11"/>
      <c r="M58" s="11"/>
      <c r="O58" s="141"/>
    </row>
    <row r="59" spans="1:20" ht="11.25" customHeight="1" x14ac:dyDescent="0.2">
      <c r="A59" s="9" t="s">
        <v>365</v>
      </c>
      <c r="B59" s="10">
        <v>0</v>
      </c>
      <c r="C59" s="10">
        <v>0</v>
      </c>
      <c r="D59" s="10">
        <v>0</v>
      </c>
      <c r="E59" s="11" t="s">
        <v>561</v>
      </c>
      <c r="F59" s="11"/>
      <c r="G59" s="10">
        <v>0</v>
      </c>
      <c r="H59" s="10">
        <v>0</v>
      </c>
      <c r="I59" s="10">
        <v>0</v>
      </c>
      <c r="J59" s="11" t="s">
        <v>561</v>
      </c>
      <c r="K59" s="98"/>
      <c r="L59" s="11"/>
      <c r="M59" s="11"/>
      <c r="O59" s="141"/>
    </row>
    <row r="60" spans="1:20" ht="11.25" customHeight="1" x14ac:dyDescent="0.2">
      <c r="A60" s="9" t="s">
        <v>298</v>
      </c>
      <c r="B60" s="10">
        <v>3948.3451800000003</v>
      </c>
      <c r="C60" s="10">
        <v>65.072000000000003</v>
      </c>
      <c r="D60" s="10">
        <v>123.404</v>
      </c>
      <c r="E60" s="11">
        <v>89.642242439144326</v>
      </c>
      <c r="F60" s="11"/>
      <c r="G60" s="10">
        <v>7061.9120899999998</v>
      </c>
      <c r="H60" s="10">
        <v>157.45908</v>
      </c>
      <c r="I60" s="10">
        <v>177.49002999999999</v>
      </c>
      <c r="J60" s="11">
        <v>12.721368624788099</v>
      </c>
      <c r="K60" s="98"/>
      <c r="L60" s="11"/>
      <c r="M60" s="11"/>
      <c r="O60" s="141"/>
    </row>
    <row r="61" spans="1:20" ht="11.25" customHeight="1" x14ac:dyDescent="0.2">
      <c r="A61" s="9" t="s">
        <v>199</v>
      </c>
      <c r="B61" s="10">
        <v>36375.364224000004</v>
      </c>
      <c r="C61" s="10">
        <v>6566.9604900000004</v>
      </c>
      <c r="D61" s="10">
        <v>5869.385650000002</v>
      </c>
      <c r="E61" s="11">
        <v>-10.622491806707956</v>
      </c>
      <c r="F61" s="11"/>
      <c r="G61" s="10">
        <v>55203.698940000017</v>
      </c>
      <c r="H61" s="10">
        <v>10221.518319999999</v>
      </c>
      <c r="I61" s="10">
        <v>7927.9797000000008</v>
      </c>
      <c r="J61" s="11">
        <v>-22.438335951639701</v>
      </c>
      <c r="K61" s="98"/>
      <c r="L61" s="11"/>
      <c r="M61" s="11"/>
      <c r="O61" s="141"/>
    </row>
    <row r="62" spans="1:20" ht="11.25" customHeight="1" x14ac:dyDescent="0.2">
      <c r="A62" s="9"/>
      <c r="B62" s="10"/>
      <c r="C62" s="10"/>
      <c r="D62" s="10"/>
      <c r="E62" s="11"/>
      <c r="F62" s="11"/>
      <c r="G62" s="10"/>
      <c r="H62" s="10"/>
      <c r="I62" s="10"/>
      <c r="J62" s="11"/>
      <c r="K62" s="98"/>
      <c r="L62" s="11"/>
      <c r="M62" s="11"/>
      <c r="O62" s="141"/>
    </row>
    <row r="63" spans="1:20" s="19" customFormat="1" ht="11.25" customHeight="1" x14ac:dyDescent="0.2">
      <c r="A63" s="16" t="s">
        <v>207</v>
      </c>
      <c r="B63" s="17">
        <v>137527.29624999996</v>
      </c>
      <c r="C63" s="17">
        <v>20831.73749</v>
      </c>
      <c r="D63" s="17">
        <v>26010.711195999997</v>
      </c>
      <c r="E63" s="15">
        <v>24.860978151659666</v>
      </c>
      <c r="F63" s="15"/>
      <c r="G63" s="17">
        <v>414536.75889999996</v>
      </c>
      <c r="H63" s="17">
        <v>62898.661699999997</v>
      </c>
      <c r="I63" s="17">
        <v>80406.333459999994</v>
      </c>
      <c r="J63" s="15">
        <v>27.834728572611269</v>
      </c>
      <c r="K63" s="98"/>
      <c r="L63" s="11"/>
      <c r="M63" s="15"/>
      <c r="O63" s="140"/>
      <c r="P63" s="139"/>
      <c r="Q63" s="139"/>
    </row>
    <row r="64" spans="1:20" s="19" customFormat="1" ht="11.25" customHeight="1" x14ac:dyDescent="0.2">
      <c r="A64" s="9" t="s">
        <v>358</v>
      </c>
      <c r="B64" s="10">
        <v>46066.700433999977</v>
      </c>
      <c r="C64" s="10">
        <v>6903.8818139999994</v>
      </c>
      <c r="D64" s="10">
        <v>9725.5824999999986</v>
      </c>
      <c r="E64" s="11">
        <v>40.871219438867399</v>
      </c>
      <c r="F64" s="11"/>
      <c r="G64" s="10">
        <v>147132.55212999997</v>
      </c>
      <c r="H64" s="10">
        <v>22441.13595</v>
      </c>
      <c r="I64" s="10">
        <v>32852.349119999999</v>
      </c>
      <c r="J64" s="11">
        <v>46.393432102531335</v>
      </c>
      <c r="K64" s="98"/>
      <c r="L64" s="11"/>
      <c r="M64" s="11"/>
      <c r="O64" s="140"/>
      <c r="P64" s="139"/>
      <c r="Q64" s="139"/>
    </row>
    <row r="65" spans="1:22" ht="11.25" customHeight="1" x14ac:dyDescent="0.2">
      <c r="A65" s="9" t="s">
        <v>195</v>
      </c>
      <c r="B65" s="10">
        <v>11880.645660000002</v>
      </c>
      <c r="C65" s="10">
        <v>1025.3255799999999</v>
      </c>
      <c r="D65" s="10">
        <v>1902.3001999999999</v>
      </c>
      <c r="E65" s="11">
        <v>85.53133142352695</v>
      </c>
      <c r="F65" s="11"/>
      <c r="G65" s="10">
        <v>60996.846850000002</v>
      </c>
      <c r="H65" s="10">
        <v>6259.3509399999994</v>
      </c>
      <c r="I65" s="10">
        <v>9253.8508500000007</v>
      </c>
      <c r="J65" s="11">
        <v>47.840422093348877</v>
      </c>
      <c r="K65" s="98"/>
      <c r="L65" s="11"/>
      <c r="M65" s="11"/>
      <c r="O65" s="141"/>
    </row>
    <row r="66" spans="1:22" ht="11.25" customHeight="1" x14ac:dyDescent="0.2">
      <c r="A66" s="9" t="s">
        <v>196</v>
      </c>
      <c r="B66" s="10">
        <v>40922.220069999981</v>
      </c>
      <c r="C66" s="10">
        <v>7332.4103100000011</v>
      </c>
      <c r="D66" s="10">
        <v>8357.8252100000009</v>
      </c>
      <c r="E66" s="11">
        <v>13.984690663062466</v>
      </c>
      <c r="F66" s="11"/>
      <c r="G66" s="10">
        <v>91789.484149999989</v>
      </c>
      <c r="H66" s="10">
        <v>16569.757739999997</v>
      </c>
      <c r="I66" s="10">
        <v>20133.986789999992</v>
      </c>
      <c r="J66" s="11">
        <v>21.510447563127698</v>
      </c>
      <c r="K66" s="98"/>
      <c r="L66" s="11"/>
      <c r="M66" s="11"/>
      <c r="O66" s="141"/>
    </row>
    <row r="67" spans="1:22" ht="11.25" customHeight="1" x14ac:dyDescent="0.25">
      <c r="A67" s="9" t="s">
        <v>197</v>
      </c>
      <c r="B67" s="10">
        <v>13078.493490000003</v>
      </c>
      <c r="C67" s="10">
        <v>1866.2246599999999</v>
      </c>
      <c r="D67" s="10">
        <v>1691.5167499999998</v>
      </c>
      <c r="E67" s="11">
        <v>-9.3615690406748797</v>
      </c>
      <c r="F67" s="11"/>
      <c r="G67" s="10">
        <v>35319.492289999995</v>
      </c>
      <c r="H67" s="10">
        <v>4549.139369999999</v>
      </c>
      <c r="I67" s="10">
        <v>4063.7384199999992</v>
      </c>
      <c r="J67" s="11">
        <v>-10.670171004235456</v>
      </c>
      <c r="K67" s="98"/>
      <c r="L67" s="11"/>
      <c r="M67" s="11"/>
      <c r="N67"/>
      <c r="O67"/>
      <c r="P67"/>
      <c r="Q67"/>
      <c r="R67"/>
      <c r="S67"/>
      <c r="T67"/>
      <c r="U67"/>
      <c r="V67"/>
    </row>
    <row r="68" spans="1:22" ht="11.25" customHeight="1" x14ac:dyDescent="0.25">
      <c r="A68" s="9" t="s">
        <v>366</v>
      </c>
      <c r="B68" s="10">
        <v>442.16219000000001</v>
      </c>
      <c r="C68" s="10">
        <v>221.30028999999999</v>
      </c>
      <c r="D68" s="10">
        <v>35.108499999999999</v>
      </c>
      <c r="E68" s="11">
        <v>-84.135357436720938</v>
      </c>
      <c r="F68" s="11"/>
      <c r="G68" s="10">
        <v>1916.9915700000004</v>
      </c>
      <c r="H68" s="10">
        <v>1008.1519499999999</v>
      </c>
      <c r="I68" s="10">
        <v>152.60723999999999</v>
      </c>
      <c r="J68" s="11">
        <v>-84.862674718825872</v>
      </c>
      <c r="K68" s="98"/>
      <c r="L68" s="11"/>
      <c r="M68" s="11"/>
      <c r="N68"/>
      <c r="O68"/>
      <c r="P68"/>
      <c r="Q68"/>
      <c r="R68"/>
      <c r="S68"/>
      <c r="T68"/>
      <c r="U68"/>
      <c r="V68"/>
    </row>
    <row r="69" spans="1:22" ht="11.25" customHeight="1" x14ac:dyDescent="0.25">
      <c r="A69" s="9" t="s">
        <v>198</v>
      </c>
      <c r="B69" s="10">
        <v>25137.074406</v>
      </c>
      <c r="C69" s="10">
        <v>3482.5948360000002</v>
      </c>
      <c r="D69" s="10">
        <v>4298.3780360000001</v>
      </c>
      <c r="E69" s="11">
        <v>23.424579614233366</v>
      </c>
      <c r="F69" s="11"/>
      <c r="G69" s="10">
        <v>77381.391910000006</v>
      </c>
      <c r="H69" s="10">
        <v>12071.125749999999</v>
      </c>
      <c r="I69" s="10">
        <v>13949.80104</v>
      </c>
      <c r="J69" s="11">
        <v>15.563380987891719</v>
      </c>
      <c r="K69" s="98"/>
      <c r="L69" s="11"/>
      <c r="M69" s="11"/>
      <c r="N69"/>
      <c r="O69"/>
      <c r="P69"/>
      <c r="Q69"/>
      <c r="R69"/>
      <c r="S69"/>
      <c r="T69"/>
      <c r="U69"/>
      <c r="V69"/>
    </row>
    <row r="70" spans="1:22" ht="11.25" customHeight="1" x14ac:dyDescent="0.25">
      <c r="A70" s="9"/>
      <c r="B70" s="10"/>
      <c r="C70" s="10"/>
      <c r="D70" s="10"/>
      <c r="E70" s="11"/>
      <c r="F70" s="11"/>
      <c r="G70" s="10"/>
      <c r="H70" s="10"/>
      <c r="I70" s="10"/>
      <c r="J70" s="11"/>
      <c r="K70" s="98"/>
      <c r="L70" s="11"/>
      <c r="M70" s="11"/>
      <c r="N70"/>
      <c r="O70"/>
      <c r="P70"/>
      <c r="Q70"/>
      <c r="R70"/>
      <c r="S70"/>
      <c r="T70"/>
      <c r="U70"/>
      <c r="V70"/>
    </row>
    <row r="71" spans="1:22" s="19" customFormat="1" ht="11.25" customHeight="1" x14ac:dyDescent="0.25">
      <c r="A71" s="16" t="s">
        <v>1</v>
      </c>
      <c r="B71" s="17">
        <v>148249.98437000005</v>
      </c>
      <c r="C71" s="17">
        <v>16900.161940000002</v>
      </c>
      <c r="D71" s="17">
        <v>20537.770500000002</v>
      </c>
      <c r="E71" s="15">
        <v>21.524104756596202</v>
      </c>
      <c r="F71" s="15"/>
      <c r="G71" s="17">
        <v>475508.28205999982</v>
      </c>
      <c r="H71" s="17">
        <v>58941.244210000004</v>
      </c>
      <c r="I71" s="17">
        <v>64954.797870000002</v>
      </c>
      <c r="J71" s="15">
        <v>10.202624224514992</v>
      </c>
      <c r="K71" s="98"/>
      <c r="L71" s="11"/>
      <c r="M71" s="15"/>
      <c r="N71"/>
      <c r="O71"/>
      <c r="P71"/>
      <c r="Q71"/>
      <c r="R71"/>
      <c r="S71"/>
      <c r="T71"/>
      <c r="U71"/>
      <c r="V71"/>
    </row>
    <row r="72" spans="1:22" ht="11.25" customHeight="1" x14ac:dyDescent="0.25">
      <c r="A72" s="9" t="s">
        <v>200</v>
      </c>
      <c r="B72" s="10">
        <v>68318.539340000003</v>
      </c>
      <c r="C72" s="10">
        <v>8201.6589299999996</v>
      </c>
      <c r="D72" s="10">
        <v>11189.561519999999</v>
      </c>
      <c r="E72" s="11">
        <v>36.430466269096598</v>
      </c>
      <c r="F72" s="11"/>
      <c r="G72" s="10">
        <v>268479.83365999989</v>
      </c>
      <c r="H72" s="10">
        <v>34689.77021000001</v>
      </c>
      <c r="I72" s="10">
        <v>40618.076389999995</v>
      </c>
      <c r="J72" s="11">
        <v>17.089493946232693</v>
      </c>
      <c r="K72" s="98"/>
      <c r="L72" s="11"/>
      <c r="M72" s="11"/>
      <c r="N72"/>
      <c r="O72"/>
      <c r="P72"/>
      <c r="Q72"/>
      <c r="R72"/>
      <c r="S72"/>
      <c r="T72"/>
      <c r="U72"/>
      <c r="V72"/>
    </row>
    <row r="73" spans="1:22" ht="11.25" customHeight="1" x14ac:dyDescent="0.25">
      <c r="A73" s="9" t="s">
        <v>87</v>
      </c>
      <c r="B73" s="10">
        <v>4110.22919</v>
      </c>
      <c r="C73" s="10">
        <v>489.06885999999997</v>
      </c>
      <c r="D73" s="10">
        <v>468.43978000000004</v>
      </c>
      <c r="E73" s="11">
        <v>-4.2180317920875012</v>
      </c>
      <c r="F73" s="11"/>
      <c r="G73" s="10">
        <v>28542.038349999995</v>
      </c>
      <c r="H73" s="10">
        <v>3228.3493800000006</v>
      </c>
      <c r="I73" s="10">
        <v>3371.4348399999999</v>
      </c>
      <c r="J73" s="11">
        <v>4.4321553573609691</v>
      </c>
      <c r="K73" s="98"/>
      <c r="L73" s="11"/>
      <c r="M73" s="11"/>
      <c r="N73"/>
      <c r="O73"/>
      <c r="P73"/>
      <c r="Q73"/>
      <c r="R73"/>
      <c r="S73"/>
      <c r="T73"/>
      <c r="U73"/>
      <c r="V73"/>
    </row>
    <row r="74" spans="1:22" ht="11.25" customHeight="1" x14ac:dyDescent="0.25">
      <c r="A74" s="9" t="s">
        <v>201</v>
      </c>
      <c r="B74" s="10">
        <v>3199.88</v>
      </c>
      <c r="C74" s="10">
        <v>756.048</v>
      </c>
      <c r="D74" s="10">
        <v>565.66499999999996</v>
      </c>
      <c r="E74" s="11">
        <v>-25.181337692844906</v>
      </c>
      <c r="F74" s="11"/>
      <c r="G74" s="10">
        <v>18865.749739999999</v>
      </c>
      <c r="H74" s="10">
        <v>4279.5861299999997</v>
      </c>
      <c r="I74" s="10">
        <v>2400.0186100000001</v>
      </c>
      <c r="J74" s="11">
        <v>-43.919375914044281</v>
      </c>
      <c r="K74" s="98"/>
      <c r="L74" s="11"/>
      <c r="M74" s="11"/>
      <c r="N74"/>
      <c r="O74"/>
      <c r="P74"/>
      <c r="Q74"/>
      <c r="R74"/>
      <c r="S74"/>
      <c r="T74"/>
      <c r="U74"/>
      <c r="V74"/>
    </row>
    <row r="75" spans="1:22" ht="11.25" customHeight="1" x14ac:dyDescent="0.25">
      <c r="A75" s="9" t="s">
        <v>202</v>
      </c>
      <c r="B75" s="10">
        <v>70944.069690000018</v>
      </c>
      <c r="C75" s="10">
        <v>7238.5801500000007</v>
      </c>
      <c r="D75" s="10">
        <v>7987.9190400000007</v>
      </c>
      <c r="E75" s="11">
        <v>10.352014821580724</v>
      </c>
      <c r="F75" s="11"/>
      <c r="G75" s="10">
        <v>142887.93216999993</v>
      </c>
      <c r="H75" s="10">
        <v>14484.257069999994</v>
      </c>
      <c r="I75" s="10">
        <v>15895.024789999999</v>
      </c>
      <c r="J75" s="11">
        <v>9.7400074659128109</v>
      </c>
      <c r="K75" s="98"/>
      <c r="L75" s="11"/>
      <c r="M75" s="11"/>
      <c r="N75"/>
      <c r="O75"/>
      <c r="P75"/>
      <c r="Q75"/>
      <c r="R75"/>
      <c r="S75"/>
      <c r="T75"/>
      <c r="U75"/>
      <c r="V75"/>
    </row>
    <row r="76" spans="1:22" ht="11.25" customHeight="1" x14ac:dyDescent="0.25">
      <c r="A76" s="9" t="s">
        <v>203</v>
      </c>
      <c r="B76" s="10">
        <v>1677.2661499999999</v>
      </c>
      <c r="C76" s="10">
        <v>214.80599999999998</v>
      </c>
      <c r="D76" s="10">
        <v>326.18516</v>
      </c>
      <c r="E76" s="11">
        <v>51.851046991238604</v>
      </c>
      <c r="F76" s="11"/>
      <c r="G76" s="10">
        <v>16732.728139999999</v>
      </c>
      <c r="H76" s="10">
        <v>2259.2814200000003</v>
      </c>
      <c r="I76" s="10">
        <v>2670.2432400000002</v>
      </c>
      <c r="J76" s="11">
        <v>18.189934921874396</v>
      </c>
      <c r="K76" s="98"/>
      <c r="L76" s="11"/>
      <c r="M76" s="11"/>
      <c r="N76"/>
      <c r="O76"/>
      <c r="P76"/>
      <c r="Q76"/>
      <c r="R76"/>
      <c r="S76"/>
      <c r="T76"/>
      <c r="U76"/>
      <c r="V76"/>
    </row>
    <row r="77" spans="1:22" ht="11.25" customHeight="1" x14ac:dyDescent="0.25">
      <c r="A77" s="9"/>
      <c r="B77" s="10"/>
      <c r="C77" s="10"/>
      <c r="D77" s="10"/>
      <c r="E77" s="11"/>
      <c r="F77" s="11"/>
      <c r="G77" s="10"/>
      <c r="H77" s="10"/>
      <c r="I77" s="10"/>
      <c r="J77" s="11"/>
      <c r="K77" s="98"/>
      <c r="L77" s="11"/>
      <c r="M77" s="11"/>
      <c r="N77"/>
      <c r="O77"/>
      <c r="P77"/>
      <c r="Q77"/>
      <c r="R77"/>
      <c r="S77"/>
      <c r="T77"/>
      <c r="U77"/>
      <c r="V77"/>
    </row>
    <row r="78" spans="1:22" s="19" customFormat="1" ht="11.25" customHeight="1" x14ac:dyDescent="0.25">
      <c r="A78" s="16" t="s">
        <v>270</v>
      </c>
      <c r="B78" s="17">
        <v>18122.952360200001</v>
      </c>
      <c r="C78" s="17">
        <v>1558.0053819999998</v>
      </c>
      <c r="D78" s="17">
        <v>1453.7781798999999</v>
      </c>
      <c r="E78" s="15">
        <v>-6.6897844708472149</v>
      </c>
      <c r="F78" s="15"/>
      <c r="G78" s="17">
        <v>124785.31978000002</v>
      </c>
      <c r="H78" s="17">
        <v>8718.2162799999987</v>
      </c>
      <c r="I78" s="17">
        <v>12894.809060000001</v>
      </c>
      <c r="J78" s="15">
        <v>47.906505710133672</v>
      </c>
      <c r="K78" s="98"/>
      <c r="L78" s="11"/>
      <c r="M78" s="15"/>
      <c r="N78"/>
      <c r="O78"/>
      <c r="P78"/>
      <c r="Q78"/>
      <c r="R78"/>
      <c r="S78"/>
      <c r="T78"/>
      <c r="U78"/>
      <c r="V78"/>
    </row>
    <row r="79" spans="1:22" ht="11.25" customHeight="1" x14ac:dyDescent="0.25">
      <c r="A79" s="9" t="s">
        <v>204</v>
      </c>
      <c r="B79" s="10">
        <v>17676.947180200001</v>
      </c>
      <c r="C79" s="10">
        <v>1340.3401019999999</v>
      </c>
      <c r="D79" s="10">
        <v>1417.6077998999999</v>
      </c>
      <c r="E79" s="11">
        <v>5.7647829670025175</v>
      </c>
      <c r="F79" s="11"/>
      <c r="G79" s="10">
        <v>118483.00486000003</v>
      </c>
      <c r="H79" s="10">
        <v>7354.914029999999</v>
      </c>
      <c r="I79" s="10">
        <v>11932.88811</v>
      </c>
      <c r="J79" s="11">
        <v>62.243746987753724</v>
      </c>
      <c r="K79" s="98"/>
      <c r="L79" s="11"/>
      <c r="M79" s="11"/>
      <c r="N79"/>
      <c r="O79"/>
      <c r="P79"/>
      <c r="Q79"/>
      <c r="R79"/>
      <c r="S79"/>
      <c r="T79"/>
      <c r="U79"/>
      <c r="V79"/>
    </row>
    <row r="80" spans="1:22" ht="11.25" customHeight="1" x14ac:dyDescent="0.25">
      <c r="A80" s="9" t="s">
        <v>205</v>
      </c>
      <c r="B80" s="10">
        <v>120.30812</v>
      </c>
      <c r="C80" s="10">
        <v>14.038080000000001</v>
      </c>
      <c r="D80" s="10">
        <v>17.5565</v>
      </c>
      <c r="E80" s="11">
        <v>25.063398983336739</v>
      </c>
      <c r="F80" s="11"/>
      <c r="G80" s="10">
        <v>4087.0689000000016</v>
      </c>
      <c r="H80" s="10">
        <v>460.69725</v>
      </c>
      <c r="I80" s="10">
        <v>628.12679999999989</v>
      </c>
      <c r="J80" s="11">
        <v>36.342641506976634</v>
      </c>
      <c r="K80" s="98"/>
      <c r="L80" s="11"/>
      <c r="M80" s="11"/>
      <c r="N80"/>
      <c r="O80"/>
      <c r="P80"/>
      <c r="Q80"/>
      <c r="R80"/>
      <c r="S80"/>
      <c r="T80"/>
      <c r="U80"/>
      <c r="V80"/>
    </row>
    <row r="81" spans="1:22" ht="11.25" customHeight="1" x14ac:dyDescent="0.25">
      <c r="A81" s="9" t="s">
        <v>279</v>
      </c>
      <c r="B81" s="10">
        <v>14.927</v>
      </c>
      <c r="C81" s="10">
        <v>0</v>
      </c>
      <c r="D81" s="10">
        <v>8.7289999999999992</v>
      </c>
      <c r="E81" s="11" t="s">
        <v>561</v>
      </c>
      <c r="F81" s="11"/>
      <c r="G81" s="10">
        <v>250.42161999999999</v>
      </c>
      <c r="H81" s="10">
        <v>0</v>
      </c>
      <c r="I81" s="10">
        <v>156.80685</v>
      </c>
      <c r="J81" s="11" t="s">
        <v>561</v>
      </c>
      <c r="K81" s="98"/>
      <c r="L81" s="11"/>
      <c r="M81" s="11"/>
      <c r="N81"/>
      <c r="O81"/>
      <c r="P81"/>
      <c r="Q81"/>
      <c r="R81"/>
      <c r="S81"/>
      <c r="T81"/>
      <c r="U81"/>
      <c r="V81"/>
    </row>
    <row r="82" spans="1:22" ht="11.25" customHeight="1" x14ac:dyDescent="0.25">
      <c r="A82" s="9" t="s">
        <v>0</v>
      </c>
      <c r="B82" s="10">
        <v>310.77005999999994</v>
      </c>
      <c r="C82" s="10">
        <v>203.62720000000002</v>
      </c>
      <c r="D82" s="10">
        <v>9.8848800000000008</v>
      </c>
      <c r="E82" s="11">
        <v>-95.145599409116272</v>
      </c>
      <c r="F82" s="11"/>
      <c r="G82" s="10">
        <v>1964.8244</v>
      </c>
      <c r="H82" s="10">
        <v>902.60500000000002</v>
      </c>
      <c r="I82" s="10">
        <v>176.98729999999998</v>
      </c>
      <c r="J82" s="11">
        <v>-80.391500157876379</v>
      </c>
      <c r="K82" s="98"/>
      <c r="L82" s="11"/>
      <c r="M82" s="11"/>
      <c r="N82"/>
      <c r="O82"/>
      <c r="P82"/>
      <c r="Q82"/>
      <c r="R82"/>
      <c r="S82"/>
      <c r="T82"/>
      <c r="U82"/>
      <c r="V82"/>
    </row>
    <row r="83" spans="1:22" ht="11.25" customHeight="1" x14ac:dyDescent="0.25">
      <c r="A83" s="9"/>
      <c r="B83" s="10"/>
      <c r="C83" s="10"/>
      <c r="D83" s="10"/>
      <c r="E83" s="11"/>
      <c r="F83" s="11"/>
      <c r="G83" s="10"/>
      <c r="H83" s="10"/>
      <c r="I83" s="10"/>
      <c r="J83" s="11"/>
      <c r="K83" s="98"/>
      <c r="L83" s="11"/>
      <c r="M83" s="11"/>
      <c r="N83"/>
      <c r="O83"/>
      <c r="P83"/>
      <c r="Q83"/>
      <c r="R83"/>
      <c r="S83"/>
      <c r="T83"/>
      <c r="U83"/>
      <c r="V83"/>
    </row>
    <row r="84" spans="1:22" s="19" customFormat="1" ht="11.25" customHeight="1" x14ac:dyDescent="0.25">
      <c r="A84" s="16" t="s">
        <v>2</v>
      </c>
      <c r="B84" s="17">
        <v>102131.92886590002</v>
      </c>
      <c r="C84" s="17">
        <v>13937.050012400001</v>
      </c>
      <c r="D84" s="17">
        <v>12971.873469999999</v>
      </c>
      <c r="E84" s="15">
        <v>-6.9252570776546634</v>
      </c>
      <c r="F84" s="15"/>
      <c r="G84" s="17">
        <v>228788.64487000008</v>
      </c>
      <c r="H84" s="17">
        <v>30715.409349999998</v>
      </c>
      <c r="I84" s="17">
        <v>29978.514880000002</v>
      </c>
      <c r="J84" s="15">
        <v>-2.3991035300983157</v>
      </c>
      <c r="K84" s="98"/>
      <c r="L84" s="11"/>
      <c r="M84" s="15"/>
      <c r="N84"/>
      <c r="O84"/>
      <c r="P84"/>
      <c r="Q84"/>
      <c r="R84"/>
      <c r="S84"/>
      <c r="T84"/>
      <c r="U84"/>
      <c r="V84"/>
    </row>
    <row r="85" spans="1:22" ht="11.25" customHeight="1" x14ac:dyDescent="0.25">
      <c r="A85" s="9" t="s">
        <v>87</v>
      </c>
      <c r="B85" s="10">
        <v>51937.156660000008</v>
      </c>
      <c r="C85" s="10">
        <v>9024.7835500000001</v>
      </c>
      <c r="D85" s="10">
        <v>4226.8481700000002</v>
      </c>
      <c r="E85" s="11">
        <v>-53.163993944209331</v>
      </c>
      <c r="F85" s="11"/>
      <c r="G85" s="10">
        <v>96334.092270000023</v>
      </c>
      <c r="H85" s="10">
        <v>16672.495869999999</v>
      </c>
      <c r="I85" s="10">
        <v>8097.8501400000005</v>
      </c>
      <c r="J85" s="11">
        <v>-51.429886663993514</v>
      </c>
      <c r="K85" s="98"/>
      <c r="L85" s="11"/>
      <c r="M85" s="11"/>
      <c r="N85"/>
      <c r="O85"/>
      <c r="P85"/>
      <c r="Q85"/>
      <c r="R85"/>
      <c r="S85"/>
      <c r="T85"/>
      <c r="U85"/>
      <c r="V85"/>
    </row>
    <row r="86" spans="1:22" ht="11.25" customHeight="1" x14ac:dyDescent="0.25">
      <c r="A86" s="9" t="s">
        <v>206</v>
      </c>
      <c r="B86" s="10">
        <v>40459.84706</v>
      </c>
      <c r="C86" s="10">
        <v>3584.8449799999999</v>
      </c>
      <c r="D86" s="10">
        <v>6803.8289999999997</v>
      </c>
      <c r="E86" s="11">
        <v>89.794232050725952</v>
      </c>
      <c r="F86" s="11"/>
      <c r="G86" s="10">
        <v>90296.839200000031</v>
      </c>
      <c r="H86" s="10">
        <v>8163.1220400000002</v>
      </c>
      <c r="I86" s="10">
        <v>14050.538269999999</v>
      </c>
      <c r="J86" s="11">
        <v>72.122114567822877</v>
      </c>
      <c r="K86" s="98"/>
      <c r="L86" s="11"/>
      <c r="M86" s="11"/>
      <c r="N86"/>
      <c r="O86"/>
      <c r="P86"/>
      <c r="Q86"/>
      <c r="R86"/>
      <c r="S86"/>
      <c r="T86"/>
      <c r="U86"/>
      <c r="V86"/>
    </row>
    <row r="87" spans="1:22" ht="11.25" customHeight="1" x14ac:dyDescent="0.25">
      <c r="A87" s="9" t="s">
        <v>280</v>
      </c>
      <c r="B87" s="10">
        <v>207.15700000000001</v>
      </c>
      <c r="C87" s="10">
        <v>29.027999999999999</v>
      </c>
      <c r="D87" s="10">
        <v>6.0979999999999999</v>
      </c>
      <c r="E87" s="11">
        <v>-78.992696706628081</v>
      </c>
      <c r="F87" s="11"/>
      <c r="G87" s="10">
        <v>546.33981999999992</v>
      </c>
      <c r="H87" s="10">
        <v>65.759129999999999</v>
      </c>
      <c r="I87" s="10">
        <v>7.8016899999999998</v>
      </c>
      <c r="J87" s="11">
        <v>-88.13595921965512</v>
      </c>
      <c r="K87" s="98"/>
      <c r="L87" s="11"/>
      <c r="M87" s="11"/>
      <c r="N87"/>
      <c r="O87"/>
      <c r="P87"/>
      <c r="Q87"/>
      <c r="R87"/>
      <c r="S87"/>
      <c r="T87"/>
      <c r="U87"/>
      <c r="V87"/>
    </row>
    <row r="88" spans="1:22" ht="11.25" customHeight="1" x14ac:dyDescent="0.25">
      <c r="A88" s="9" t="s">
        <v>346</v>
      </c>
      <c r="B88" s="10">
        <v>9527.7681459000014</v>
      </c>
      <c r="C88" s="10">
        <v>1298.3934824</v>
      </c>
      <c r="D88" s="10">
        <v>1935.0983000000001</v>
      </c>
      <c r="E88" s="11">
        <v>49.037893845792468</v>
      </c>
      <c r="F88" s="11"/>
      <c r="G88" s="10">
        <v>41611.373579999999</v>
      </c>
      <c r="H88" s="10">
        <v>5814.0323099999987</v>
      </c>
      <c r="I88" s="10">
        <v>7822.3247800000008</v>
      </c>
      <c r="J88" s="11">
        <v>34.542162184853822</v>
      </c>
      <c r="K88" s="98"/>
      <c r="L88" s="11"/>
      <c r="M88" s="11"/>
      <c r="N88"/>
      <c r="O88"/>
      <c r="P88"/>
      <c r="Q88"/>
      <c r="R88"/>
      <c r="S88"/>
      <c r="T88"/>
      <c r="U88"/>
      <c r="V88"/>
    </row>
    <row r="89" spans="1:22" s="19" customFormat="1" ht="11.25" customHeight="1" x14ac:dyDescent="0.25">
      <c r="A89" s="16"/>
      <c r="B89" s="17"/>
      <c r="C89" s="17"/>
      <c r="D89" s="17"/>
      <c r="E89" s="15"/>
      <c r="F89" s="15"/>
      <c r="G89" s="17"/>
      <c r="H89" s="17"/>
      <c r="I89" s="17"/>
      <c r="J89" s="11"/>
      <c r="K89" s="98"/>
      <c r="L89" s="11"/>
      <c r="M89" s="11"/>
      <c r="N89"/>
      <c r="O89"/>
      <c r="P89"/>
      <c r="Q89"/>
      <c r="R89"/>
      <c r="S89"/>
      <c r="T89"/>
      <c r="U89"/>
      <c r="V89"/>
    </row>
    <row r="90" spans="1:22" s="19" customFormat="1" ht="11.25" customHeight="1" x14ac:dyDescent="0.25">
      <c r="A90" s="16" t="s">
        <v>299</v>
      </c>
      <c r="B90" s="17">
        <v>1163.9067943</v>
      </c>
      <c r="C90" s="17">
        <v>229.3467943</v>
      </c>
      <c r="D90" s="17">
        <v>345.80099999999999</v>
      </c>
      <c r="E90" s="15">
        <v>50.77646978037572</v>
      </c>
      <c r="F90" s="15"/>
      <c r="G90" s="17">
        <v>924.02250000000004</v>
      </c>
      <c r="H90" s="17">
        <v>322.036</v>
      </c>
      <c r="I90" s="17">
        <v>258.68940000000003</v>
      </c>
      <c r="J90" s="15">
        <v>-19.670657938863968</v>
      </c>
      <c r="K90" s="98"/>
      <c r="L90" s="11"/>
      <c r="M90" s="15"/>
      <c r="N90"/>
      <c r="O90"/>
      <c r="P90"/>
      <c r="Q90"/>
      <c r="R90"/>
      <c r="S90"/>
      <c r="T90"/>
      <c r="U90"/>
      <c r="V90"/>
    </row>
    <row r="91" spans="1:22" ht="13.2" x14ac:dyDescent="0.25">
      <c r="A91" s="66"/>
      <c r="B91" s="70"/>
      <c r="C91" s="70"/>
      <c r="D91" s="70"/>
      <c r="E91" s="70"/>
      <c r="F91" s="70"/>
      <c r="G91" s="70"/>
      <c r="H91" s="70"/>
      <c r="I91" s="70"/>
      <c r="J91" s="66"/>
      <c r="K91" s="9"/>
      <c r="L91" s="11"/>
      <c r="M91" s="9"/>
      <c r="N91"/>
      <c r="O91"/>
      <c r="P91"/>
      <c r="Q91"/>
      <c r="R91"/>
      <c r="S91"/>
      <c r="T91"/>
      <c r="U91"/>
      <c r="V91"/>
    </row>
    <row r="92" spans="1:22" ht="13.2" x14ac:dyDescent="0.25">
      <c r="A92" s="9" t="s">
        <v>386</v>
      </c>
      <c r="B92" s="9"/>
      <c r="C92" s="9"/>
      <c r="D92" s="9"/>
      <c r="E92" s="9"/>
      <c r="F92" s="9"/>
      <c r="G92" s="9"/>
      <c r="H92" s="9"/>
      <c r="I92" s="9"/>
      <c r="J92" s="9"/>
      <c r="K92" s="9"/>
      <c r="L92" s="11"/>
      <c r="M92" s="9"/>
      <c r="N92"/>
      <c r="O92"/>
      <c r="P92"/>
      <c r="Q92"/>
      <c r="R92"/>
      <c r="S92"/>
      <c r="T92"/>
      <c r="U92"/>
      <c r="V92"/>
    </row>
    <row r="93" spans="1:22" ht="20.100000000000001" customHeight="1" x14ac:dyDescent="0.2">
      <c r="A93" s="394" t="s">
        <v>149</v>
      </c>
      <c r="B93" s="394"/>
      <c r="C93" s="394"/>
      <c r="D93" s="394"/>
      <c r="E93" s="394"/>
      <c r="F93" s="394"/>
      <c r="G93" s="394"/>
      <c r="H93" s="394"/>
      <c r="I93" s="394"/>
      <c r="J93" s="394"/>
      <c r="K93" s="322"/>
      <c r="L93" s="11"/>
      <c r="M93" s="322"/>
      <c r="O93" s="141"/>
    </row>
    <row r="94" spans="1:22" ht="20.100000000000001" customHeight="1" x14ac:dyDescent="0.2">
      <c r="A94" s="395" t="s">
        <v>145</v>
      </c>
      <c r="B94" s="395"/>
      <c r="C94" s="395"/>
      <c r="D94" s="395"/>
      <c r="E94" s="395"/>
      <c r="F94" s="395"/>
      <c r="G94" s="395"/>
      <c r="H94" s="395"/>
      <c r="I94" s="395"/>
      <c r="J94" s="395"/>
      <c r="K94" s="322"/>
      <c r="L94" s="11"/>
      <c r="M94" s="322"/>
      <c r="O94" s="141"/>
    </row>
    <row r="95" spans="1:22" s="19" customFormat="1" x14ac:dyDescent="0.2">
      <c r="A95" s="16"/>
      <c r="B95" s="396" t="s">
        <v>95</v>
      </c>
      <c r="C95" s="396"/>
      <c r="D95" s="396"/>
      <c r="E95" s="396"/>
      <c r="F95" s="92"/>
      <c r="G95" s="396" t="s">
        <v>397</v>
      </c>
      <c r="H95" s="396"/>
      <c r="I95" s="396"/>
      <c r="J95" s="396"/>
      <c r="K95" s="92"/>
      <c r="L95" s="11"/>
      <c r="M95" s="92"/>
      <c r="O95" s="139"/>
      <c r="P95" s="139"/>
      <c r="Q95" s="139"/>
    </row>
    <row r="96" spans="1:22" s="19" customFormat="1" x14ac:dyDescent="0.2">
      <c r="A96" s="16" t="s">
        <v>245</v>
      </c>
      <c r="B96" s="399">
        <v>2023</v>
      </c>
      <c r="C96" s="397" t="s">
        <v>547</v>
      </c>
      <c r="D96" s="397"/>
      <c r="E96" s="397"/>
      <c r="F96" s="92"/>
      <c r="G96" s="399">
        <v>2023</v>
      </c>
      <c r="H96" s="397" t="s">
        <v>547</v>
      </c>
      <c r="I96" s="397"/>
      <c r="J96" s="397"/>
      <c r="K96" s="92"/>
      <c r="L96" s="11"/>
      <c r="M96" s="92"/>
      <c r="O96" s="139"/>
      <c r="P96" s="139"/>
      <c r="Q96" s="139"/>
    </row>
    <row r="97" spans="1:17" s="19" customFormat="1" x14ac:dyDescent="0.2">
      <c r="A97" s="94"/>
      <c r="B97" s="402"/>
      <c r="C97" s="210">
        <v>2023</v>
      </c>
      <c r="D97" s="210">
        <v>2024</v>
      </c>
      <c r="E97" s="96" t="s">
        <v>558</v>
      </c>
      <c r="F97" s="97"/>
      <c r="G97" s="402"/>
      <c r="H97" s="210">
        <v>2023</v>
      </c>
      <c r="I97" s="210">
        <v>2024</v>
      </c>
      <c r="J97" s="96" t="s">
        <v>558</v>
      </c>
      <c r="K97" s="92"/>
      <c r="L97" s="11"/>
      <c r="M97" s="92"/>
      <c r="O97" s="139"/>
      <c r="P97" s="139"/>
      <c r="Q97" s="139"/>
    </row>
    <row r="98" spans="1:17" x14ac:dyDescent="0.2">
      <c r="A98" s="9"/>
      <c r="B98" s="9"/>
      <c r="C98" s="9"/>
      <c r="D98" s="9"/>
      <c r="E98" s="9"/>
      <c r="F98" s="9"/>
      <c r="G98" s="9"/>
      <c r="H98" s="9"/>
      <c r="I98" s="9"/>
      <c r="J98" s="10"/>
      <c r="K98" s="10"/>
      <c r="L98" s="11"/>
      <c r="M98" s="10"/>
      <c r="O98" s="141"/>
    </row>
    <row r="99" spans="1:17" s="20" customFormat="1" x14ac:dyDescent="0.2">
      <c r="A99" s="68" t="s">
        <v>276</v>
      </c>
      <c r="B99" s="68">
        <v>48474.757800300009</v>
      </c>
      <c r="C99" s="68">
        <v>7002.4606629999989</v>
      </c>
      <c r="D99" s="68">
        <v>1492.3845873</v>
      </c>
      <c r="E99" s="15">
        <v>-78.687711946951069</v>
      </c>
      <c r="F99" s="68"/>
      <c r="G99" s="68">
        <v>421623.63430999988</v>
      </c>
      <c r="H99" s="68">
        <v>47035.587959999997</v>
      </c>
      <c r="I99" s="68">
        <v>23776.28421999999</v>
      </c>
      <c r="J99" s="15">
        <v>-49.450436889999509</v>
      </c>
      <c r="K99" s="15"/>
      <c r="L99" s="11"/>
      <c r="M99" s="15"/>
      <c r="O99" s="140"/>
      <c r="P99" s="144"/>
      <c r="Q99" s="144"/>
    </row>
    <row r="100" spans="1:17" ht="11.25" customHeight="1" x14ac:dyDescent="0.2">
      <c r="A100" s="16"/>
      <c r="B100" s="17"/>
      <c r="C100" s="17"/>
      <c r="D100" s="17"/>
      <c r="E100" s="15"/>
      <c r="F100" s="15"/>
      <c r="G100" s="17"/>
      <c r="H100" s="17"/>
      <c r="I100" s="17"/>
      <c r="J100" s="11"/>
      <c r="K100" s="11"/>
      <c r="L100" s="11"/>
      <c r="M100" s="11"/>
      <c r="O100" s="141"/>
    </row>
    <row r="101" spans="1:17" s="19" customFormat="1" ht="11.25" customHeight="1" x14ac:dyDescent="0.2">
      <c r="A101" s="16" t="s">
        <v>285</v>
      </c>
      <c r="B101" s="17">
        <v>2510.9597284000001</v>
      </c>
      <c r="C101" s="17">
        <v>221.90331399999997</v>
      </c>
      <c r="D101" s="17">
        <v>96.869191000000001</v>
      </c>
      <c r="E101" s="15">
        <v>-56.346217073621524</v>
      </c>
      <c r="F101" s="15"/>
      <c r="G101" s="17">
        <v>201033.74077000003</v>
      </c>
      <c r="H101" s="17">
        <v>15544.819810000001</v>
      </c>
      <c r="I101" s="17">
        <v>15531.952529999999</v>
      </c>
      <c r="J101" s="15">
        <v>-8.2775356403459455E-2</v>
      </c>
      <c r="K101" s="15"/>
      <c r="L101" s="11"/>
      <c r="M101" s="15"/>
      <c r="O101" s="140"/>
      <c r="P101" s="139"/>
      <c r="Q101" s="139"/>
    </row>
    <row r="102" spans="1:17" ht="11.25" customHeight="1" x14ac:dyDescent="0.2">
      <c r="A102" s="9" t="s">
        <v>466</v>
      </c>
      <c r="B102" s="10">
        <v>81.823773000000003</v>
      </c>
      <c r="C102" s="10">
        <v>7.9521090000000001</v>
      </c>
      <c r="D102" s="10">
        <v>5.4994269999999998</v>
      </c>
      <c r="E102" s="11">
        <v>-30.84316374436014</v>
      </c>
      <c r="F102" s="11"/>
      <c r="G102" s="10">
        <v>17898.880350000007</v>
      </c>
      <c r="H102" s="10">
        <v>1824.02143</v>
      </c>
      <c r="I102" s="10">
        <v>1803.7828499999998</v>
      </c>
      <c r="J102" s="11">
        <v>-1.1095582358371843</v>
      </c>
      <c r="K102" s="11"/>
      <c r="L102" s="11"/>
      <c r="M102" s="11"/>
      <c r="O102" s="141"/>
    </row>
    <row r="103" spans="1:17" ht="11.25" customHeight="1" x14ac:dyDescent="0.2">
      <c r="A103" s="9" t="s">
        <v>473</v>
      </c>
      <c r="B103" s="10">
        <v>20.747022000000005</v>
      </c>
      <c r="C103" s="10">
        <v>0.17117000000000002</v>
      </c>
      <c r="D103" s="10">
        <v>0.64466100000000004</v>
      </c>
      <c r="E103" s="11">
        <v>276.62031898112986</v>
      </c>
      <c r="F103" s="11"/>
      <c r="G103" s="10">
        <v>25046.113300000005</v>
      </c>
      <c r="H103" s="10">
        <v>202.06239000000002</v>
      </c>
      <c r="I103" s="10">
        <v>362.84032000000002</v>
      </c>
      <c r="J103" s="11">
        <v>79.568459028916749</v>
      </c>
      <c r="K103" s="11"/>
      <c r="L103" s="11"/>
      <c r="M103" s="11"/>
      <c r="O103" s="141"/>
    </row>
    <row r="104" spans="1:17" ht="11.25" customHeight="1" x14ac:dyDescent="0.2">
      <c r="A104" s="9" t="s">
        <v>467</v>
      </c>
      <c r="B104" s="10">
        <v>14.817615200000001</v>
      </c>
      <c r="C104" s="10">
        <v>6.5671599999999994</v>
      </c>
      <c r="D104" s="10">
        <v>0.37943400000000005</v>
      </c>
      <c r="E104" s="11">
        <v>-94.222251323250845</v>
      </c>
      <c r="F104" s="11"/>
      <c r="G104" s="10">
        <v>15612.300680000004</v>
      </c>
      <c r="H104" s="10">
        <v>1065.4493599999998</v>
      </c>
      <c r="I104" s="10">
        <v>1404.6086600000001</v>
      </c>
      <c r="J104" s="11">
        <v>31.832512434002524</v>
      </c>
      <c r="K104" s="11"/>
      <c r="L104" s="11"/>
      <c r="M104" s="11"/>
      <c r="O104" s="141"/>
    </row>
    <row r="105" spans="1:17" ht="11.25" customHeight="1" x14ac:dyDescent="0.2">
      <c r="A105" s="9" t="s">
        <v>468</v>
      </c>
      <c r="B105" s="10">
        <v>188.66122780000001</v>
      </c>
      <c r="C105" s="10">
        <v>7.9340600000000006</v>
      </c>
      <c r="D105" s="10">
        <v>2.5276450000000001</v>
      </c>
      <c r="E105" s="11">
        <v>-68.141846671187267</v>
      </c>
      <c r="F105" s="11"/>
      <c r="G105" s="10">
        <v>13748.214340000002</v>
      </c>
      <c r="H105" s="10">
        <v>962.90773000000013</v>
      </c>
      <c r="I105" s="10">
        <v>374.81587000000002</v>
      </c>
      <c r="J105" s="11">
        <v>-61.074580842756347</v>
      </c>
      <c r="K105" s="11"/>
      <c r="L105" s="11"/>
      <c r="M105" s="11"/>
      <c r="O105" s="141"/>
    </row>
    <row r="106" spans="1:17" ht="11.25" customHeight="1" x14ac:dyDescent="0.2">
      <c r="A106" s="9" t="s">
        <v>469</v>
      </c>
      <c r="B106" s="10">
        <v>189.03887219999999</v>
      </c>
      <c r="C106" s="10">
        <v>6.2646320000000006</v>
      </c>
      <c r="D106" s="10">
        <v>4.4975629999999995</v>
      </c>
      <c r="E106" s="11">
        <v>-28.207067869269906</v>
      </c>
      <c r="F106" s="11"/>
      <c r="G106" s="10">
        <v>15706.219160000004</v>
      </c>
      <c r="H106" s="10">
        <v>1955.0505699999999</v>
      </c>
      <c r="I106" s="10">
        <v>1415.8052600000001</v>
      </c>
      <c r="J106" s="11">
        <v>-27.582166838784119</v>
      </c>
      <c r="K106" s="11"/>
      <c r="L106" s="11"/>
      <c r="M106" s="11"/>
      <c r="O106" s="141"/>
    </row>
    <row r="107" spans="1:17" ht="11.25" customHeight="1" x14ac:dyDescent="0.2">
      <c r="A107" s="9" t="s">
        <v>470</v>
      </c>
      <c r="B107" s="10">
        <v>299.906363</v>
      </c>
      <c r="C107" s="10">
        <v>98.771641999999986</v>
      </c>
      <c r="D107" s="10">
        <v>41.05649600000001</v>
      </c>
      <c r="E107" s="11">
        <v>-58.432911341091184</v>
      </c>
      <c r="F107" s="11"/>
      <c r="G107" s="10">
        <v>22822.482600000003</v>
      </c>
      <c r="H107" s="10">
        <v>4668.7433799999999</v>
      </c>
      <c r="I107" s="10">
        <v>3718.08626</v>
      </c>
      <c r="J107" s="11">
        <v>-20.362162634006239</v>
      </c>
      <c r="K107" s="11"/>
      <c r="L107" s="11"/>
      <c r="M107" s="11"/>
      <c r="O107" s="141"/>
    </row>
    <row r="108" spans="1:17" ht="11.25" customHeight="1" x14ac:dyDescent="0.2">
      <c r="A108" s="9" t="s">
        <v>471</v>
      </c>
      <c r="B108" s="10">
        <v>32.59988400000001</v>
      </c>
      <c r="C108" s="10">
        <v>0.13977999999999999</v>
      </c>
      <c r="D108" s="10">
        <v>0.67012000000000005</v>
      </c>
      <c r="E108" s="11">
        <v>379.41050221777084</v>
      </c>
      <c r="F108" s="11"/>
      <c r="G108" s="10">
        <v>3119.97372</v>
      </c>
      <c r="H108" s="10">
        <v>90.453469999999996</v>
      </c>
      <c r="I108" s="10">
        <v>87.784000000000006</v>
      </c>
      <c r="J108" s="11">
        <v>-2.951207952552835</v>
      </c>
      <c r="K108" s="11"/>
      <c r="L108" s="11"/>
      <c r="M108" s="11"/>
      <c r="O108" s="141"/>
    </row>
    <row r="109" spans="1:17" ht="11.25" customHeight="1" x14ac:dyDescent="0.2">
      <c r="A109" s="9" t="s">
        <v>525</v>
      </c>
      <c r="B109" s="10">
        <v>94.202013000000008</v>
      </c>
      <c r="C109" s="10">
        <v>7.3160000000000003E-2</v>
      </c>
      <c r="D109" s="10">
        <v>0.31761400000000001</v>
      </c>
      <c r="E109" s="11">
        <v>334.13613996719516</v>
      </c>
      <c r="F109" s="11"/>
      <c r="G109" s="10">
        <v>6944.3487999999988</v>
      </c>
      <c r="H109" s="10">
        <v>8.8157099999999993</v>
      </c>
      <c r="I109" s="10">
        <v>37.1569</v>
      </c>
      <c r="J109" s="11">
        <v>321.48505338764551</v>
      </c>
      <c r="K109" s="11"/>
      <c r="L109" s="11"/>
      <c r="M109" s="10"/>
      <c r="O109" s="141"/>
    </row>
    <row r="110" spans="1:17" ht="11.25" customHeight="1" x14ac:dyDescent="0.2">
      <c r="A110" s="9" t="s">
        <v>472</v>
      </c>
      <c r="B110" s="10">
        <v>148.88088900000002</v>
      </c>
      <c r="C110" s="10">
        <v>0.28148000000000001</v>
      </c>
      <c r="D110" s="10">
        <v>0.656559</v>
      </c>
      <c r="E110" s="11">
        <v>133.25245132869119</v>
      </c>
      <c r="F110" s="11"/>
      <c r="G110" s="10">
        <v>15515.764590000004</v>
      </c>
      <c r="H110" s="10">
        <v>35.20908</v>
      </c>
      <c r="I110" s="10">
        <v>350.69929000000002</v>
      </c>
      <c r="J110" s="11">
        <v>896.04786606182267</v>
      </c>
      <c r="K110" s="11"/>
      <c r="L110" s="11"/>
      <c r="M110" s="11"/>
      <c r="O110" s="141"/>
    </row>
    <row r="111" spans="1:17" ht="11.25" customHeight="1" x14ac:dyDescent="0.2">
      <c r="A111" s="9" t="s">
        <v>524</v>
      </c>
      <c r="B111" s="10">
        <v>1029.661216</v>
      </c>
      <c r="C111" s="10">
        <v>67.764400000000009</v>
      </c>
      <c r="D111" s="10">
        <v>27.922021000000001</v>
      </c>
      <c r="E111" s="11">
        <v>-58.795442739845704</v>
      </c>
      <c r="F111" s="11"/>
      <c r="G111" s="10">
        <v>14832.980690000002</v>
      </c>
      <c r="H111" s="10">
        <v>867.37711000000002</v>
      </c>
      <c r="I111" s="10">
        <v>885.79198999999994</v>
      </c>
      <c r="J111" s="11">
        <v>2.1230534893870896</v>
      </c>
      <c r="K111" s="11"/>
      <c r="L111" s="11"/>
      <c r="M111" s="11"/>
      <c r="O111" s="141"/>
    </row>
    <row r="112" spans="1:17" ht="11.25" customHeight="1" x14ac:dyDescent="0.2">
      <c r="A112" s="9" t="s">
        <v>474</v>
      </c>
      <c r="B112" s="10">
        <v>410.6208532</v>
      </c>
      <c r="C112" s="10">
        <v>25.983721000000003</v>
      </c>
      <c r="D112" s="10">
        <v>12.697651</v>
      </c>
      <c r="E112" s="11">
        <v>-51.132283940394835</v>
      </c>
      <c r="F112" s="11"/>
      <c r="G112" s="10">
        <v>49786.462540000008</v>
      </c>
      <c r="H112" s="10">
        <v>3864.7295800000002</v>
      </c>
      <c r="I112" s="10">
        <v>5090.5811299999996</v>
      </c>
      <c r="J112" s="11">
        <v>31.718947590635793</v>
      </c>
      <c r="K112" s="11"/>
      <c r="L112" s="11"/>
      <c r="M112" s="11"/>
      <c r="O112" s="141"/>
    </row>
    <row r="113" spans="1:18" ht="11.25" customHeight="1" x14ac:dyDescent="0.2">
      <c r="A113" s="9"/>
      <c r="B113" s="10"/>
      <c r="C113" s="10"/>
      <c r="D113" s="10"/>
      <c r="E113" s="11"/>
      <c r="F113" s="11"/>
      <c r="G113" s="10"/>
      <c r="H113" s="10"/>
      <c r="I113" s="10"/>
      <c r="J113" s="11"/>
      <c r="K113" s="11"/>
      <c r="L113" s="11"/>
      <c r="M113" s="11"/>
      <c r="O113" s="141"/>
    </row>
    <row r="114" spans="1:18" ht="11.25" customHeight="1" x14ac:dyDescent="0.2">
      <c r="A114" s="9" t="s">
        <v>338</v>
      </c>
      <c r="B114" s="10">
        <v>21317.544609999997</v>
      </c>
      <c r="C114" s="10">
        <v>515.87698999999998</v>
      </c>
      <c r="D114" s="10">
        <v>128.22642400000001</v>
      </c>
      <c r="E114" s="11">
        <v>-75.143992369188624</v>
      </c>
      <c r="F114" s="15"/>
      <c r="G114" s="10">
        <v>93034.800969999982</v>
      </c>
      <c r="H114" s="10">
        <v>2418.7112200000001</v>
      </c>
      <c r="I114" s="10">
        <v>1123.36259</v>
      </c>
      <c r="J114" s="11">
        <v>-53.555323979519976</v>
      </c>
      <c r="K114" s="11"/>
      <c r="L114" s="11"/>
      <c r="M114" s="11"/>
      <c r="N114" s="12"/>
      <c r="O114" s="141"/>
    </row>
    <row r="115" spans="1:18" ht="11.25" customHeight="1" x14ac:dyDescent="0.2">
      <c r="A115" s="9" t="s">
        <v>283</v>
      </c>
      <c r="B115" s="10">
        <v>4601.9750840000006</v>
      </c>
      <c r="C115" s="10">
        <v>1.76668</v>
      </c>
      <c r="D115" s="10">
        <v>17.241790000000002</v>
      </c>
      <c r="E115" s="11">
        <v>875.94301175085491</v>
      </c>
      <c r="F115" s="15"/>
      <c r="G115" s="10">
        <v>35220.679950000005</v>
      </c>
      <c r="H115" s="10">
        <v>284.34952000000004</v>
      </c>
      <c r="I115" s="10">
        <v>697.43407999999999</v>
      </c>
      <c r="J115" s="11">
        <v>145.27352112287718</v>
      </c>
      <c r="K115" s="11"/>
      <c r="L115" s="11"/>
      <c r="M115" s="11"/>
      <c r="O115" s="141"/>
    </row>
    <row r="116" spans="1:18" ht="11.25" customHeight="1" x14ac:dyDescent="0.2">
      <c r="A116" s="9" t="s">
        <v>461</v>
      </c>
      <c r="B116" s="10">
        <v>11396.811238</v>
      </c>
      <c r="C116" s="10">
        <v>4914.4719999999998</v>
      </c>
      <c r="D116" s="10">
        <v>528.12699999999995</v>
      </c>
      <c r="E116" s="11">
        <v>-89.253637013294608</v>
      </c>
      <c r="F116" s="15"/>
      <c r="G116" s="10">
        <v>59589.94814</v>
      </c>
      <c r="H116" s="10">
        <v>24775.385999999999</v>
      </c>
      <c r="I116" s="10">
        <v>2889.598</v>
      </c>
      <c r="J116" s="11">
        <v>-88.336819454599009</v>
      </c>
      <c r="K116" s="11"/>
      <c r="L116" s="11"/>
      <c r="M116" s="11"/>
      <c r="O116" s="141"/>
    </row>
    <row r="117" spans="1:18" x14ac:dyDescent="0.2">
      <c r="A117" s="9" t="s">
        <v>462</v>
      </c>
      <c r="B117" s="10">
        <v>20.4956459</v>
      </c>
      <c r="C117" s="10">
        <v>6.5478389999999997</v>
      </c>
      <c r="D117" s="10">
        <v>1.7696253000000002</v>
      </c>
      <c r="E117" s="11">
        <v>-72.973903298477552</v>
      </c>
      <c r="F117" s="11"/>
      <c r="G117" s="10">
        <v>12163.90941</v>
      </c>
      <c r="H117" s="10">
        <v>1779.27487</v>
      </c>
      <c r="I117" s="10">
        <v>2270.47921</v>
      </c>
      <c r="J117" s="11">
        <v>27.606995876921474</v>
      </c>
      <c r="K117" s="11"/>
      <c r="L117" s="11"/>
      <c r="M117" s="11"/>
      <c r="O117" s="141"/>
    </row>
    <row r="118" spans="1:18" ht="11.25" customHeight="1" x14ac:dyDescent="0.2">
      <c r="A118" s="9" t="s">
        <v>464</v>
      </c>
      <c r="B118" s="10">
        <v>3488.2556800000011</v>
      </c>
      <c r="C118" s="10">
        <v>0</v>
      </c>
      <c r="D118" s="10">
        <v>4.5720000000000001</v>
      </c>
      <c r="E118" s="11" t="s">
        <v>561</v>
      </c>
      <c r="F118" s="15"/>
      <c r="G118" s="10">
        <v>8995.6744300000009</v>
      </c>
      <c r="H118" s="10">
        <v>0</v>
      </c>
      <c r="I118" s="10">
        <v>36.071919999999999</v>
      </c>
      <c r="J118" s="11" t="s">
        <v>561</v>
      </c>
      <c r="K118" s="11"/>
      <c r="L118" s="11"/>
      <c r="M118" s="11"/>
      <c r="O118" s="141"/>
    </row>
    <row r="119" spans="1:18" ht="11.25" customHeight="1" x14ac:dyDescent="0.2">
      <c r="A119" s="9" t="s">
        <v>339</v>
      </c>
      <c r="B119" s="10">
        <v>347.74620000000004</v>
      </c>
      <c r="C119" s="10">
        <v>0</v>
      </c>
      <c r="D119" s="10">
        <v>18</v>
      </c>
      <c r="E119" s="11" t="s">
        <v>561</v>
      </c>
      <c r="F119" s="11"/>
      <c r="G119" s="10">
        <v>1527.3413800000003</v>
      </c>
      <c r="H119" s="10">
        <v>0</v>
      </c>
      <c r="I119" s="10">
        <v>128.91108</v>
      </c>
      <c r="J119" s="11" t="s">
        <v>561</v>
      </c>
      <c r="K119" s="11"/>
      <c r="L119" s="11"/>
      <c r="M119" s="11"/>
      <c r="N119" s="212"/>
      <c r="O119" s="212"/>
      <c r="P119" s="212"/>
      <c r="Q119" s="212"/>
      <c r="R119" s="212"/>
    </row>
    <row r="120" spans="1:18" ht="11.25" customHeight="1" x14ac:dyDescent="0.2">
      <c r="A120" s="9" t="s">
        <v>337</v>
      </c>
      <c r="B120" s="10">
        <v>1180.6360950000001</v>
      </c>
      <c r="C120" s="10">
        <v>11.43477</v>
      </c>
      <c r="D120" s="10">
        <v>1.1000000000000001</v>
      </c>
      <c r="E120" s="11">
        <v>-90.380217529517424</v>
      </c>
      <c r="F120" s="15"/>
      <c r="G120" s="10">
        <v>4512.5138199999992</v>
      </c>
      <c r="H120" s="10">
        <v>81.845020000000005</v>
      </c>
      <c r="I120" s="10">
        <v>10.69093</v>
      </c>
      <c r="J120" s="11">
        <v>-86.937592537701136</v>
      </c>
      <c r="K120" s="11"/>
      <c r="L120" s="11"/>
      <c r="M120" s="11"/>
      <c r="O120" s="141"/>
    </row>
    <row r="121" spans="1:18" ht="11.25" customHeight="1" x14ac:dyDescent="0.2">
      <c r="A121" s="9" t="s">
        <v>330</v>
      </c>
      <c r="B121" s="10">
        <v>1666.5519999999999</v>
      </c>
      <c r="C121" s="10">
        <v>216</v>
      </c>
      <c r="D121" s="10">
        <v>321</v>
      </c>
      <c r="E121" s="11">
        <v>48.611111111111114</v>
      </c>
      <c r="F121" s="15"/>
      <c r="G121" s="10">
        <v>1528.1034</v>
      </c>
      <c r="H121" s="10">
        <v>201.52199999999999</v>
      </c>
      <c r="I121" s="10">
        <v>300.97500000000002</v>
      </c>
      <c r="J121" s="11">
        <v>49.350939351534834</v>
      </c>
      <c r="K121" s="11"/>
      <c r="L121" s="11"/>
      <c r="M121" s="11"/>
      <c r="O121" s="141"/>
    </row>
    <row r="122" spans="1:18" ht="11.25" customHeight="1" x14ac:dyDescent="0.2">
      <c r="A122" s="9" t="s">
        <v>284</v>
      </c>
      <c r="B122" s="10">
        <v>114.98903999999999</v>
      </c>
      <c r="C122" s="10">
        <v>0</v>
      </c>
      <c r="D122" s="10">
        <v>0</v>
      </c>
      <c r="E122" s="11" t="s">
        <v>561</v>
      </c>
      <c r="F122" s="15"/>
      <c r="G122" s="10">
        <v>333.34676999999999</v>
      </c>
      <c r="H122" s="10">
        <v>0</v>
      </c>
      <c r="I122" s="10">
        <v>0</v>
      </c>
      <c r="J122" s="11" t="s">
        <v>561</v>
      </c>
      <c r="K122" s="11"/>
      <c r="L122" s="11"/>
      <c r="M122" s="11"/>
      <c r="O122" s="141"/>
    </row>
    <row r="123" spans="1:18" ht="11.25" customHeight="1" x14ac:dyDescent="0.2">
      <c r="A123" s="9" t="s">
        <v>281</v>
      </c>
      <c r="B123" s="10">
        <v>638</v>
      </c>
      <c r="C123" s="10">
        <v>0</v>
      </c>
      <c r="D123" s="10">
        <v>0</v>
      </c>
      <c r="E123" s="11" t="s">
        <v>561</v>
      </c>
      <c r="F123" s="15"/>
      <c r="G123" s="10">
        <v>734.38199999999995</v>
      </c>
      <c r="H123" s="10">
        <v>0</v>
      </c>
      <c r="I123" s="10">
        <v>0</v>
      </c>
      <c r="J123" s="11" t="s">
        <v>561</v>
      </c>
      <c r="K123" s="11"/>
      <c r="L123" s="11"/>
      <c r="M123" s="11"/>
      <c r="O123" s="141"/>
    </row>
    <row r="124" spans="1:18" ht="11.25" customHeight="1" x14ac:dyDescent="0.2">
      <c r="A124" s="9" t="s">
        <v>300</v>
      </c>
      <c r="B124" s="10">
        <v>1137.8206599999999</v>
      </c>
      <c r="C124" s="10">
        <v>1114.1363200000001</v>
      </c>
      <c r="D124" s="10">
        <v>374.78789999999998</v>
      </c>
      <c r="E124" s="11">
        <v>-66.360678377310236</v>
      </c>
      <c r="F124" s="15"/>
      <c r="G124" s="10">
        <v>2034.7089099999998</v>
      </c>
      <c r="H124" s="10">
        <v>1918.24272</v>
      </c>
      <c r="I124" s="10">
        <v>635.71038999999996</v>
      </c>
      <c r="J124" s="11">
        <v>-66.859752242406529</v>
      </c>
      <c r="K124" s="11"/>
      <c r="L124" s="11"/>
      <c r="M124" s="11"/>
      <c r="O124" s="141"/>
    </row>
    <row r="125" spans="1:18" ht="11.25" customHeight="1" x14ac:dyDescent="0.2">
      <c r="A125" s="9" t="s">
        <v>463</v>
      </c>
      <c r="B125" s="10">
        <v>5.8346999999999998</v>
      </c>
      <c r="C125" s="10">
        <v>1.11E-2</v>
      </c>
      <c r="D125" s="10">
        <v>0.45002499999999995</v>
      </c>
      <c r="E125" s="11">
        <v>3954.2792792792789</v>
      </c>
      <c r="F125" s="15"/>
      <c r="G125" s="10">
        <v>128.22478999999998</v>
      </c>
      <c r="H125" s="10">
        <v>1.7749999999999998E-2</v>
      </c>
      <c r="I125" s="10">
        <v>0.74130999999999991</v>
      </c>
      <c r="J125" s="11">
        <v>4076.3943661971825</v>
      </c>
      <c r="K125" s="11"/>
      <c r="L125" s="11"/>
      <c r="M125" s="11"/>
      <c r="O125" s="141"/>
    </row>
    <row r="126" spans="1:18" ht="11.25" customHeight="1" x14ac:dyDescent="0.2">
      <c r="A126" s="9" t="s">
        <v>465</v>
      </c>
      <c r="B126" s="10">
        <v>5.0633699999999999</v>
      </c>
      <c r="C126" s="10">
        <v>0</v>
      </c>
      <c r="D126" s="10">
        <v>0</v>
      </c>
      <c r="E126" s="11" t="s">
        <v>561</v>
      </c>
      <c r="F126" s="15"/>
      <c r="G126" s="10">
        <v>64.001000000000005</v>
      </c>
      <c r="H126" s="10">
        <v>0</v>
      </c>
      <c r="I126" s="10">
        <v>0</v>
      </c>
      <c r="J126" s="11" t="s">
        <v>561</v>
      </c>
      <c r="K126" s="11"/>
      <c r="L126" s="11"/>
      <c r="M126" s="11"/>
      <c r="O126" s="141"/>
    </row>
    <row r="127" spans="1:18" ht="11.25" customHeight="1" x14ac:dyDescent="0.2">
      <c r="A127" s="9" t="s">
        <v>73</v>
      </c>
      <c r="B127" s="10">
        <v>39.631999999999998</v>
      </c>
      <c r="C127" s="10">
        <v>0</v>
      </c>
      <c r="D127" s="10">
        <v>0</v>
      </c>
      <c r="E127" s="11" t="s">
        <v>561</v>
      </c>
      <c r="F127" s="15"/>
      <c r="G127" s="10">
        <v>43.595199999999998</v>
      </c>
      <c r="H127" s="10">
        <v>0</v>
      </c>
      <c r="I127" s="10">
        <v>0</v>
      </c>
      <c r="J127" s="11" t="s">
        <v>561</v>
      </c>
      <c r="K127" s="11"/>
      <c r="L127" s="11"/>
      <c r="M127" s="11"/>
      <c r="O127" s="141"/>
    </row>
    <row r="128" spans="1:18" x14ac:dyDescent="0.2">
      <c r="A128" s="9"/>
      <c r="B128" s="10"/>
      <c r="C128" s="10"/>
      <c r="D128" s="10"/>
      <c r="E128" s="11"/>
      <c r="F128" s="11"/>
      <c r="G128" s="10"/>
      <c r="H128" s="10"/>
      <c r="I128" s="10"/>
      <c r="J128" s="11"/>
      <c r="K128" s="11"/>
      <c r="L128" s="11"/>
      <c r="M128" s="11"/>
      <c r="O128" s="141"/>
    </row>
    <row r="129" spans="1:18" x14ac:dyDescent="0.2">
      <c r="A129" s="16" t="s">
        <v>475</v>
      </c>
      <c r="B129" s="17">
        <v>2.4417489999999997</v>
      </c>
      <c r="C129" s="17">
        <v>0.31164999999999998</v>
      </c>
      <c r="D129" s="17">
        <v>0.24063200000000001</v>
      </c>
      <c r="E129" s="15">
        <v>-22.787742660035292</v>
      </c>
      <c r="F129" s="15"/>
      <c r="G129" s="17">
        <v>678.66336999999999</v>
      </c>
      <c r="H129" s="17">
        <v>31.419049999999999</v>
      </c>
      <c r="I129" s="17">
        <v>150.35718</v>
      </c>
      <c r="J129" s="15">
        <v>378.55418925779105</v>
      </c>
      <c r="K129" s="11"/>
      <c r="L129" s="11"/>
      <c r="M129" s="11"/>
      <c r="O129" s="141"/>
    </row>
    <row r="130" spans="1:18" x14ac:dyDescent="0.2">
      <c r="A130" s="66"/>
      <c r="B130" s="70"/>
      <c r="C130" s="70"/>
      <c r="D130" s="70"/>
      <c r="E130" s="70"/>
      <c r="F130" s="70"/>
      <c r="G130" s="70"/>
      <c r="H130" s="70"/>
      <c r="I130" s="70"/>
      <c r="J130" s="66"/>
      <c r="K130" s="9"/>
      <c r="L130" s="11"/>
      <c r="M130" s="9"/>
      <c r="O130" s="141"/>
    </row>
    <row r="131" spans="1:18" x14ac:dyDescent="0.2">
      <c r="A131" s="9" t="s">
        <v>386</v>
      </c>
      <c r="B131" s="9"/>
      <c r="C131" s="9"/>
      <c r="D131" s="9"/>
      <c r="E131" s="9"/>
      <c r="F131" s="9"/>
      <c r="G131" s="9"/>
      <c r="H131" s="9"/>
      <c r="I131" s="9"/>
      <c r="J131" s="9"/>
      <c r="K131" s="9"/>
      <c r="L131" s="11"/>
      <c r="M131" s="9"/>
      <c r="O131" s="141"/>
    </row>
    <row r="132" spans="1:18" ht="20.100000000000001" customHeight="1" x14ac:dyDescent="0.2">
      <c r="A132" s="394" t="s">
        <v>152</v>
      </c>
      <c r="B132" s="394"/>
      <c r="C132" s="394"/>
      <c r="D132" s="394"/>
      <c r="E132" s="394"/>
      <c r="F132" s="394"/>
      <c r="G132" s="394"/>
      <c r="H132" s="394"/>
      <c r="I132" s="394"/>
      <c r="J132" s="394"/>
      <c r="K132" s="322"/>
      <c r="L132" s="11"/>
      <c r="M132" s="322"/>
      <c r="O132" s="141"/>
    </row>
    <row r="133" spans="1:18" ht="20.100000000000001" customHeight="1" x14ac:dyDescent="0.2">
      <c r="A133" s="395" t="s">
        <v>509</v>
      </c>
      <c r="B133" s="395"/>
      <c r="C133" s="395"/>
      <c r="D133" s="395"/>
      <c r="E133" s="395"/>
      <c r="F133" s="395"/>
      <c r="G133" s="395"/>
      <c r="H133" s="395"/>
      <c r="I133" s="395"/>
      <c r="J133" s="395"/>
      <c r="K133" s="322"/>
      <c r="L133" s="11"/>
      <c r="M133" s="322"/>
      <c r="O133" s="141"/>
    </row>
    <row r="134" spans="1:18" s="19" customFormat="1" x14ac:dyDescent="0.2">
      <c r="A134" s="16"/>
      <c r="B134" s="396" t="s">
        <v>286</v>
      </c>
      <c r="C134" s="396"/>
      <c r="D134" s="396"/>
      <c r="E134" s="396"/>
      <c r="F134" s="92"/>
      <c r="G134" s="396" t="s">
        <v>397</v>
      </c>
      <c r="H134" s="396"/>
      <c r="I134" s="396"/>
      <c r="J134" s="396"/>
      <c r="K134" s="92"/>
      <c r="L134" s="11"/>
      <c r="M134" s="92"/>
      <c r="O134" s="139"/>
      <c r="P134" s="139"/>
      <c r="Q134" s="139"/>
    </row>
    <row r="135" spans="1:18" s="19" customFormat="1" x14ac:dyDescent="0.2">
      <c r="A135" s="16" t="s">
        <v>245</v>
      </c>
      <c r="B135" s="399">
        <v>2023</v>
      </c>
      <c r="C135" s="397" t="s">
        <v>547</v>
      </c>
      <c r="D135" s="397"/>
      <c r="E135" s="397"/>
      <c r="F135" s="92"/>
      <c r="G135" s="399">
        <v>2023</v>
      </c>
      <c r="H135" s="397" t="s">
        <v>547</v>
      </c>
      <c r="I135" s="397"/>
      <c r="J135" s="397"/>
      <c r="K135" s="92"/>
      <c r="L135" s="11"/>
      <c r="M135" s="92"/>
      <c r="O135" s="139"/>
      <c r="P135" s="139"/>
      <c r="Q135" s="139"/>
    </row>
    <row r="136" spans="1:18" s="19" customFormat="1" x14ac:dyDescent="0.2">
      <c r="A136" s="94"/>
      <c r="B136" s="402"/>
      <c r="C136" s="210">
        <v>2023</v>
      </c>
      <c r="D136" s="210">
        <v>2024</v>
      </c>
      <c r="E136" s="96" t="s">
        <v>558</v>
      </c>
      <c r="F136" s="97"/>
      <c r="G136" s="402"/>
      <c r="H136" s="210">
        <v>2023</v>
      </c>
      <c r="I136" s="210">
        <v>2024</v>
      </c>
      <c r="J136" s="96" t="s">
        <v>558</v>
      </c>
      <c r="K136" s="92"/>
      <c r="L136" s="11"/>
      <c r="M136" s="92"/>
      <c r="O136" s="139"/>
      <c r="P136" s="139"/>
      <c r="Q136" s="139"/>
    </row>
    <row r="137" spans="1:18" ht="11.25" customHeight="1" x14ac:dyDescent="0.2">
      <c r="A137" s="9"/>
      <c r="B137" s="10"/>
      <c r="C137" s="10"/>
      <c r="D137" s="10"/>
      <c r="E137" s="11"/>
      <c r="F137" s="11"/>
      <c r="G137" s="10"/>
      <c r="H137" s="10"/>
      <c r="I137" s="10"/>
      <c r="J137" s="11"/>
      <c r="K137" s="11"/>
      <c r="L137" s="11"/>
      <c r="M137" s="11"/>
      <c r="O137" s="141"/>
    </row>
    <row r="138" spans="1:18" s="20" customFormat="1" x14ac:dyDescent="0.2">
      <c r="A138" s="68" t="s">
        <v>508</v>
      </c>
      <c r="B138" s="68">
        <v>165558.27530579999</v>
      </c>
      <c r="C138" s="68">
        <v>9059.2151097999995</v>
      </c>
      <c r="D138" s="68">
        <v>6075.9504997000004</v>
      </c>
      <c r="E138" s="15">
        <v>-32.930718323188827</v>
      </c>
      <c r="F138" s="68"/>
      <c r="G138" s="68">
        <v>60021.68694</v>
      </c>
      <c r="H138" s="68">
        <v>5528.5942599999998</v>
      </c>
      <c r="I138" s="68">
        <v>6032.2057500000001</v>
      </c>
      <c r="J138" s="15">
        <v>9.1092141386407377</v>
      </c>
      <c r="K138" s="15"/>
      <c r="L138" s="11"/>
      <c r="M138" s="15"/>
      <c r="O138" s="140"/>
      <c r="P138" s="144"/>
      <c r="Q138" s="144"/>
    </row>
    <row r="139" spans="1:18" ht="11.25" customHeight="1" x14ac:dyDescent="0.2">
      <c r="A139" s="16"/>
      <c r="B139" s="17"/>
      <c r="C139" s="17"/>
      <c r="D139" s="17"/>
      <c r="E139" s="15"/>
      <c r="F139" s="15"/>
      <c r="G139" s="17"/>
      <c r="H139" s="17"/>
      <c r="I139" s="17"/>
      <c r="J139" s="11"/>
      <c r="K139" s="11"/>
      <c r="L139" s="11"/>
      <c r="M139" s="11"/>
      <c r="O139" s="141"/>
    </row>
    <row r="140" spans="1:18" s="19" customFormat="1" ht="11.25" customHeight="1" x14ac:dyDescent="0.2">
      <c r="A140" s="166" t="s">
        <v>287</v>
      </c>
      <c r="B140" s="17">
        <v>142751.60816999999</v>
      </c>
      <c r="C140" s="17">
        <v>7267.39</v>
      </c>
      <c r="D140" s="17">
        <v>4704.1570000000002</v>
      </c>
      <c r="E140" s="15">
        <v>-35.270337769130322</v>
      </c>
      <c r="F140" s="15"/>
      <c r="G140" s="17">
        <v>28757.06249</v>
      </c>
      <c r="H140" s="17">
        <v>1684.1088299999999</v>
      </c>
      <c r="I140" s="17">
        <v>1090.27242</v>
      </c>
      <c r="J140" s="15">
        <v>-35.261165990086269</v>
      </c>
      <c r="K140" s="15"/>
      <c r="L140" s="11"/>
      <c r="M140" s="15"/>
      <c r="N140" s="213"/>
      <c r="O140" s="213"/>
      <c r="P140" s="211"/>
      <c r="Q140" s="211"/>
      <c r="R140" s="211"/>
    </row>
    <row r="141" spans="1:18" ht="11.25" customHeight="1" x14ac:dyDescent="0.2">
      <c r="A141" s="167" t="s">
        <v>112</v>
      </c>
      <c r="B141" s="10">
        <v>87208.898700000005</v>
      </c>
      <c r="C141" s="10">
        <v>7267.39</v>
      </c>
      <c r="D141" s="10">
        <v>4704.1570000000002</v>
      </c>
      <c r="E141" s="11">
        <v>-35.270337769130322</v>
      </c>
      <c r="F141" s="15"/>
      <c r="G141" s="10">
        <v>20900.141380000001</v>
      </c>
      <c r="H141" s="10">
        <v>1684.1088299999999</v>
      </c>
      <c r="I141" s="10">
        <v>1090.27242</v>
      </c>
      <c r="J141" s="11">
        <v>-35.261165990086269</v>
      </c>
      <c r="K141" s="11"/>
      <c r="L141" s="11"/>
      <c r="M141" s="11"/>
      <c r="O141" s="141"/>
    </row>
    <row r="142" spans="1:18" ht="11.25" customHeight="1" x14ac:dyDescent="0.2">
      <c r="A142" s="167" t="s">
        <v>113</v>
      </c>
      <c r="B142" s="10">
        <v>50738.78</v>
      </c>
      <c r="C142" s="10">
        <v>0</v>
      </c>
      <c r="D142" s="10">
        <v>0</v>
      </c>
      <c r="E142" s="11" t="s">
        <v>561</v>
      </c>
      <c r="F142" s="15"/>
      <c r="G142" s="10">
        <v>5329.8457900000003</v>
      </c>
      <c r="H142" s="10">
        <v>0</v>
      </c>
      <c r="I142" s="10">
        <v>0</v>
      </c>
      <c r="J142" s="11" t="s">
        <v>561</v>
      </c>
      <c r="K142" s="11"/>
      <c r="L142" s="11"/>
      <c r="M142" s="11"/>
      <c r="O142" s="141"/>
    </row>
    <row r="143" spans="1:18" ht="11.25" customHeight="1" x14ac:dyDescent="0.2">
      <c r="A143" s="167" t="s">
        <v>310</v>
      </c>
      <c r="B143" s="10">
        <v>0</v>
      </c>
      <c r="C143" s="10">
        <v>0</v>
      </c>
      <c r="D143" s="10">
        <v>0</v>
      </c>
      <c r="E143" s="11" t="s">
        <v>561</v>
      </c>
      <c r="F143" s="15"/>
      <c r="G143" s="10">
        <v>0</v>
      </c>
      <c r="H143" s="10">
        <v>0</v>
      </c>
      <c r="I143" s="10">
        <v>0</v>
      </c>
      <c r="J143" s="11" t="s">
        <v>561</v>
      </c>
      <c r="K143" s="11"/>
      <c r="L143" s="11"/>
      <c r="M143" s="11"/>
      <c r="O143" s="141"/>
    </row>
    <row r="144" spans="1:18" ht="11.25" customHeight="1" x14ac:dyDescent="0.2">
      <c r="A144" s="167" t="s">
        <v>311</v>
      </c>
      <c r="B144" s="10">
        <v>4803.9294699999991</v>
      </c>
      <c r="C144" s="10">
        <v>0</v>
      </c>
      <c r="D144" s="10">
        <v>0</v>
      </c>
      <c r="E144" s="11" t="s">
        <v>561</v>
      </c>
      <c r="F144" s="15"/>
      <c r="G144" s="10">
        <v>2527.0753200000004</v>
      </c>
      <c r="H144" s="10">
        <v>0</v>
      </c>
      <c r="I144" s="10">
        <v>0</v>
      </c>
      <c r="J144" s="11" t="s">
        <v>561</v>
      </c>
      <c r="K144" s="11"/>
      <c r="L144" s="11"/>
      <c r="M144" s="11"/>
      <c r="O144" s="141"/>
    </row>
    <row r="145" spans="1:17" ht="11.25" customHeight="1" x14ac:dyDescent="0.2">
      <c r="A145" s="167"/>
      <c r="B145" s="10"/>
      <c r="C145" s="10"/>
      <c r="D145" s="10"/>
      <c r="E145" s="11"/>
      <c r="F145" s="15"/>
      <c r="G145" s="10"/>
      <c r="H145" s="10"/>
      <c r="I145" s="10"/>
      <c r="J145" s="11"/>
      <c r="K145" s="11"/>
      <c r="L145" s="11"/>
      <c r="M145" s="11"/>
      <c r="O145" s="141"/>
    </row>
    <row r="146" spans="1:17" s="19" customFormat="1" ht="11.25" customHeight="1" x14ac:dyDescent="0.2">
      <c r="A146" s="166" t="s">
        <v>288</v>
      </c>
      <c r="B146" s="17">
        <v>0</v>
      </c>
      <c r="C146" s="17">
        <v>0</v>
      </c>
      <c r="D146" s="17">
        <v>0.34699999999999998</v>
      </c>
      <c r="E146" s="15" t="s">
        <v>561</v>
      </c>
      <c r="F146" s="15"/>
      <c r="G146" s="17">
        <v>0</v>
      </c>
      <c r="H146" s="17">
        <v>0</v>
      </c>
      <c r="I146" s="17">
        <v>1.33304</v>
      </c>
      <c r="J146" s="15" t="s">
        <v>561</v>
      </c>
      <c r="K146" s="15"/>
      <c r="L146" s="11"/>
      <c r="M146" s="15"/>
      <c r="O146" s="140"/>
      <c r="P146" s="139"/>
      <c r="Q146" s="139"/>
    </row>
    <row r="147" spans="1:17" ht="11.25" customHeight="1" x14ac:dyDescent="0.2">
      <c r="A147" s="167" t="s">
        <v>112</v>
      </c>
      <c r="B147" s="10">
        <v>0</v>
      </c>
      <c r="C147" s="10">
        <v>0</v>
      </c>
      <c r="D147" s="10">
        <v>0</v>
      </c>
      <c r="E147" s="11" t="s">
        <v>561</v>
      </c>
      <c r="F147" s="15"/>
      <c r="G147" s="10">
        <v>0</v>
      </c>
      <c r="H147" s="10">
        <v>0</v>
      </c>
      <c r="I147" s="10">
        <v>0</v>
      </c>
      <c r="J147" s="11" t="s">
        <v>561</v>
      </c>
      <c r="K147" s="11"/>
      <c r="L147" s="11"/>
      <c r="M147" s="11"/>
      <c r="O147" s="141"/>
    </row>
    <row r="148" spans="1:17" ht="11.25" customHeight="1" x14ac:dyDescent="0.2">
      <c r="A148" s="167" t="s">
        <v>113</v>
      </c>
      <c r="B148" s="10">
        <v>0</v>
      </c>
      <c r="C148" s="10">
        <v>0</v>
      </c>
      <c r="D148" s="10">
        <v>0.34699999999999998</v>
      </c>
      <c r="E148" s="11" t="s">
        <v>561</v>
      </c>
      <c r="F148" s="15"/>
      <c r="G148" s="10">
        <v>0</v>
      </c>
      <c r="H148" s="10">
        <v>0</v>
      </c>
      <c r="I148" s="10">
        <v>1.33304</v>
      </c>
      <c r="J148" s="11" t="s">
        <v>561</v>
      </c>
      <c r="K148" s="11"/>
      <c r="L148" s="11"/>
      <c r="M148" s="11"/>
      <c r="O148" s="141"/>
    </row>
    <row r="149" spans="1:17" ht="11.25" customHeight="1" x14ac:dyDescent="0.2">
      <c r="A149" s="167" t="s">
        <v>343</v>
      </c>
      <c r="B149" s="10">
        <v>0</v>
      </c>
      <c r="C149" s="10">
        <v>0</v>
      </c>
      <c r="D149" s="10">
        <v>0</v>
      </c>
      <c r="E149" s="11" t="s">
        <v>561</v>
      </c>
      <c r="F149" s="15"/>
      <c r="G149" s="10">
        <v>0</v>
      </c>
      <c r="H149" s="10">
        <v>0</v>
      </c>
      <c r="I149" s="10">
        <v>0</v>
      </c>
      <c r="J149" s="11" t="s">
        <v>561</v>
      </c>
      <c r="K149" s="11"/>
      <c r="L149" s="11"/>
      <c r="M149" s="11"/>
      <c r="O149" s="141"/>
    </row>
    <row r="150" spans="1:17" ht="11.25" customHeight="1" x14ac:dyDescent="0.2">
      <c r="A150" s="167"/>
      <c r="B150" s="10"/>
      <c r="C150" s="10"/>
      <c r="D150" s="10"/>
      <c r="E150" s="11"/>
      <c r="F150" s="15"/>
      <c r="G150" s="10"/>
      <c r="H150" s="10"/>
      <c r="I150" s="10"/>
      <c r="J150" s="11"/>
      <c r="K150" s="11"/>
      <c r="L150" s="11"/>
      <c r="M150" s="11"/>
      <c r="O150" s="141"/>
    </row>
    <row r="151" spans="1:17" s="19" customFormat="1" ht="11.25" customHeight="1" x14ac:dyDescent="0.2">
      <c r="A151" s="166" t="s">
        <v>340</v>
      </c>
      <c r="B151" s="17">
        <v>464.11148080000009</v>
      </c>
      <c r="C151" s="17">
        <v>95.873079799999999</v>
      </c>
      <c r="D151" s="17">
        <v>124.4909997</v>
      </c>
      <c r="E151" s="15">
        <v>29.849797210749443</v>
      </c>
      <c r="F151" s="17"/>
      <c r="G151" s="17">
        <v>10652.198089999998</v>
      </c>
      <c r="H151" s="17">
        <v>2000.8656100000001</v>
      </c>
      <c r="I151" s="17">
        <v>2433.14113</v>
      </c>
      <c r="J151" s="15">
        <v>21.604425496622937</v>
      </c>
      <c r="K151" s="15"/>
      <c r="L151" s="11"/>
      <c r="M151" s="15"/>
      <c r="O151" s="140"/>
      <c r="P151" s="139"/>
      <c r="Q151" s="139"/>
    </row>
    <row r="152" spans="1:17" ht="11.25" customHeight="1" x14ac:dyDescent="0.2">
      <c r="A152" s="167" t="s">
        <v>526</v>
      </c>
      <c r="B152" s="10">
        <v>0</v>
      </c>
      <c r="C152" s="10">
        <v>0</v>
      </c>
      <c r="D152" s="10">
        <v>0</v>
      </c>
      <c r="E152" s="11" t="s">
        <v>561</v>
      </c>
      <c r="F152" s="15"/>
      <c r="G152" s="10">
        <v>0</v>
      </c>
      <c r="H152" s="10">
        <v>0</v>
      </c>
      <c r="I152" s="10">
        <v>0</v>
      </c>
      <c r="J152" s="11" t="s">
        <v>561</v>
      </c>
      <c r="K152" s="11"/>
      <c r="L152" s="11"/>
      <c r="M152" s="11"/>
      <c r="O152" s="141"/>
    </row>
    <row r="153" spans="1:17" ht="11.25" customHeight="1" x14ac:dyDescent="0.2">
      <c r="A153" s="167" t="s">
        <v>320</v>
      </c>
      <c r="B153" s="10">
        <v>5.9056350000000002</v>
      </c>
      <c r="C153" s="10">
        <v>0</v>
      </c>
      <c r="D153" s="10">
        <v>0</v>
      </c>
      <c r="E153" s="11" t="s">
        <v>561</v>
      </c>
      <c r="F153" s="15"/>
      <c r="G153" s="10">
        <v>77.870260000000002</v>
      </c>
      <c r="H153" s="10">
        <v>0</v>
      </c>
      <c r="I153" s="10">
        <v>0</v>
      </c>
      <c r="J153" s="11" t="s">
        <v>561</v>
      </c>
      <c r="K153" s="11"/>
      <c r="L153" s="11"/>
      <c r="M153" s="11"/>
      <c r="O153" s="141"/>
    </row>
    <row r="154" spans="1:17" ht="11.25" customHeight="1" x14ac:dyDescent="0.2">
      <c r="A154" s="167" t="s">
        <v>367</v>
      </c>
      <c r="B154" s="10">
        <v>388.81684580000007</v>
      </c>
      <c r="C154" s="10">
        <v>85.793079800000001</v>
      </c>
      <c r="D154" s="10">
        <v>116.2289997</v>
      </c>
      <c r="E154" s="11">
        <v>35.475961430632793</v>
      </c>
      <c r="F154" s="15"/>
      <c r="G154" s="10">
        <v>8705.8602599999995</v>
      </c>
      <c r="H154" s="10">
        <v>1796.1504</v>
      </c>
      <c r="I154" s="10">
        <v>2361.9081299999998</v>
      </c>
      <c r="J154" s="11">
        <v>31.498349470066643</v>
      </c>
      <c r="K154" s="11"/>
      <c r="L154" s="11"/>
      <c r="M154" s="11"/>
      <c r="O154" s="141"/>
    </row>
    <row r="155" spans="1:17" ht="11.25" customHeight="1" x14ac:dyDescent="0.2">
      <c r="A155" s="167" t="s">
        <v>321</v>
      </c>
      <c r="B155" s="10">
        <v>0</v>
      </c>
      <c r="C155" s="10">
        <v>0</v>
      </c>
      <c r="D155" s="10">
        <v>0</v>
      </c>
      <c r="E155" s="11" t="s">
        <v>561</v>
      </c>
      <c r="F155" s="15"/>
      <c r="G155" s="10">
        <v>0</v>
      </c>
      <c r="H155" s="10">
        <v>0</v>
      </c>
      <c r="I155" s="10">
        <v>0</v>
      </c>
      <c r="J155" s="11" t="s">
        <v>561</v>
      </c>
      <c r="K155" s="11"/>
      <c r="L155" s="11"/>
      <c r="M155" s="11"/>
      <c r="O155" s="141"/>
    </row>
    <row r="156" spans="1:17" ht="11.25" customHeight="1" x14ac:dyDescent="0.2">
      <c r="A156" s="167" t="s">
        <v>527</v>
      </c>
      <c r="B156" s="10">
        <v>0.28799999999999998</v>
      </c>
      <c r="C156" s="10">
        <v>0</v>
      </c>
      <c r="D156" s="10">
        <v>0</v>
      </c>
      <c r="E156" s="11" t="s">
        <v>561</v>
      </c>
      <c r="F156" s="15"/>
      <c r="G156" s="10">
        <v>14.716539999999998</v>
      </c>
      <c r="H156" s="10">
        <v>0</v>
      </c>
      <c r="I156" s="10">
        <v>0</v>
      </c>
      <c r="J156" s="11" t="s">
        <v>561</v>
      </c>
      <c r="K156" s="11"/>
      <c r="L156" s="11"/>
      <c r="M156" s="11"/>
      <c r="O156" s="141"/>
    </row>
    <row r="157" spans="1:17" ht="11.25" customHeight="1" x14ac:dyDescent="0.2">
      <c r="A157" s="167" t="s">
        <v>528</v>
      </c>
      <c r="B157" s="10">
        <v>0</v>
      </c>
      <c r="C157" s="10">
        <v>0</v>
      </c>
      <c r="D157" s="10">
        <v>0</v>
      </c>
      <c r="E157" s="11" t="s">
        <v>561</v>
      </c>
      <c r="F157" s="15"/>
      <c r="G157" s="10">
        <v>0</v>
      </c>
      <c r="H157" s="10">
        <v>0</v>
      </c>
      <c r="I157" s="10">
        <v>0</v>
      </c>
      <c r="J157" s="11" t="s">
        <v>561</v>
      </c>
      <c r="K157" s="11"/>
      <c r="L157" s="11"/>
      <c r="M157" s="11"/>
      <c r="O157" s="141"/>
    </row>
    <row r="158" spans="1:17" ht="11.25" customHeight="1" x14ac:dyDescent="0.2">
      <c r="A158" s="167" t="s">
        <v>289</v>
      </c>
      <c r="B158" s="10">
        <v>69.100999999999999</v>
      </c>
      <c r="C158" s="10">
        <v>10.08</v>
      </c>
      <c r="D158" s="10">
        <v>8.2620000000000005</v>
      </c>
      <c r="E158" s="11">
        <v>-18.035714285714278</v>
      </c>
      <c r="F158" s="15"/>
      <c r="G158" s="10">
        <v>1853.7510300000001</v>
      </c>
      <c r="H158" s="10">
        <v>204.71520999999998</v>
      </c>
      <c r="I158" s="10">
        <v>71.233000000000004</v>
      </c>
      <c r="J158" s="11">
        <v>-65.203855639256119</v>
      </c>
      <c r="K158" s="11"/>
      <c r="L158" s="11"/>
      <c r="M158" s="11"/>
      <c r="O158" s="141"/>
    </row>
    <row r="159" spans="1:17" ht="11.25" customHeight="1" x14ac:dyDescent="0.2">
      <c r="A159" s="167"/>
      <c r="B159" s="10"/>
      <c r="C159" s="10"/>
      <c r="D159" s="10"/>
      <c r="E159" s="11"/>
      <c r="F159" s="15"/>
      <c r="G159" s="10"/>
      <c r="H159" s="10"/>
      <c r="I159" s="10"/>
      <c r="J159" s="11"/>
      <c r="K159" s="11"/>
      <c r="L159" s="11"/>
      <c r="M159" s="11"/>
      <c r="O159" s="141"/>
    </row>
    <row r="160" spans="1:17" ht="11.25" customHeight="1" x14ac:dyDescent="0.2">
      <c r="A160" s="166" t="s">
        <v>529</v>
      </c>
      <c r="B160" s="10">
        <v>5.3999999999999999E-2</v>
      </c>
      <c r="C160" s="10">
        <v>5.3999999999999999E-2</v>
      </c>
      <c r="D160" s="10">
        <v>0</v>
      </c>
      <c r="E160" s="11" t="s">
        <v>561</v>
      </c>
      <c r="F160" s="15"/>
      <c r="G160" s="10">
        <v>1.7850000000000001E-2</v>
      </c>
      <c r="H160" s="10">
        <v>1.7850000000000001E-2</v>
      </c>
      <c r="I160" s="10">
        <v>0</v>
      </c>
      <c r="J160" s="11" t="s">
        <v>561</v>
      </c>
      <c r="K160" s="11"/>
      <c r="L160" s="11"/>
      <c r="M160" s="11"/>
      <c r="O160" s="141"/>
    </row>
    <row r="161" spans="1:17" s="19" customFormat="1" ht="11.25" customHeight="1" x14ac:dyDescent="0.2">
      <c r="A161" s="166" t="s">
        <v>312</v>
      </c>
      <c r="B161" s="17">
        <v>121.104</v>
      </c>
      <c r="C161" s="17">
        <v>25.59</v>
      </c>
      <c r="D161" s="17">
        <v>23.664000000000001</v>
      </c>
      <c r="E161" s="15">
        <v>-7.5263774912074979</v>
      </c>
      <c r="F161" s="15"/>
      <c r="G161" s="17">
        <v>939.45552999999995</v>
      </c>
      <c r="H161" s="17">
        <v>193.95690999999999</v>
      </c>
      <c r="I161" s="17">
        <v>161.7184</v>
      </c>
      <c r="J161" s="15">
        <v>-16.621480513377946</v>
      </c>
      <c r="K161" s="15"/>
      <c r="L161" s="11"/>
      <c r="M161" s="15"/>
      <c r="O161" s="140"/>
      <c r="P161" s="139"/>
      <c r="Q161" s="139"/>
    </row>
    <row r="162" spans="1:17" s="19" customFormat="1" ht="11.25" customHeight="1" x14ac:dyDescent="0.2">
      <c r="A162" s="166" t="s">
        <v>341</v>
      </c>
      <c r="B162" s="17">
        <v>0</v>
      </c>
      <c r="C162" s="17">
        <v>0</v>
      </c>
      <c r="D162" s="17">
        <v>0</v>
      </c>
      <c r="E162" s="15" t="s">
        <v>561</v>
      </c>
      <c r="F162" s="15"/>
      <c r="G162" s="17">
        <v>0</v>
      </c>
      <c r="H162" s="17">
        <v>0</v>
      </c>
      <c r="I162" s="17">
        <v>0</v>
      </c>
      <c r="J162" s="15" t="s">
        <v>561</v>
      </c>
      <c r="K162" s="15"/>
      <c r="L162" s="11"/>
      <c r="M162" s="15"/>
      <c r="O162" s="140"/>
      <c r="P162" s="139"/>
      <c r="Q162" s="139"/>
    </row>
    <row r="163" spans="1:17" s="19" customFormat="1" ht="11.25" customHeight="1" x14ac:dyDescent="0.2">
      <c r="A163" s="166"/>
      <c r="B163" s="17"/>
      <c r="C163" s="17"/>
      <c r="D163" s="17"/>
      <c r="E163" s="15"/>
      <c r="F163" s="15"/>
      <c r="G163" s="17"/>
      <c r="H163" s="17"/>
      <c r="I163" s="17"/>
      <c r="J163" s="15"/>
      <c r="K163" s="15"/>
      <c r="L163" s="11"/>
      <c r="M163" s="15"/>
      <c r="O163" s="140"/>
      <c r="P163" s="139"/>
      <c r="Q163" s="139"/>
    </row>
    <row r="164" spans="1:17" s="19" customFormat="1" ht="11.25" customHeight="1" x14ac:dyDescent="0.2">
      <c r="A164" s="166"/>
      <c r="B164" s="17"/>
      <c r="C164" s="17"/>
      <c r="D164" s="17"/>
      <c r="E164" s="15"/>
      <c r="F164" s="15"/>
      <c r="G164" s="17"/>
      <c r="H164" s="17"/>
      <c r="I164" s="17"/>
      <c r="J164" s="15"/>
      <c r="K164" s="15"/>
      <c r="L164" s="11"/>
      <c r="M164" s="15"/>
      <c r="O164" s="140"/>
      <c r="P164" s="139"/>
      <c r="Q164" s="139"/>
    </row>
    <row r="165" spans="1:17" s="19" customFormat="1" ht="11.25" customHeight="1" x14ac:dyDescent="0.2">
      <c r="A165" s="166" t="s">
        <v>520</v>
      </c>
      <c r="B165" s="17">
        <v>21676.683475000002</v>
      </c>
      <c r="C165" s="17">
        <v>1631.3710000000001</v>
      </c>
      <c r="D165" s="17">
        <v>1213.0540000000001</v>
      </c>
      <c r="E165" s="15">
        <v>-25.642051991852256</v>
      </c>
      <c r="F165" s="15"/>
      <c r="G165" s="17">
        <v>12949.5959</v>
      </c>
      <c r="H165" s="17">
        <v>1029.3250599999999</v>
      </c>
      <c r="I165" s="17">
        <v>2208.5407599999999</v>
      </c>
      <c r="J165" s="15">
        <v>114.56203155104373</v>
      </c>
      <c r="K165" s="15"/>
      <c r="L165" s="11"/>
      <c r="M165" s="15"/>
      <c r="O165" s="140"/>
      <c r="P165" s="139"/>
      <c r="Q165" s="139"/>
    </row>
    <row r="166" spans="1:17" s="19" customFormat="1" ht="11.25" customHeight="1" x14ac:dyDescent="0.2">
      <c r="A166" s="167" t="s">
        <v>510</v>
      </c>
      <c r="B166" s="10">
        <v>10743.806675000002</v>
      </c>
      <c r="C166" s="10">
        <v>671.37099999999998</v>
      </c>
      <c r="D166" s="10">
        <v>1029.2840000000001</v>
      </c>
      <c r="E166" s="11">
        <v>53.310762603687095</v>
      </c>
      <c r="F166" s="15"/>
      <c r="G166" s="10">
        <v>10741.418320000001</v>
      </c>
      <c r="H166" s="10">
        <v>881.97857999999985</v>
      </c>
      <c r="I166" s="10">
        <v>2091.3601199999998</v>
      </c>
      <c r="J166" s="11">
        <v>137.12141852696695</v>
      </c>
      <c r="K166" s="15"/>
      <c r="L166" s="11"/>
      <c r="M166" s="15"/>
      <c r="O166" s="140"/>
      <c r="P166" s="139"/>
      <c r="Q166" s="139"/>
    </row>
    <row r="167" spans="1:17" s="19" customFormat="1" ht="11.25" customHeight="1" x14ac:dyDescent="0.2">
      <c r="A167" s="167" t="s">
        <v>519</v>
      </c>
      <c r="B167" s="10">
        <v>98.25</v>
      </c>
      <c r="C167" s="10">
        <v>0</v>
      </c>
      <c r="D167" s="10">
        <v>39.466000000000001</v>
      </c>
      <c r="E167" s="11" t="s">
        <v>561</v>
      </c>
      <c r="F167" s="15"/>
      <c r="G167" s="10">
        <v>311.83843999999999</v>
      </c>
      <c r="H167" s="10">
        <v>0</v>
      </c>
      <c r="I167" s="10">
        <v>117.18064</v>
      </c>
      <c r="J167" s="11" t="s">
        <v>561</v>
      </c>
      <c r="K167" s="15"/>
      <c r="L167" s="11"/>
      <c r="M167" s="15"/>
      <c r="O167" s="140"/>
      <c r="P167" s="139"/>
      <c r="Q167" s="139"/>
    </row>
    <row r="168" spans="1:17" s="19" customFormat="1" ht="11.25" customHeight="1" x14ac:dyDescent="0.2">
      <c r="A168" s="167" t="s">
        <v>513</v>
      </c>
      <c r="B168" s="10">
        <v>3250.1407999999997</v>
      </c>
      <c r="C168" s="10">
        <v>960</v>
      </c>
      <c r="D168" s="10">
        <v>0</v>
      </c>
      <c r="E168" s="11" t="s">
        <v>561</v>
      </c>
      <c r="F168" s="15"/>
      <c r="G168" s="10">
        <v>667.58647999999994</v>
      </c>
      <c r="H168" s="10">
        <v>147.34648000000001</v>
      </c>
      <c r="I168" s="10">
        <v>0</v>
      </c>
      <c r="J168" s="11" t="s">
        <v>561</v>
      </c>
      <c r="K168" s="15"/>
      <c r="L168" s="11"/>
      <c r="M168" s="15"/>
      <c r="O168" s="140"/>
      <c r="P168" s="139"/>
      <c r="Q168" s="139"/>
    </row>
    <row r="169" spans="1:17" s="19" customFormat="1" ht="11.25" customHeight="1" x14ac:dyDescent="0.2">
      <c r="A169" s="167" t="s">
        <v>514</v>
      </c>
      <c r="B169" s="10">
        <v>90.141999999999996</v>
      </c>
      <c r="C169" s="10">
        <v>0</v>
      </c>
      <c r="D169" s="10">
        <v>0</v>
      </c>
      <c r="E169" s="11" t="s">
        <v>561</v>
      </c>
      <c r="F169" s="15"/>
      <c r="G169" s="10">
        <v>65.867770000000007</v>
      </c>
      <c r="H169" s="10">
        <v>0</v>
      </c>
      <c r="I169" s="10">
        <v>0</v>
      </c>
      <c r="J169" s="11" t="s">
        <v>561</v>
      </c>
      <c r="K169" s="15"/>
      <c r="L169" s="11"/>
      <c r="M169" s="15"/>
      <c r="O169" s="140"/>
      <c r="P169" s="139"/>
      <c r="Q169" s="139"/>
    </row>
    <row r="170" spans="1:17" s="19" customFormat="1" ht="11.25" customHeight="1" x14ac:dyDescent="0.2">
      <c r="A170" s="166" t="s">
        <v>511</v>
      </c>
      <c r="B170" s="10">
        <v>7494.3440000000001</v>
      </c>
      <c r="C170" s="10">
        <v>0</v>
      </c>
      <c r="D170" s="10">
        <v>144.304</v>
      </c>
      <c r="E170" s="11" t="s">
        <v>561</v>
      </c>
      <c r="F170" s="15"/>
      <c r="G170" s="10">
        <v>1162.88489</v>
      </c>
      <c r="H170" s="10">
        <v>0</v>
      </c>
      <c r="I170" s="10">
        <v>0</v>
      </c>
      <c r="J170" s="11" t="s">
        <v>561</v>
      </c>
      <c r="K170" s="15"/>
      <c r="L170" s="11"/>
      <c r="M170" s="15"/>
      <c r="O170" s="140"/>
      <c r="P170" s="139"/>
      <c r="Q170" s="139"/>
    </row>
    <row r="171" spans="1:17" s="19" customFormat="1" ht="11.25" customHeight="1" x14ac:dyDescent="0.2">
      <c r="A171" s="166"/>
      <c r="B171" s="17"/>
      <c r="C171" s="17"/>
      <c r="D171" s="17"/>
      <c r="E171" s="15"/>
      <c r="F171" s="15"/>
      <c r="G171" s="17"/>
      <c r="H171" s="17"/>
      <c r="I171" s="17"/>
      <c r="J171" s="15"/>
      <c r="K171" s="15"/>
      <c r="L171" s="11"/>
      <c r="M171" s="15"/>
      <c r="O171" s="140"/>
      <c r="P171" s="139"/>
      <c r="Q171" s="139"/>
    </row>
    <row r="172" spans="1:17" s="19" customFormat="1" ht="11.25" customHeight="1" x14ac:dyDescent="0.2">
      <c r="A172" s="166" t="s">
        <v>512</v>
      </c>
      <c r="B172" s="17">
        <v>544.71417999999994</v>
      </c>
      <c r="C172" s="17">
        <v>38.93703</v>
      </c>
      <c r="D172" s="17">
        <v>10.237500000000001</v>
      </c>
      <c r="E172" s="11">
        <v>-73.707547802182134</v>
      </c>
      <c r="F172" s="15"/>
      <c r="G172" s="17">
        <v>6723.3570800000007</v>
      </c>
      <c r="H172" s="17">
        <v>620.32000000000005</v>
      </c>
      <c r="I172" s="17">
        <v>137.19999999999999</v>
      </c>
      <c r="J172" s="11">
        <v>-77.882383286045922</v>
      </c>
      <c r="K172" s="15"/>
      <c r="L172" s="11"/>
      <c r="M172" s="15"/>
      <c r="O172" s="140"/>
      <c r="P172" s="139"/>
      <c r="Q172" s="139"/>
    </row>
    <row r="173" spans="1:17" s="19" customFormat="1" ht="11.25" customHeight="1" x14ac:dyDescent="0.2">
      <c r="A173" s="167" t="s">
        <v>515</v>
      </c>
      <c r="B173" s="10">
        <v>541.59561999999994</v>
      </c>
      <c r="C173" s="10">
        <v>38.93703</v>
      </c>
      <c r="D173" s="10">
        <v>10.237500000000001</v>
      </c>
      <c r="E173" s="11">
        <v>-73.707547802182134</v>
      </c>
      <c r="F173" s="15"/>
      <c r="G173" s="10">
        <v>6610.9504000000006</v>
      </c>
      <c r="H173" s="10">
        <v>620.32000000000005</v>
      </c>
      <c r="I173" s="10">
        <v>137.19999999999999</v>
      </c>
      <c r="J173" s="11">
        <v>-77.882383286045922</v>
      </c>
      <c r="K173" s="15"/>
      <c r="L173" s="11"/>
      <c r="M173" s="15"/>
      <c r="O173" s="140"/>
      <c r="P173" s="139"/>
      <c r="Q173" s="139"/>
    </row>
    <row r="174" spans="1:17" s="19" customFormat="1" ht="11.25" customHeight="1" x14ac:dyDescent="0.2">
      <c r="A174" s="167" t="s">
        <v>516</v>
      </c>
      <c r="B174" s="10">
        <v>0</v>
      </c>
      <c r="C174" s="10">
        <v>0</v>
      </c>
      <c r="D174" s="10">
        <v>0</v>
      </c>
      <c r="E174" s="11" t="s">
        <v>561</v>
      </c>
      <c r="F174" s="15"/>
      <c r="G174" s="10">
        <v>0</v>
      </c>
      <c r="H174" s="10">
        <v>0</v>
      </c>
      <c r="I174" s="10">
        <v>0</v>
      </c>
      <c r="J174" s="11" t="s">
        <v>561</v>
      </c>
      <c r="K174" s="15"/>
      <c r="L174" s="11"/>
      <c r="M174" s="15"/>
      <c r="O174" s="140"/>
      <c r="P174" s="139"/>
      <c r="Q174" s="139"/>
    </row>
    <row r="175" spans="1:17" s="19" customFormat="1" ht="11.25" customHeight="1" x14ac:dyDescent="0.2">
      <c r="A175" s="166" t="s">
        <v>517</v>
      </c>
      <c r="B175" s="10">
        <v>3.11856</v>
      </c>
      <c r="C175" s="10">
        <v>0</v>
      </c>
      <c r="D175" s="10">
        <v>0</v>
      </c>
      <c r="E175" s="11" t="s">
        <v>561</v>
      </c>
      <c r="F175" s="15"/>
      <c r="G175" s="10">
        <v>112.40667999999999</v>
      </c>
      <c r="H175" s="10">
        <v>0</v>
      </c>
      <c r="I175" s="10">
        <v>0</v>
      </c>
      <c r="J175" s="11" t="s">
        <v>561</v>
      </c>
      <c r="K175" s="15"/>
      <c r="L175" s="11"/>
      <c r="M175" s="15"/>
      <c r="O175" s="140"/>
      <c r="P175" s="139"/>
      <c r="Q175" s="139"/>
    </row>
    <row r="176" spans="1:17" x14ac:dyDescent="0.2">
      <c r="B176" s="70"/>
      <c r="C176" s="70"/>
      <c r="D176" s="70"/>
      <c r="E176" s="70"/>
      <c r="F176" s="70"/>
      <c r="G176" s="70"/>
      <c r="H176" s="70"/>
      <c r="I176" s="70"/>
      <c r="J176" s="66"/>
      <c r="K176" s="9"/>
      <c r="L176" s="11"/>
      <c r="M176" s="9"/>
      <c r="O176" s="141"/>
    </row>
    <row r="177" spans="1:17" x14ac:dyDescent="0.2">
      <c r="A177" s="9" t="s">
        <v>387</v>
      </c>
      <c r="B177" s="9"/>
      <c r="C177" s="9"/>
      <c r="D177" s="9"/>
      <c r="E177" s="9"/>
      <c r="F177" s="9"/>
      <c r="G177" s="9"/>
      <c r="H177" s="9"/>
      <c r="I177" s="9"/>
      <c r="J177" s="9"/>
      <c r="K177" s="9"/>
      <c r="L177" s="11"/>
      <c r="M177" s="9"/>
      <c r="O177" s="141"/>
    </row>
    <row r="178" spans="1:17" ht="20.100000000000001" customHeight="1" x14ac:dyDescent="0.2">
      <c r="A178" s="394" t="s">
        <v>153</v>
      </c>
      <c r="B178" s="394"/>
      <c r="C178" s="394"/>
      <c r="D178" s="394"/>
      <c r="E178" s="394"/>
      <c r="F178" s="394"/>
      <c r="G178" s="394"/>
      <c r="H178" s="394"/>
      <c r="I178" s="394"/>
      <c r="J178" s="394"/>
      <c r="K178" s="322"/>
      <c r="L178" s="11"/>
      <c r="M178" s="322"/>
      <c r="O178" s="141"/>
    </row>
    <row r="179" spans="1:17" ht="19.5" customHeight="1" x14ac:dyDescent="0.2">
      <c r="A179" s="395" t="s">
        <v>146</v>
      </c>
      <c r="B179" s="395"/>
      <c r="C179" s="395"/>
      <c r="D179" s="395"/>
      <c r="E179" s="395"/>
      <c r="F179" s="395"/>
      <c r="G179" s="395"/>
      <c r="H179" s="395"/>
      <c r="I179" s="395"/>
      <c r="J179" s="395"/>
      <c r="K179" s="322"/>
      <c r="L179" s="11"/>
      <c r="M179" s="322"/>
      <c r="O179" s="141"/>
    </row>
    <row r="180" spans="1:17" s="19" customFormat="1" x14ac:dyDescent="0.2">
      <c r="A180" s="16"/>
      <c r="B180" s="396" t="s">
        <v>95</v>
      </c>
      <c r="C180" s="396"/>
      <c r="D180" s="396"/>
      <c r="E180" s="396"/>
      <c r="F180" s="92"/>
      <c r="G180" s="396" t="s">
        <v>397</v>
      </c>
      <c r="H180" s="396"/>
      <c r="I180" s="396"/>
      <c r="J180" s="396"/>
      <c r="K180" s="92"/>
      <c r="L180" s="11"/>
      <c r="M180" s="92"/>
      <c r="O180" s="139"/>
      <c r="P180" s="139"/>
      <c r="Q180" s="139"/>
    </row>
    <row r="181" spans="1:17" s="19" customFormat="1" x14ac:dyDescent="0.2">
      <c r="A181" s="16" t="s">
        <v>245</v>
      </c>
      <c r="B181" s="399">
        <v>2023</v>
      </c>
      <c r="C181" s="397" t="s">
        <v>547</v>
      </c>
      <c r="D181" s="397"/>
      <c r="E181" s="397"/>
      <c r="F181" s="92"/>
      <c r="G181" s="399">
        <v>2023</v>
      </c>
      <c r="H181" s="397" t="s">
        <v>547</v>
      </c>
      <c r="I181" s="397"/>
      <c r="J181" s="397"/>
      <c r="K181" s="92"/>
      <c r="L181" s="11"/>
      <c r="M181" s="92"/>
      <c r="O181" s="139"/>
      <c r="P181" s="139"/>
      <c r="Q181" s="139"/>
    </row>
    <row r="182" spans="1:17" s="19" customFormat="1" x14ac:dyDescent="0.2">
      <c r="A182" s="94"/>
      <c r="B182" s="402"/>
      <c r="C182" s="210">
        <v>2023</v>
      </c>
      <c r="D182" s="210">
        <v>2024</v>
      </c>
      <c r="E182" s="96" t="s">
        <v>558</v>
      </c>
      <c r="F182" s="97"/>
      <c r="G182" s="402"/>
      <c r="H182" s="210">
        <v>2023</v>
      </c>
      <c r="I182" s="210">
        <v>2024</v>
      </c>
      <c r="J182" s="96" t="s">
        <v>558</v>
      </c>
      <c r="K182" s="92"/>
      <c r="L182" s="11"/>
      <c r="M182" s="92"/>
      <c r="O182" s="139"/>
      <c r="P182" s="139"/>
      <c r="Q182" s="139"/>
    </row>
    <row r="183" spans="1:17" x14ac:dyDescent="0.2">
      <c r="A183" s="9"/>
      <c r="B183" s="9"/>
      <c r="C183" s="9"/>
      <c r="D183" s="9"/>
      <c r="E183" s="9"/>
      <c r="F183" s="9"/>
      <c r="G183" s="9"/>
      <c r="H183" s="9"/>
      <c r="I183" s="9"/>
      <c r="J183" s="9"/>
      <c r="K183" s="9"/>
      <c r="L183" s="11"/>
      <c r="M183" s="9"/>
      <c r="O183" s="141"/>
    </row>
    <row r="184" spans="1:17" s="20" customFormat="1" x14ac:dyDescent="0.2">
      <c r="A184" s="68" t="s">
        <v>277</v>
      </c>
      <c r="B184" s="68">
        <v>228340.26044780007</v>
      </c>
      <c r="C184" s="68">
        <v>34384.097600000001</v>
      </c>
      <c r="D184" s="68">
        <v>38907.505549999994</v>
      </c>
      <c r="E184" s="15">
        <v>13.155523238161095</v>
      </c>
      <c r="F184" s="68"/>
      <c r="G184" s="68">
        <v>412844.40459999983</v>
      </c>
      <c r="H184" s="68">
        <v>58531.333810000004</v>
      </c>
      <c r="I184" s="68">
        <v>74782.169270000013</v>
      </c>
      <c r="J184" s="15">
        <v>27.764334762560239</v>
      </c>
      <c r="K184" s="15"/>
      <c r="L184" s="11"/>
      <c r="M184" s="15"/>
      <c r="O184" s="140"/>
      <c r="P184" s="144"/>
      <c r="Q184" s="144"/>
    </row>
    <row r="185" spans="1:17" ht="11.25" customHeight="1" x14ac:dyDescent="0.2">
      <c r="A185" s="16"/>
      <c r="B185" s="10"/>
      <c r="C185" s="10"/>
      <c r="D185" s="10"/>
      <c r="E185" s="11"/>
      <c r="F185" s="11"/>
      <c r="G185" s="10"/>
      <c r="H185" s="10"/>
      <c r="I185" s="10"/>
      <c r="J185" s="11"/>
      <c r="K185" s="11"/>
      <c r="L185" s="11"/>
      <c r="M185" s="11"/>
      <c r="O185" s="141"/>
    </row>
    <row r="186" spans="1:17" s="19" customFormat="1" ht="11.25" customHeight="1" x14ac:dyDescent="0.2">
      <c r="A186" s="16" t="s">
        <v>242</v>
      </c>
      <c r="B186" s="17">
        <v>45697.147655000008</v>
      </c>
      <c r="C186" s="17">
        <v>14611.747310000001</v>
      </c>
      <c r="D186" s="17">
        <v>16004.581579999998</v>
      </c>
      <c r="E186" s="15">
        <v>9.5322909741723265</v>
      </c>
      <c r="F186" s="15"/>
      <c r="G186" s="17">
        <v>47084.467610000007</v>
      </c>
      <c r="H186" s="17">
        <v>20119.62977</v>
      </c>
      <c r="I186" s="17">
        <v>26402.618020000002</v>
      </c>
      <c r="J186" s="15">
        <v>31.228150427342598</v>
      </c>
      <c r="K186" s="15"/>
      <c r="L186" s="11"/>
      <c r="M186" s="15"/>
      <c r="O186" s="140"/>
      <c r="P186" s="139"/>
      <c r="Q186" s="139"/>
    </row>
    <row r="187" spans="1:17" ht="11.25" customHeight="1" x14ac:dyDescent="0.2">
      <c r="A187" s="16"/>
      <c r="B187" s="17"/>
      <c r="C187" s="17"/>
      <c r="D187" s="17"/>
      <c r="E187" s="15"/>
      <c r="F187" s="15"/>
      <c r="G187" s="17"/>
      <c r="H187" s="17"/>
      <c r="I187" s="17"/>
      <c r="J187" s="11"/>
      <c r="K187" s="11"/>
      <c r="L187" s="11"/>
      <c r="M187" s="11"/>
      <c r="O187" s="141"/>
    </row>
    <row r="188" spans="1:17" ht="11.25" customHeight="1" x14ac:dyDescent="0.2">
      <c r="A188" s="9" t="s">
        <v>110</v>
      </c>
      <c r="B188" s="10">
        <v>2.9359999999999999</v>
      </c>
      <c r="C188" s="10">
        <v>0</v>
      </c>
      <c r="D188" s="10">
        <v>0</v>
      </c>
      <c r="E188" s="11" t="s">
        <v>561</v>
      </c>
      <c r="F188" s="11"/>
      <c r="G188" s="10">
        <v>5.3599499999999995</v>
      </c>
      <c r="H188" s="10">
        <v>0</v>
      </c>
      <c r="I188" s="10">
        <v>0</v>
      </c>
      <c r="J188" s="11" t="s">
        <v>561</v>
      </c>
      <c r="K188" s="11"/>
      <c r="L188" s="11"/>
      <c r="M188" s="11"/>
      <c r="O188" s="141"/>
    </row>
    <row r="189" spans="1:17" ht="11.25" customHeight="1" x14ac:dyDescent="0.2">
      <c r="A189" s="9" t="s">
        <v>101</v>
      </c>
      <c r="B189" s="10">
        <v>10992.0234</v>
      </c>
      <c r="C189" s="10">
        <v>9841.3209999999999</v>
      </c>
      <c r="D189" s="10">
        <v>9577.5499999999993</v>
      </c>
      <c r="E189" s="11">
        <v>-2.6802397767535524</v>
      </c>
      <c r="F189" s="11"/>
      <c r="G189" s="10">
        <v>19547.936060000004</v>
      </c>
      <c r="H189" s="10">
        <v>16308.932629999999</v>
      </c>
      <c r="I189" s="10">
        <v>21265.7196</v>
      </c>
      <c r="J189" s="11">
        <v>30.393080175474381</v>
      </c>
      <c r="K189" s="11"/>
      <c r="L189" s="11"/>
      <c r="M189" s="11"/>
      <c r="O189" s="141"/>
    </row>
    <row r="190" spans="1:17" ht="11.25" customHeight="1" x14ac:dyDescent="0.2">
      <c r="A190" s="9" t="s">
        <v>304</v>
      </c>
      <c r="B190" s="10">
        <v>3.6999999999999998E-2</v>
      </c>
      <c r="C190" s="10">
        <v>1.2E-2</v>
      </c>
      <c r="D190" s="10">
        <v>0.56000000000000005</v>
      </c>
      <c r="E190" s="11">
        <v>4566.666666666667</v>
      </c>
      <c r="F190" s="11"/>
      <c r="G190" s="10">
        <v>0.14299999999999999</v>
      </c>
      <c r="H190" s="10">
        <v>4.8000000000000001E-2</v>
      </c>
      <c r="I190" s="10">
        <v>2.6062399999999997</v>
      </c>
      <c r="J190" s="11">
        <v>5329.6666666666661</v>
      </c>
      <c r="K190" s="11"/>
      <c r="L190" s="11"/>
      <c r="M190" s="11"/>
      <c r="O190" s="141"/>
    </row>
    <row r="191" spans="1:17" ht="11.25" customHeight="1" x14ac:dyDescent="0.2">
      <c r="A191" s="9" t="s">
        <v>102</v>
      </c>
      <c r="B191" s="10">
        <v>33040.133000000002</v>
      </c>
      <c r="C191" s="10">
        <v>4738.9570000000003</v>
      </c>
      <c r="D191" s="10">
        <v>6345.13</v>
      </c>
      <c r="E191" s="11">
        <v>33.892964211323289</v>
      </c>
      <c r="F191" s="11"/>
      <c r="G191" s="10">
        <v>22892.623010000007</v>
      </c>
      <c r="H191" s="10">
        <v>3306.5069199999998</v>
      </c>
      <c r="I191" s="10">
        <v>4455.96839</v>
      </c>
      <c r="J191" s="11">
        <v>34.763619064193591</v>
      </c>
      <c r="K191" s="11"/>
      <c r="L191" s="11"/>
      <c r="M191" s="11"/>
      <c r="O191" s="141"/>
    </row>
    <row r="192" spans="1:17" ht="11.25" customHeight="1" x14ac:dyDescent="0.2">
      <c r="A192" s="9" t="s">
        <v>103</v>
      </c>
      <c r="B192" s="10">
        <v>0</v>
      </c>
      <c r="C192" s="10">
        <v>0</v>
      </c>
      <c r="D192" s="10">
        <v>0</v>
      </c>
      <c r="E192" s="11" t="s">
        <v>561</v>
      </c>
      <c r="F192" s="11"/>
      <c r="G192" s="10">
        <v>0</v>
      </c>
      <c r="H192" s="10">
        <v>0</v>
      </c>
      <c r="I192" s="10">
        <v>0</v>
      </c>
      <c r="J192" s="11" t="s">
        <v>561</v>
      </c>
      <c r="K192" s="11"/>
      <c r="L192" s="11"/>
      <c r="M192" s="11"/>
      <c r="O192" s="141"/>
    </row>
    <row r="193" spans="1:17" ht="11.25" customHeight="1" x14ac:dyDescent="0.2">
      <c r="A193" s="9" t="s">
        <v>104</v>
      </c>
      <c r="B193" s="10">
        <v>25.954349999999998</v>
      </c>
      <c r="C193" s="10">
        <v>3.4000000000000002E-2</v>
      </c>
      <c r="D193" s="10">
        <v>45.094000000000001</v>
      </c>
      <c r="E193" s="11">
        <v>132529.41176470587</v>
      </c>
      <c r="F193" s="11"/>
      <c r="G193" s="10">
        <v>133.93503999999999</v>
      </c>
      <c r="H193" s="10">
        <v>0.192</v>
      </c>
      <c r="I193" s="10">
        <v>258.31734</v>
      </c>
      <c r="J193" s="11">
        <v>134440.28125</v>
      </c>
      <c r="K193" s="11"/>
      <c r="L193" s="11"/>
      <c r="M193" s="11"/>
      <c r="O193" s="141"/>
    </row>
    <row r="194" spans="1:17" ht="11.25" customHeight="1" x14ac:dyDescent="0.2">
      <c r="A194" s="9" t="s">
        <v>368</v>
      </c>
      <c r="B194" s="10">
        <v>0</v>
      </c>
      <c r="C194" s="10">
        <v>0</v>
      </c>
      <c r="D194" s="10">
        <v>0</v>
      </c>
      <c r="E194" s="11" t="s">
        <v>561</v>
      </c>
      <c r="F194" s="11"/>
      <c r="G194" s="10">
        <v>0</v>
      </c>
      <c r="H194" s="10">
        <v>0</v>
      </c>
      <c r="I194" s="10">
        <v>0</v>
      </c>
      <c r="J194" s="11" t="s">
        <v>561</v>
      </c>
      <c r="K194" s="11"/>
      <c r="L194" s="11"/>
      <c r="M194" s="11"/>
      <c r="O194" s="141"/>
    </row>
    <row r="195" spans="1:17" ht="11.25" customHeight="1" x14ac:dyDescent="0.2">
      <c r="A195" s="9" t="s">
        <v>105</v>
      </c>
      <c r="B195" s="10">
        <v>0.16</v>
      </c>
      <c r="C195" s="10">
        <v>7.4999999999999997E-2</v>
      </c>
      <c r="D195" s="10">
        <v>0</v>
      </c>
      <c r="E195" s="11" t="s">
        <v>561</v>
      </c>
      <c r="F195" s="11"/>
      <c r="G195" s="10">
        <v>0.46500000000000002</v>
      </c>
      <c r="H195" s="10">
        <v>0.21</v>
      </c>
      <c r="I195" s="10">
        <v>0</v>
      </c>
      <c r="J195" s="11" t="s">
        <v>561</v>
      </c>
      <c r="K195" s="11"/>
      <c r="L195" s="11"/>
      <c r="M195" s="11"/>
      <c r="O195" s="141"/>
    </row>
    <row r="196" spans="1:17" ht="11.25" customHeight="1" x14ac:dyDescent="0.2">
      <c r="A196" s="9" t="s">
        <v>106</v>
      </c>
      <c r="B196" s="10">
        <v>0.123</v>
      </c>
      <c r="C196" s="10">
        <v>0</v>
      </c>
      <c r="D196" s="10">
        <v>0</v>
      </c>
      <c r="E196" s="11" t="s">
        <v>561</v>
      </c>
      <c r="F196" s="11"/>
      <c r="G196" s="10">
        <v>0.47899999999999998</v>
      </c>
      <c r="H196" s="10">
        <v>0</v>
      </c>
      <c r="I196" s="10">
        <v>0</v>
      </c>
      <c r="J196" s="11" t="s">
        <v>561</v>
      </c>
      <c r="K196" s="11"/>
      <c r="L196" s="11"/>
      <c r="M196" s="11"/>
      <c r="O196" s="141"/>
    </row>
    <row r="197" spans="1:17" ht="11.25" customHeight="1" x14ac:dyDescent="0.2">
      <c r="A197" s="9" t="s">
        <v>107</v>
      </c>
      <c r="B197" s="10">
        <v>71.84</v>
      </c>
      <c r="C197" s="10">
        <v>4.84</v>
      </c>
      <c r="D197" s="10">
        <v>10.977499999999999</v>
      </c>
      <c r="E197" s="11">
        <v>126.80785123966939</v>
      </c>
      <c r="F197" s="11"/>
      <c r="G197" s="10">
        <v>391.24010999999996</v>
      </c>
      <c r="H197" s="10">
        <v>45.856869999999994</v>
      </c>
      <c r="I197" s="10">
        <v>45.180229999999995</v>
      </c>
      <c r="J197" s="11">
        <v>-1.4755477205487466</v>
      </c>
      <c r="K197" s="11"/>
      <c r="L197" s="11"/>
      <c r="M197" s="11"/>
      <c r="O197" s="141"/>
    </row>
    <row r="198" spans="1:17" ht="11.25" customHeight="1" x14ac:dyDescent="0.2">
      <c r="A198" s="9" t="s">
        <v>111</v>
      </c>
      <c r="B198" s="10">
        <v>1111.5140000000001</v>
      </c>
      <c r="C198" s="10">
        <v>0</v>
      </c>
      <c r="D198" s="10">
        <v>0</v>
      </c>
      <c r="E198" s="11" t="s">
        <v>561</v>
      </c>
      <c r="F198" s="11"/>
      <c r="G198" s="10">
        <v>661.56346999999994</v>
      </c>
      <c r="H198" s="10">
        <v>0</v>
      </c>
      <c r="I198" s="10">
        <v>0</v>
      </c>
      <c r="J198" s="11" t="s">
        <v>561</v>
      </c>
      <c r="K198" s="11"/>
      <c r="L198" s="11"/>
      <c r="M198" s="11"/>
      <c r="O198" s="141"/>
    </row>
    <row r="199" spans="1:17" ht="11.25" customHeight="1" x14ac:dyDescent="0.2">
      <c r="A199" s="9" t="s">
        <v>322</v>
      </c>
      <c r="B199" s="10">
        <v>0.90500000000000003</v>
      </c>
      <c r="C199" s="10">
        <v>0.315</v>
      </c>
      <c r="D199" s="10">
        <v>0</v>
      </c>
      <c r="E199" s="11" t="s">
        <v>561</v>
      </c>
      <c r="F199" s="11"/>
      <c r="G199" s="10">
        <v>7.601</v>
      </c>
      <c r="H199" s="10">
        <v>2.2930000000000001</v>
      </c>
      <c r="I199" s="10">
        <v>0</v>
      </c>
      <c r="J199" s="11" t="s">
        <v>561</v>
      </c>
      <c r="K199" s="11"/>
      <c r="L199" s="11"/>
      <c r="M199" s="11"/>
      <c r="O199" s="141"/>
    </row>
    <row r="200" spans="1:17" x14ac:dyDescent="0.2">
      <c r="A200" s="165" t="s">
        <v>108</v>
      </c>
      <c r="B200" s="10">
        <v>113.435</v>
      </c>
      <c r="C200" s="10">
        <v>0.38</v>
      </c>
      <c r="D200" s="10">
        <v>1.2153800000000001</v>
      </c>
      <c r="E200" s="11">
        <v>219.8368421052632</v>
      </c>
      <c r="F200" s="11"/>
      <c r="G200" s="10">
        <v>123.07299999999999</v>
      </c>
      <c r="H200" s="10">
        <v>0.76</v>
      </c>
      <c r="I200" s="10">
        <v>2.0053800000000002</v>
      </c>
      <c r="J200" s="11">
        <v>163.86578947368423</v>
      </c>
      <c r="K200" s="11"/>
      <c r="L200" s="11"/>
      <c r="M200" s="11"/>
      <c r="O200" s="141"/>
    </row>
    <row r="201" spans="1:17" ht="11.25" customHeight="1" x14ac:dyDescent="0.2">
      <c r="A201" s="9" t="s">
        <v>109</v>
      </c>
      <c r="B201" s="10">
        <v>267.51</v>
      </c>
      <c r="C201" s="10">
        <v>0.41</v>
      </c>
      <c r="D201" s="10">
        <v>0</v>
      </c>
      <c r="E201" s="11" t="s">
        <v>561</v>
      </c>
      <c r="F201" s="11"/>
      <c r="G201" s="10">
        <v>89.510530000000003</v>
      </c>
      <c r="H201" s="10">
        <v>0.61499999999999999</v>
      </c>
      <c r="I201" s="10">
        <v>0</v>
      </c>
      <c r="J201" s="11" t="s">
        <v>561</v>
      </c>
      <c r="K201" s="11"/>
      <c r="L201" s="11"/>
      <c r="M201" s="11"/>
      <c r="O201" s="141"/>
    </row>
    <row r="202" spans="1:17" ht="11.25" customHeight="1" x14ac:dyDescent="0.2">
      <c r="A202" s="9" t="s">
        <v>301</v>
      </c>
      <c r="B202" s="10">
        <v>1.2234800000000001</v>
      </c>
      <c r="C202" s="10">
        <v>7.0000000000000007E-2</v>
      </c>
      <c r="D202" s="10">
        <v>0</v>
      </c>
      <c r="E202" s="11" t="s">
        <v>561</v>
      </c>
      <c r="F202" s="11"/>
      <c r="G202" s="10">
        <v>158.36065000000002</v>
      </c>
      <c r="H202" s="10">
        <v>0.38573000000000002</v>
      </c>
      <c r="I202" s="10">
        <v>0</v>
      </c>
      <c r="J202" s="11" t="s">
        <v>561</v>
      </c>
      <c r="K202" s="11"/>
      <c r="L202" s="11"/>
      <c r="M202" s="11"/>
      <c r="O202" s="141"/>
    </row>
    <row r="203" spans="1:17" ht="11.25" customHeight="1" x14ac:dyDescent="0.2">
      <c r="A203" s="9" t="s">
        <v>115</v>
      </c>
      <c r="B203" s="10">
        <v>69.353425000000001</v>
      </c>
      <c r="C203" s="10">
        <v>25.333310000000004</v>
      </c>
      <c r="D203" s="10">
        <v>24.054700000000004</v>
      </c>
      <c r="E203" s="11">
        <v>-5.0471493855323359</v>
      </c>
      <c r="F203" s="11"/>
      <c r="G203" s="10">
        <v>3072.1777899999997</v>
      </c>
      <c r="H203" s="10">
        <v>453.82962000000003</v>
      </c>
      <c r="I203" s="10">
        <v>372.82083999999998</v>
      </c>
      <c r="J203" s="11">
        <v>-17.850042489514024</v>
      </c>
      <c r="K203" s="11"/>
      <c r="L203" s="11"/>
      <c r="M203" s="11"/>
      <c r="O203" s="141"/>
    </row>
    <row r="204" spans="1:17" ht="11.25" customHeight="1" x14ac:dyDescent="0.2">
      <c r="A204" s="9"/>
      <c r="B204" s="10"/>
      <c r="C204" s="10"/>
      <c r="D204" s="10"/>
      <c r="E204" s="11"/>
      <c r="F204" s="10"/>
      <c r="G204" s="10"/>
      <c r="H204" s="10"/>
      <c r="I204" s="10"/>
      <c r="J204" s="11"/>
      <c r="K204" s="11"/>
      <c r="L204" s="11"/>
      <c r="M204" s="11"/>
      <c r="O204" s="141"/>
    </row>
    <row r="205" spans="1:17" s="19" customFormat="1" ht="11.25" customHeight="1" x14ac:dyDescent="0.2">
      <c r="A205" s="16" t="s">
        <v>243</v>
      </c>
      <c r="B205" s="17">
        <v>182643.11279280006</v>
      </c>
      <c r="C205" s="17">
        <v>19772.350289999998</v>
      </c>
      <c r="D205" s="17">
        <v>22902.923969999996</v>
      </c>
      <c r="E205" s="15">
        <v>15.833088297971869</v>
      </c>
      <c r="F205" s="15"/>
      <c r="G205" s="17">
        <v>365759.93698999984</v>
      </c>
      <c r="H205" s="17">
        <v>38411.704040000004</v>
      </c>
      <c r="I205" s="17">
        <v>48379.551250000004</v>
      </c>
      <c r="J205" s="15">
        <v>25.950026063982975</v>
      </c>
      <c r="K205" s="15"/>
      <c r="L205" s="11"/>
      <c r="M205" s="15"/>
      <c r="O205" s="140"/>
      <c r="P205" s="139"/>
      <c r="Q205" s="139"/>
    </row>
    <row r="206" spans="1:17" ht="11.25" customHeight="1" x14ac:dyDescent="0.2">
      <c r="A206" s="16"/>
      <c r="B206" s="17"/>
      <c r="C206" s="17"/>
      <c r="D206" s="17"/>
      <c r="E206" s="11"/>
      <c r="F206" s="15"/>
      <c r="G206" s="17"/>
      <c r="H206" s="17"/>
      <c r="I206" s="17"/>
      <c r="J206" s="11"/>
      <c r="K206" s="11"/>
      <c r="L206" s="11"/>
      <c r="M206" s="11"/>
      <c r="O206" s="141"/>
    </row>
    <row r="207" spans="1:17" ht="11.25" customHeight="1" x14ac:dyDescent="0.2">
      <c r="A207" s="9" t="s">
        <v>207</v>
      </c>
      <c r="B207" s="10">
        <v>16096.065429999999</v>
      </c>
      <c r="C207" s="10">
        <v>2643.52934</v>
      </c>
      <c r="D207" s="10">
        <v>2987.7003399999994</v>
      </c>
      <c r="E207" s="11">
        <v>13.019375075292317</v>
      </c>
      <c r="G207" s="10">
        <v>60550.657050000009</v>
      </c>
      <c r="H207" s="10">
        <v>9817.1922900000009</v>
      </c>
      <c r="I207" s="10">
        <v>11370.072690000001</v>
      </c>
      <c r="J207" s="11">
        <v>15.817968662810003</v>
      </c>
      <c r="K207" s="11"/>
      <c r="L207" s="11"/>
      <c r="M207" s="11"/>
      <c r="O207" s="141"/>
    </row>
    <row r="208" spans="1:17" ht="11.25" customHeight="1" x14ac:dyDescent="0.2">
      <c r="A208" s="9" t="s">
        <v>99</v>
      </c>
      <c r="B208" s="10">
        <v>1341.96558</v>
      </c>
      <c r="C208" s="10">
        <v>145.88656</v>
      </c>
      <c r="D208" s="10">
        <v>179.99983000000003</v>
      </c>
      <c r="E208" s="11">
        <v>23.38342202324877</v>
      </c>
      <c r="G208" s="10">
        <v>3837.5302699999997</v>
      </c>
      <c r="H208" s="10">
        <v>361.23561999999998</v>
      </c>
      <c r="I208" s="10">
        <v>665.99097999999992</v>
      </c>
      <c r="J208" s="11">
        <v>84.364703569376672</v>
      </c>
      <c r="K208" s="11"/>
      <c r="L208" s="11"/>
      <c r="M208" s="11"/>
      <c r="O208" s="141"/>
    </row>
    <row r="209" spans="1:17" ht="11.25" customHeight="1" x14ac:dyDescent="0.2">
      <c r="A209" s="9" t="s">
        <v>1</v>
      </c>
      <c r="B209" s="10">
        <v>823.85765879999997</v>
      </c>
      <c r="C209" s="10">
        <v>70.920090000000002</v>
      </c>
      <c r="D209" s="10">
        <v>137.50599999999997</v>
      </c>
      <c r="E209" s="11">
        <v>93.888642837311636</v>
      </c>
      <c r="G209" s="10">
        <v>4800.3632300000008</v>
      </c>
      <c r="H209" s="10">
        <v>307.72298999999992</v>
      </c>
      <c r="I209" s="10">
        <v>702.08770000000004</v>
      </c>
      <c r="J209" s="11">
        <v>128.15575137886194</v>
      </c>
      <c r="K209" s="11"/>
      <c r="L209" s="11"/>
      <c r="M209" s="11"/>
      <c r="O209" s="141"/>
    </row>
    <row r="210" spans="1:17" ht="11.25" customHeight="1" x14ac:dyDescent="0.2">
      <c r="A210" s="9" t="s">
        <v>116</v>
      </c>
      <c r="B210" s="10">
        <v>164381.22412400006</v>
      </c>
      <c r="C210" s="10">
        <v>16912.014299999999</v>
      </c>
      <c r="D210" s="10">
        <v>19597.717799999999</v>
      </c>
      <c r="E210" s="11">
        <v>15.880447191911372</v>
      </c>
      <c r="G210" s="10">
        <v>296571.3864399998</v>
      </c>
      <c r="H210" s="10">
        <v>27925.553140000004</v>
      </c>
      <c r="I210" s="10">
        <v>35641.399880000004</v>
      </c>
      <c r="J210" s="11">
        <v>27.630058754137892</v>
      </c>
      <c r="K210" s="11"/>
      <c r="L210" s="11"/>
      <c r="M210" s="11"/>
      <c r="O210" s="141"/>
    </row>
    <row r="211" spans="1:17" x14ac:dyDescent="0.2">
      <c r="A211" s="66"/>
      <c r="B211" s="70"/>
      <c r="C211" s="70"/>
      <c r="D211" s="70"/>
      <c r="E211" s="70"/>
      <c r="F211" s="70"/>
      <c r="G211" s="70"/>
      <c r="H211" s="70"/>
      <c r="I211" s="70"/>
      <c r="J211" s="66"/>
      <c r="K211" s="9"/>
      <c r="L211" s="11"/>
      <c r="M211" s="9"/>
      <c r="O211" s="141"/>
    </row>
    <row r="212" spans="1:17" x14ac:dyDescent="0.2">
      <c r="A212" s="9" t="s">
        <v>386</v>
      </c>
      <c r="B212" s="9"/>
      <c r="C212" s="9"/>
      <c r="D212" s="9"/>
      <c r="E212" s="9"/>
      <c r="F212" s="9"/>
      <c r="G212" s="9"/>
      <c r="H212" s="9"/>
      <c r="I212" s="9"/>
      <c r="J212" s="9"/>
      <c r="K212" s="9"/>
      <c r="L212" s="11"/>
      <c r="M212" s="9"/>
      <c r="O212" s="141"/>
    </row>
    <row r="213" spans="1:17" ht="20.100000000000001" customHeight="1" x14ac:dyDescent="0.2">
      <c r="A213" s="394" t="s">
        <v>188</v>
      </c>
      <c r="B213" s="394"/>
      <c r="C213" s="394"/>
      <c r="D213" s="394"/>
      <c r="E213" s="394"/>
      <c r="F213" s="394"/>
      <c r="G213" s="394"/>
      <c r="H213" s="394"/>
      <c r="I213" s="394"/>
      <c r="J213" s="394"/>
      <c r="K213" s="322"/>
      <c r="L213" s="11"/>
      <c r="M213" s="322"/>
      <c r="O213" s="141"/>
    </row>
    <row r="214" spans="1:17" ht="20.100000000000001" customHeight="1" x14ac:dyDescent="0.2">
      <c r="A214" s="395" t="s">
        <v>148</v>
      </c>
      <c r="B214" s="395"/>
      <c r="C214" s="395"/>
      <c r="D214" s="395"/>
      <c r="E214" s="395"/>
      <c r="F214" s="395"/>
      <c r="G214" s="395"/>
      <c r="H214" s="395"/>
      <c r="I214" s="395"/>
      <c r="J214" s="395"/>
      <c r="K214" s="322"/>
      <c r="L214" s="11"/>
      <c r="M214" s="322"/>
      <c r="O214" s="141"/>
    </row>
    <row r="215" spans="1:17" s="19" customFormat="1" x14ac:dyDescent="0.2">
      <c r="A215" s="16"/>
      <c r="B215" s="396" t="s">
        <v>119</v>
      </c>
      <c r="C215" s="396"/>
      <c r="D215" s="396"/>
      <c r="E215" s="396"/>
      <c r="F215" s="92"/>
      <c r="G215" s="396" t="s">
        <v>397</v>
      </c>
      <c r="H215" s="396"/>
      <c r="I215" s="396"/>
      <c r="J215" s="396"/>
      <c r="K215" s="92"/>
      <c r="L215" s="11"/>
      <c r="M215" s="92"/>
      <c r="O215" s="139"/>
      <c r="P215" s="139"/>
      <c r="Q215" s="139"/>
    </row>
    <row r="216" spans="1:17" s="19" customFormat="1" x14ac:dyDescent="0.2">
      <c r="A216" s="16" t="s">
        <v>245</v>
      </c>
      <c r="B216" s="399">
        <v>2023</v>
      </c>
      <c r="C216" s="397" t="s">
        <v>547</v>
      </c>
      <c r="D216" s="397"/>
      <c r="E216" s="397"/>
      <c r="F216" s="92"/>
      <c r="G216" s="399">
        <v>2023</v>
      </c>
      <c r="H216" s="397" t="s">
        <v>547</v>
      </c>
      <c r="I216" s="397"/>
      <c r="J216" s="397"/>
      <c r="K216" s="92"/>
      <c r="L216" s="11"/>
      <c r="M216" s="92"/>
      <c r="O216" s="139"/>
      <c r="P216" s="139"/>
      <c r="Q216" s="139"/>
    </row>
    <row r="217" spans="1:17" s="19" customFormat="1" x14ac:dyDescent="0.2">
      <c r="A217" s="94"/>
      <c r="B217" s="402"/>
      <c r="C217" s="210">
        <v>2023</v>
      </c>
      <c r="D217" s="210">
        <v>2024</v>
      </c>
      <c r="E217" s="96" t="s">
        <v>558</v>
      </c>
      <c r="F217" s="97"/>
      <c r="G217" s="402"/>
      <c r="H217" s="210">
        <v>2023</v>
      </c>
      <c r="I217" s="210">
        <v>2024</v>
      </c>
      <c r="J217" s="96" t="s">
        <v>558</v>
      </c>
      <c r="K217" s="92"/>
      <c r="L217" s="11"/>
      <c r="M217" s="92"/>
      <c r="O217" s="139"/>
      <c r="P217" s="139"/>
      <c r="Q217" s="139"/>
    </row>
    <row r="218" spans="1:17" ht="11.25" customHeight="1" x14ac:dyDescent="0.2">
      <c r="A218" s="9"/>
      <c r="B218" s="9"/>
      <c r="C218" s="9"/>
      <c r="D218" s="9"/>
      <c r="E218" s="9"/>
      <c r="F218" s="9"/>
      <c r="G218" s="9"/>
      <c r="H218" s="9"/>
      <c r="I218" s="9"/>
      <c r="J218" s="9"/>
      <c r="K218" s="9"/>
      <c r="L218" s="11"/>
      <c r="M218" s="9"/>
      <c r="O218" s="141"/>
    </row>
    <row r="219" spans="1:17" s="20" customFormat="1" x14ac:dyDescent="0.2">
      <c r="A219" s="68" t="s">
        <v>278</v>
      </c>
      <c r="B219" s="68">
        <v>701056.6191746</v>
      </c>
      <c r="C219" s="68">
        <v>107965.21899780002</v>
      </c>
      <c r="D219" s="68">
        <v>133037.15302669999</v>
      </c>
      <c r="E219" s="15">
        <v>23.222232364860801</v>
      </c>
      <c r="F219" s="68"/>
      <c r="G219" s="68">
        <v>1542182.1533699997</v>
      </c>
      <c r="H219" s="68">
        <v>230784.40095999994</v>
      </c>
      <c r="I219" s="68">
        <v>259134.07715999999</v>
      </c>
      <c r="J219" s="15">
        <v>12.284052163869447</v>
      </c>
      <c r="K219" s="15"/>
      <c r="L219" s="11"/>
      <c r="M219" s="15"/>
      <c r="O219" s="140"/>
      <c r="P219" s="144"/>
      <c r="Q219" s="144"/>
    </row>
    <row r="220" spans="1:17" s="20" customFormat="1" x14ac:dyDescent="0.2">
      <c r="A220" s="68"/>
      <c r="B220" s="68"/>
      <c r="C220" s="68"/>
      <c r="D220" s="68"/>
      <c r="E220" s="15"/>
      <c r="F220" s="68"/>
      <c r="G220" s="68"/>
      <c r="H220" s="68"/>
      <c r="I220" s="68"/>
      <c r="J220" s="15"/>
      <c r="K220" s="15"/>
      <c r="L220" s="11"/>
      <c r="M220" s="15"/>
      <c r="O220" s="140"/>
      <c r="P220" s="144"/>
      <c r="Q220" s="144"/>
    </row>
    <row r="221" spans="1:17" s="20" customFormat="1" x14ac:dyDescent="0.2">
      <c r="A221" s="68" t="s">
        <v>354</v>
      </c>
      <c r="B221" s="68">
        <v>680180.45286760002</v>
      </c>
      <c r="C221" s="68">
        <v>106129.67303200002</v>
      </c>
      <c r="D221" s="68">
        <v>126059.04123819999</v>
      </c>
      <c r="E221" s="15">
        <v>18.778318670774482</v>
      </c>
      <c r="F221" s="68"/>
      <c r="G221" s="68">
        <v>1519390.7577099998</v>
      </c>
      <c r="H221" s="68">
        <v>227076.71573999996</v>
      </c>
      <c r="I221" s="68">
        <v>254096.89022</v>
      </c>
      <c r="J221" s="15">
        <v>11.899139192649685</v>
      </c>
      <c r="K221" s="15"/>
      <c r="L221" s="11"/>
      <c r="M221" s="15"/>
      <c r="O221" s="140"/>
      <c r="P221" s="144"/>
      <c r="Q221" s="144"/>
    </row>
    <row r="222" spans="1:17" s="20" customFormat="1" x14ac:dyDescent="0.2">
      <c r="A222" s="68"/>
      <c r="B222" s="68"/>
      <c r="C222" s="68"/>
      <c r="D222" s="68"/>
      <c r="E222" s="15"/>
      <c r="F222" s="68"/>
      <c r="G222" s="68"/>
      <c r="H222" s="68"/>
      <c r="I222" s="68"/>
      <c r="J222" s="15"/>
      <c r="K222" s="15"/>
      <c r="L222" s="11"/>
      <c r="M222" s="15"/>
      <c r="O222" s="140"/>
      <c r="P222" s="144"/>
      <c r="Q222" s="144"/>
    </row>
    <row r="223" spans="1:17" s="19" customFormat="1" ht="11.25" customHeight="1" x14ac:dyDescent="0.2">
      <c r="A223" s="164" t="s">
        <v>460</v>
      </c>
      <c r="B223" s="17">
        <v>406032.68441760004</v>
      </c>
      <c r="C223" s="17">
        <v>58465.894282000016</v>
      </c>
      <c r="D223" s="17">
        <v>65512.719238199992</v>
      </c>
      <c r="E223" s="15">
        <v>12.052881500812845</v>
      </c>
      <c r="F223" s="15"/>
      <c r="G223" s="17">
        <v>1277482.4532299999</v>
      </c>
      <c r="H223" s="17">
        <v>182539.39521999998</v>
      </c>
      <c r="I223" s="17">
        <v>204286.25395000001</v>
      </c>
      <c r="J223" s="15">
        <v>11.913515273670257</v>
      </c>
      <c r="K223" s="15"/>
      <c r="L223" s="11"/>
      <c r="M223" s="15"/>
      <c r="O223" s="140"/>
      <c r="P223" s="139"/>
      <c r="Q223" s="139"/>
    </row>
    <row r="224" spans="1:17" ht="11.25" customHeight="1" x14ac:dyDescent="0.2">
      <c r="A224" s="9"/>
      <c r="B224" s="10"/>
      <c r="C224" s="10"/>
      <c r="D224" s="261"/>
      <c r="E224" s="15"/>
      <c r="F224" s="11"/>
      <c r="G224" s="10"/>
      <c r="H224" s="10"/>
      <c r="I224" s="10"/>
      <c r="J224" s="15"/>
      <c r="K224" s="15"/>
      <c r="L224" s="11"/>
      <c r="M224" s="15"/>
      <c r="O224" s="141"/>
    </row>
    <row r="225" spans="1:22" s="19" customFormat="1" ht="13.2" x14ac:dyDescent="0.25">
      <c r="A225" s="164" t="s">
        <v>459</v>
      </c>
      <c r="B225" s="17">
        <v>350889.28540360002</v>
      </c>
      <c r="C225" s="17">
        <v>50629.865582000013</v>
      </c>
      <c r="D225" s="17">
        <v>55637.115639699994</v>
      </c>
      <c r="E225" s="15">
        <v>9.8899137893033782</v>
      </c>
      <c r="F225" s="15"/>
      <c r="G225" s="17">
        <v>1159585.5897299999</v>
      </c>
      <c r="H225" s="17">
        <v>165672.96790999998</v>
      </c>
      <c r="I225" s="17">
        <v>180869.73836000002</v>
      </c>
      <c r="J225" s="15">
        <v>9.1727519834470002</v>
      </c>
      <c r="K225" s="15"/>
      <c r="L225" s="11"/>
      <c r="M225" s="15"/>
      <c r="O225" s="161"/>
      <c r="P225" s="161"/>
      <c r="Q225" s="134"/>
      <c r="R225" s="21"/>
      <c r="S225" s="21"/>
      <c r="T225" s="21"/>
    </row>
    <row r="226" spans="1:22" s="19" customFormat="1" ht="11.25" customHeight="1" x14ac:dyDescent="0.25">
      <c r="A226" s="16"/>
      <c r="B226" s="17"/>
      <c r="C226" s="17"/>
      <c r="D226" s="17"/>
      <c r="E226" s="15"/>
      <c r="F226" s="15"/>
      <c r="G226" s="17"/>
      <c r="H226" s="17"/>
      <c r="I226" s="17"/>
      <c r="J226" s="11"/>
      <c r="K226" s="11"/>
      <c r="L226" s="11"/>
      <c r="M226" s="11"/>
      <c r="O226" s="135"/>
      <c r="P226" s="135"/>
      <c r="Q226" s="136"/>
      <c r="R226" s="171"/>
      <c r="S226" s="171"/>
      <c r="T226" s="171"/>
    </row>
    <row r="227" spans="1:22" s="19" customFormat="1" ht="15" customHeight="1" x14ac:dyDescent="0.25">
      <c r="A227" s="165" t="s">
        <v>326</v>
      </c>
      <c r="B227" s="10">
        <v>33409.523797399997</v>
      </c>
      <c r="C227" s="10">
        <v>4416.0638399999998</v>
      </c>
      <c r="D227" s="10">
        <v>4827.2207859999999</v>
      </c>
      <c r="E227" s="11">
        <v>9.3104846509646393</v>
      </c>
      <c r="F227" s="15"/>
      <c r="G227" s="10">
        <v>102467.42449999994</v>
      </c>
      <c r="H227" s="10">
        <v>13767.035600000003</v>
      </c>
      <c r="I227" s="10">
        <v>15930.65549999999</v>
      </c>
      <c r="J227" s="11">
        <v>15.715946140213276</v>
      </c>
      <c r="K227" s="11"/>
      <c r="L227" s="11"/>
      <c r="M227" s="11"/>
      <c r="O227" s="135"/>
      <c r="P227" s="135"/>
      <c r="Q227" s="136"/>
      <c r="R227" s="171"/>
      <c r="S227" s="171"/>
      <c r="T227" s="171"/>
    </row>
    <row r="228" spans="1:22" s="19" customFormat="1" ht="11.25" customHeight="1" x14ac:dyDescent="0.25">
      <c r="A228" s="165" t="s">
        <v>369</v>
      </c>
      <c r="B228" s="10">
        <v>8.1180000000000003</v>
      </c>
      <c r="C228" s="10">
        <v>2.6190000000000002</v>
      </c>
      <c r="D228" s="10">
        <v>0.33300000000000002</v>
      </c>
      <c r="E228" s="11">
        <v>-87.285223367697597</v>
      </c>
      <c r="F228" s="17"/>
      <c r="G228" s="10">
        <v>56.01341</v>
      </c>
      <c r="H228" s="10">
        <v>19.39866</v>
      </c>
      <c r="I228" s="10">
        <v>2.58575</v>
      </c>
      <c r="J228" s="11">
        <v>-86.670471053155211</v>
      </c>
      <c r="K228" s="11"/>
      <c r="L228" s="11"/>
      <c r="M228" s="11"/>
      <c r="O228" s="135"/>
      <c r="P228" s="135"/>
      <c r="Q228" s="136"/>
      <c r="R228" s="171"/>
      <c r="S228" s="171"/>
      <c r="T228" s="171"/>
    </row>
    <row r="229" spans="1:22" s="19" customFormat="1" ht="11.25" customHeight="1" x14ac:dyDescent="0.25">
      <c r="A229" s="165" t="s">
        <v>370</v>
      </c>
      <c r="B229" s="10">
        <v>80.986500000000007</v>
      </c>
      <c r="C229" s="10">
        <v>3.96</v>
      </c>
      <c r="D229" s="10">
        <v>25.317</v>
      </c>
      <c r="E229" s="11">
        <v>539.31818181818187</v>
      </c>
      <c r="F229" s="15"/>
      <c r="G229" s="10">
        <v>187.58034000000004</v>
      </c>
      <c r="H229" s="10">
        <v>8.4777500000000003</v>
      </c>
      <c r="I229" s="10">
        <v>58.379829999999998</v>
      </c>
      <c r="J229" s="11">
        <v>588.62410427294969</v>
      </c>
      <c r="K229" s="11"/>
      <c r="L229" s="11"/>
      <c r="M229" s="11"/>
      <c r="O229" s="135"/>
      <c r="P229" s="135"/>
      <c r="Q229" s="136"/>
      <c r="R229" s="171"/>
      <c r="S229" s="171"/>
      <c r="T229" s="171"/>
    </row>
    <row r="230" spans="1:22" s="19" customFormat="1" ht="11.25" customHeight="1" x14ac:dyDescent="0.25">
      <c r="A230" s="165" t="s">
        <v>371</v>
      </c>
      <c r="B230" s="10">
        <v>1601.2170000000001</v>
      </c>
      <c r="C230" s="10">
        <v>257.67</v>
      </c>
      <c r="D230" s="10">
        <v>48.834000000000003</v>
      </c>
      <c r="E230" s="11">
        <v>-81.047851903597632</v>
      </c>
      <c r="F230" s="15"/>
      <c r="G230" s="10">
        <v>4419.0793300000005</v>
      </c>
      <c r="H230" s="10">
        <v>672.39728000000002</v>
      </c>
      <c r="I230" s="10">
        <v>171.19812999999999</v>
      </c>
      <c r="J230" s="11">
        <v>-74.539140015557479</v>
      </c>
      <c r="K230" s="11"/>
      <c r="L230" s="11"/>
      <c r="M230" s="11"/>
      <c r="O230" s="135"/>
      <c r="P230" s="135"/>
      <c r="Q230" s="136"/>
      <c r="R230" s="171"/>
      <c r="S230" s="171"/>
      <c r="T230" s="171"/>
    </row>
    <row r="231" spans="1:22" s="19" customFormat="1" ht="11.25" customHeight="1" x14ac:dyDescent="0.25">
      <c r="A231" s="165" t="s">
        <v>372</v>
      </c>
      <c r="B231" s="10">
        <v>2058.9839999999999</v>
      </c>
      <c r="C231" s="10">
        <v>356.33550000000002</v>
      </c>
      <c r="D231" s="10">
        <v>276.52949999999998</v>
      </c>
      <c r="E231" s="11">
        <v>-22.396309096343202</v>
      </c>
      <c r="F231" s="15"/>
      <c r="G231" s="10">
        <v>6589.8020399999978</v>
      </c>
      <c r="H231" s="10">
        <v>1012.16941</v>
      </c>
      <c r="I231" s="10">
        <v>950.26532999999972</v>
      </c>
      <c r="J231" s="11">
        <v>-6.11598013024323</v>
      </c>
      <c r="K231" s="11"/>
      <c r="L231" s="11"/>
      <c r="M231" s="11"/>
      <c r="O231" s="135"/>
      <c r="P231" s="135"/>
      <c r="Q231" s="136"/>
      <c r="R231" s="171"/>
      <c r="S231" s="171"/>
      <c r="T231" s="171"/>
    </row>
    <row r="232" spans="1:22" s="19" customFormat="1" ht="11.25" customHeight="1" x14ac:dyDescent="0.25">
      <c r="A232" s="165" t="s">
        <v>373</v>
      </c>
      <c r="B232" s="10">
        <v>30760.5683809</v>
      </c>
      <c r="C232" s="10">
        <v>4277.8098600000012</v>
      </c>
      <c r="D232" s="10">
        <v>5258.0577180000009</v>
      </c>
      <c r="E232" s="11">
        <v>22.914713137811134</v>
      </c>
      <c r="F232" s="15"/>
      <c r="G232" s="10">
        <v>88716.351909999954</v>
      </c>
      <c r="H232" s="10">
        <v>11964.850359999997</v>
      </c>
      <c r="I232" s="10">
        <v>14785.050789999996</v>
      </c>
      <c r="J232" s="11">
        <v>23.57071208703357</v>
      </c>
      <c r="K232" s="11"/>
      <c r="L232" s="11"/>
      <c r="M232" s="11"/>
      <c r="O232" s="135"/>
      <c r="P232" s="135"/>
      <c r="Q232" s="136"/>
      <c r="R232" s="171"/>
      <c r="S232" s="171"/>
      <c r="T232" s="171"/>
    </row>
    <row r="233" spans="1:22" s="19" customFormat="1" ht="11.25" customHeight="1" x14ac:dyDescent="0.25">
      <c r="A233" s="165" t="s">
        <v>327</v>
      </c>
      <c r="B233" s="10">
        <v>4314.9415436999998</v>
      </c>
      <c r="C233" s="10">
        <v>794.15975000000003</v>
      </c>
      <c r="D233" s="10">
        <v>731.22554000000002</v>
      </c>
      <c r="E233" s="11">
        <v>-7.9246285146030147</v>
      </c>
      <c r="F233" s="15"/>
      <c r="G233" s="10">
        <v>12088.828050000004</v>
      </c>
      <c r="H233" s="10">
        <v>2156.2205600000007</v>
      </c>
      <c r="I233" s="10">
        <v>2271.7576199999994</v>
      </c>
      <c r="J233" s="11">
        <v>5.3583136226100549</v>
      </c>
      <c r="K233" s="11"/>
      <c r="L233" s="11"/>
      <c r="M233" s="11"/>
      <c r="O233" s="135"/>
      <c r="P233" s="135"/>
      <c r="Q233" s="136"/>
      <c r="R233" s="171"/>
      <c r="S233" s="171"/>
      <c r="T233" s="171"/>
    </row>
    <row r="234" spans="1:22" s="19" customFormat="1" ht="11.25" customHeight="1" x14ac:dyDescent="0.25">
      <c r="A234" s="165" t="s">
        <v>290</v>
      </c>
      <c r="B234" s="10">
        <v>36104.418787300005</v>
      </c>
      <c r="C234" s="10">
        <v>5622.6243700000005</v>
      </c>
      <c r="D234" s="10">
        <v>7574.4227840000003</v>
      </c>
      <c r="E234" s="11">
        <v>34.713299085281051</v>
      </c>
      <c r="F234" s="15"/>
      <c r="G234" s="10">
        <v>99965.160709999996</v>
      </c>
      <c r="H234" s="10">
        <v>14760.925179999997</v>
      </c>
      <c r="I234" s="10">
        <v>20799.661499999998</v>
      </c>
      <c r="J234" s="11">
        <v>40.910283375611584</v>
      </c>
      <c r="K234" s="11"/>
      <c r="L234" s="11"/>
      <c r="M234" s="11"/>
      <c r="O234" s="135"/>
      <c r="P234" s="135"/>
      <c r="Q234" s="136"/>
      <c r="R234" s="171"/>
      <c r="S234" s="171"/>
      <c r="T234" s="171"/>
    </row>
    <row r="235" spans="1:22" s="19" customFormat="1" ht="11.25" customHeight="1" x14ac:dyDescent="0.25">
      <c r="A235" s="165" t="s">
        <v>374</v>
      </c>
      <c r="B235" s="10">
        <v>221.19450000000001</v>
      </c>
      <c r="C235" s="10">
        <v>16.921500000000002</v>
      </c>
      <c r="D235" s="10">
        <v>55.894500000000001</v>
      </c>
      <c r="E235" s="11">
        <v>230.3164613066217</v>
      </c>
      <c r="F235" s="15"/>
      <c r="G235" s="10">
        <v>1546.8602800000003</v>
      </c>
      <c r="H235" s="10">
        <v>111.29944000000002</v>
      </c>
      <c r="I235" s="10">
        <v>286.10016000000002</v>
      </c>
      <c r="J235" s="11">
        <v>157.05444699452215</v>
      </c>
      <c r="K235" s="11"/>
      <c r="L235" s="11"/>
      <c r="M235" s="11"/>
      <c r="O235" s="135"/>
      <c r="P235" s="135"/>
      <c r="Q235" s="136"/>
      <c r="R235" s="171"/>
      <c r="S235" s="171"/>
      <c r="T235" s="171"/>
    </row>
    <row r="236" spans="1:22" s="19" customFormat="1" ht="11.25" customHeight="1" x14ac:dyDescent="0.25">
      <c r="A236" s="165" t="s">
        <v>375</v>
      </c>
      <c r="B236" s="10">
        <v>63719.739598100008</v>
      </c>
      <c r="C236" s="10">
        <v>8560.8986100000002</v>
      </c>
      <c r="D236" s="10">
        <v>7984.568587599998</v>
      </c>
      <c r="E236" s="11">
        <v>-6.7321206412465813</v>
      </c>
      <c r="F236" s="15"/>
      <c r="G236" s="10">
        <v>215524.17696999997</v>
      </c>
      <c r="H236" s="10">
        <v>29652.945759999981</v>
      </c>
      <c r="I236" s="10">
        <v>27320.075829999998</v>
      </c>
      <c r="J236" s="11">
        <v>-7.8672451259357956</v>
      </c>
      <c r="K236" s="11"/>
      <c r="L236" s="11"/>
      <c r="M236" s="11"/>
      <c r="O236" s="135"/>
      <c r="P236" s="135"/>
      <c r="Q236" s="136"/>
      <c r="R236" s="171"/>
      <c r="S236" s="171"/>
      <c r="T236" s="171"/>
    </row>
    <row r="237" spans="1:22" s="19" customFormat="1" ht="11.25" customHeight="1" x14ac:dyDescent="0.2">
      <c r="A237" s="165" t="s">
        <v>376</v>
      </c>
      <c r="B237" s="10">
        <v>21854.368593300002</v>
      </c>
      <c r="C237" s="10">
        <v>3131.76692</v>
      </c>
      <c r="D237" s="10">
        <v>2816.8756999999996</v>
      </c>
      <c r="E237" s="11">
        <v>-10.054746347470854</v>
      </c>
      <c r="F237" s="15"/>
      <c r="G237" s="10">
        <v>76958.528859999962</v>
      </c>
      <c r="H237" s="10">
        <v>12451.843430000004</v>
      </c>
      <c r="I237" s="10">
        <v>9291.846250000006</v>
      </c>
      <c r="J237" s="11">
        <v>-25.377745855578894</v>
      </c>
      <c r="K237" s="11"/>
      <c r="L237" s="11"/>
      <c r="M237" s="11"/>
      <c r="O237" s="140"/>
      <c r="P237" s="215"/>
      <c r="Q237" s="144"/>
      <c r="R237" s="20"/>
      <c r="S237" s="20"/>
      <c r="T237" s="20"/>
    </row>
    <row r="238" spans="1:22" ht="11.25" customHeight="1" x14ac:dyDescent="0.25">
      <c r="A238" s="165" t="s">
        <v>377</v>
      </c>
      <c r="B238" s="10">
        <v>5286.3074999999999</v>
      </c>
      <c r="C238" s="10">
        <v>719.84699999999998</v>
      </c>
      <c r="D238" s="10">
        <v>895.91554000000008</v>
      </c>
      <c r="E238" s="11">
        <v>24.459161460699306</v>
      </c>
      <c r="F238" s="11"/>
      <c r="G238" s="10">
        <v>14809.296589999994</v>
      </c>
      <c r="H238" s="10">
        <v>2228.6247899999994</v>
      </c>
      <c r="I238" s="10">
        <v>2477.4275700000003</v>
      </c>
      <c r="J238" s="11">
        <v>11.163959995257926</v>
      </c>
      <c r="K238" s="11"/>
      <c r="L238" s="11"/>
      <c r="M238" s="11"/>
      <c r="O238" s="136"/>
      <c r="P238" s="177"/>
      <c r="Q238" s="136"/>
      <c r="R238" s="171"/>
      <c r="S238" s="171"/>
      <c r="T238" s="171"/>
    </row>
    <row r="239" spans="1:22" ht="11.25" customHeight="1" x14ac:dyDescent="0.2">
      <c r="A239" s="165" t="s">
        <v>291</v>
      </c>
      <c r="B239" s="10">
        <v>23627.975587199999</v>
      </c>
      <c r="C239" s="10">
        <v>3181.4558199999997</v>
      </c>
      <c r="D239" s="10">
        <v>3054.7278660000002</v>
      </c>
      <c r="E239" s="11">
        <v>-3.9833321966419675</v>
      </c>
      <c r="F239" s="11"/>
      <c r="G239" s="10">
        <v>62372.730589999985</v>
      </c>
      <c r="H239" s="10">
        <v>8402.2215699999979</v>
      </c>
      <c r="I239" s="10">
        <v>8514.457550000001</v>
      </c>
      <c r="J239" s="11">
        <v>1.3357893393425684</v>
      </c>
      <c r="K239" s="11"/>
      <c r="L239" s="11"/>
      <c r="M239" s="11"/>
      <c r="O239" s="141"/>
    </row>
    <row r="240" spans="1:22" ht="11.25" customHeight="1" x14ac:dyDescent="0.25">
      <c r="A240" s="165" t="s">
        <v>324</v>
      </c>
      <c r="B240" s="10">
        <v>6178.9045019000005</v>
      </c>
      <c r="C240" s="10">
        <v>847.47725000000003</v>
      </c>
      <c r="D240" s="10">
        <v>1218.42076</v>
      </c>
      <c r="E240" s="11">
        <v>43.770320678224692</v>
      </c>
      <c r="F240" s="11"/>
      <c r="G240" s="10">
        <v>27036.19508999999</v>
      </c>
      <c r="H240" s="10">
        <v>4106.6461399999989</v>
      </c>
      <c r="I240" s="10">
        <v>5449.6571299999996</v>
      </c>
      <c r="J240" s="11">
        <v>32.703353155234396</v>
      </c>
      <c r="K240" s="11"/>
      <c r="L240" s="11"/>
      <c r="M240" s="11"/>
      <c r="O240" s="141"/>
      <c r="P240" s="142"/>
      <c r="Q240" s="136"/>
      <c r="R240" s="171"/>
      <c r="S240" s="171"/>
      <c r="T240" s="171"/>
      <c r="U240" s="171"/>
      <c r="V240" s="171"/>
    </row>
    <row r="241" spans="1:22" ht="11.25" customHeight="1" x14ac:dyDescent="0.2">
      <c r="A241" s="165" t="s">
        <v>292</v>
      </c>
      <c r="B241" s="10">
        <v>4743.2433268999994</v>
      </c>
      <c r="C241" s="10">
        <v>587.80200000000002</v>
      </c>
      <c r="D241" s="10">
        <v>523.24424999999997</v>
      </c>
      <c r="E241" s="11">
        <v>-10.982907509671634</v>
      </c>
      <c r="F241" s="11"/>
      <c r="G241" s="10">
        <v>20732.496600000013</v>
      </c>
      <c r="H241" s="10">
        <v>2846.57708</v>
      </c>
      <c r="I241" s="10">
        <v>2487.0271400000001</v>
      </c>
      <c r="J241" s="11">
        <v>-12.630957458562833</v>
      </c>
      <c r="K241" s="11"/>
      <c r="L241" s="11"/>
      <c r="M241" s="11"/>
      <c r="O241" s="141"/>
      <c r="Q241" s="145"/>
      <c r="R241" s="146"/>
      <c r="S241" s="146"/>
      <c r="T241" s="146"/>
      <c r="U241" s="146"/>
      <c r="V241" s="146"/>
    </row>
    <row r="242" spans="1:22" ht="11.25" customHeight="1" x14ac:dyDescent="0.2">
      <c r="A242" s="348" t="s">
        <v>293</v>
      </c>
      <c r="B242" s="10">
        <v>6406.8524321000004</v>
      </c>
      <c r="C242" s="10">
        <v>941.25134000000003</v>
      </c>
      <c r="D242" s="10">
        <v>661.67264999999998</v>
      </c>
      <c r="E242" s="11">
        <v>-29.702872986082554</v>
      </c>
      <c r="F242" s="11"/>
      <c r="G242" s="10">
        <v>23474.043060000004</v>
      </c>
      <c r="H242" s="10">
        <v>3458.6285799999991</v>
      </c>
      <c r="I242" s="10">
        <v>2712.1960799999997</v>
      </c>
      <c r="J242" s="11">
        <v>-21.581747873025421</v>
      </c>
      <c r="K242" s="11"/>
      <c r="L242" s="11"/>
      <c r="M242" s="11"/>
      <c r="O242" s="141"/>
      <c r="Q242" s="142"/>
      <c r="R242" s="12"/>
      <c r="S242" s="12"/>
      <c r="T242" s="12"/>
    </row>
    <row r="243" spans="1:22" ht="11.25" customHeight="1" x14ac:dyDescent="0.2">
      <c r="A243" s="348" t="s">
        <v>325</v>
      </c>
      <c r="B243" s="10">
        <v>99681.618422200001</v>
      </c>
      <c r="C243" s="10">
        <v>15014.66748</v>
      </c>
      <c r="D243" s="10">
        <v>18123.991283799998</v>
      </c>
      <c r="E243" s="11">
        <v>20.708575850525591</v>
      </c>
      <c r="F243" s="11"/>
      <c r="G243" s="10">
        <v>373533.92243000004</v>
      </c>
      <c r="H243" s="10">
        <v>52730.620750000002</v>
      </c>
      <c r="I243" s="10">
        <v>63036.948130000012</v>
      </c>
      <c r="J243" s="11">
        <v>19.54524189818116</v>
      </c>
      <c r="K243" s="11"/>
      <c r="L243" s="11"/>
      <c r="M243" s="11"/>
      <c r="O243" s="141"/>
    </row>
    <row r="244" spans="1:22" ht="11.25" customHeight="1" x14ac:dyDescent="0.2">
      <c r="A244" s="165" t="s">
        <v>342</v>
      </c>
      <c r="B244" s="10">
        <v>10830.3229326</v>
      </c>
      <c r="C244" s="10">
        <v>1896.5353419999999</v>
      </c>
      <c r="D244" s="10">
        <v>1559.8641743000001</v>
      </c>
      <c r="E244" s="11">
        <v>-17.751905817107613</v>
      </c>
      <c r="F244" s="11"/>
      <c r="G244" s="10">
        <v>29107.098969999999</v>
      </c>
      <c r="H244" s="10">
        <v>5322.0855699999993</v>
      </c>
      <c r="I244" s="10">
        <v>4324.4480699999986</v>
      </c>
      <c r="J244" s="11">
        <v>-18.745235995895513</v>
      </c>
      <c r="K244" s="11"/>
      <c r="L244" s="11"/>
      <c r="M244" s="11"/>
      <c r="O244" s="141"/>
    </row>
    <row r="245" spans="1:22" ht="11.25" customHeight="1" x14ac:dyDescent="0.2">
      <c r="A245" s="9"/>
      <c r="B245" s="10"/>
      <c r="C245" s="10"/>
      <c r="D245" s="10"/>
      <c r="E245" s="11"/>
      <c r="F245" s="11"/>
      <c r="G245" s="10"/>
      <c r="H245" s="10"/>
      <c r="I245" s="10"/>
      <c r="J245" s="11"/>
      <c r="K245" s="11"/>
      <c r="L245" s="11"/>
      <c r="M245" s="11"/>
      <c r="O245" s="141"/>
      <c r="P245" s="142"/>
      <c r="Q245" s="142"/>
      <c r="R245" s="12"/>
      <c r="S245" s="12"/>
      <c r="T245" s="12"/>
    </row>
    <row r="246" spans="1:22" s="19" customFormat="1" ht="11.25" customHeight="1" x14ac:dyDescent="0.2">
      <c r="A246" s="16" t="s">
        <v>458</v>
      </c>
      <c r="B246" s="17">
        <v>55143.399014000002</v>
      </c>
      <c r="C246" s="17">
        <v>7836.0286999999998</v>
      </c>
      <c r="D246" s="17">
        <v>9875.6035984999999</v>
      </c>
      <c r="E246" s="15">
        <v>26.028170347308716</v>
      </c>
      <c r="F246" s="15"/>
      <c r="G246" s="17">
        <v>117896.86349999998</v>
      </c>
      <c r="H246" s="17">
        <v>16866.427309999999</v>
      </c>
      <c r="I246" s="17">
        <v>23416.515589999999</v>
      </c>
      <c r="J246" s="15">
        <v>38.835066606645825</v>
      </c>
      <c r="K246" s="15"/>
      <c r="L246" s="11"/>
      <c r="M246" s="15"/>
      <c r="O246" s="140"/>
      <c r="P246" s="139"/>
      <c r="Q246" s="139"/>
    </row>
    <row r="247" spans="1:22" ht="11.25" customHeight="1" x14ac:dyDescent="0.2">
      <c r="A247" s="9" t="s">
        <v>455</v>
      </c>
      <c r="B247" s="10">
        <v>16837.268499999998</v>
      </c>
      <c r="C247" s="10">
        <v>2915.674</v>
      </c>
      <c r="D247" s="10">
        <v>3252.1350000000002</v>
      </c>
      <c r="E247" s="11">
        <v>11.539733180046881</v>
      </c>
      <c r="F247" s="11"/>
      <c r="G247" s="10">
        <v>28385.922669999993</v>
      </c>
      <c r="H247" s="10">
        <v>4947.8937000000014</v>
      </c>
      <c r="I247" s="10">
        <v>8323.6266100000012</v>
      </c>
      <c r="J247" s="11">
        <v>68.225655494579428</v>
      </c>
      <c r="K247" s="11"/>
      <c r="L247" s="11"/>
      <c r="M247" s="11"/>
      <c r="O247" s="260"/>
      <c r="P247" s="142"/>
      <c r="Q247" s="142"/>
    </row>
    <row r="248" spans="1:22" ht="11.25" customHeight="1" x14ac:dyDescent="0.2">
      <c r="A248" s="9" t="s">
        <v>456</v>
      </c>
      <c r="B248" s="10">
        <v>33282.5639027</v>
      </c>
      <c r="C248" s="10">
        <v>4360.9882000000007</v>
      </c>
      <c r="D248" s="10">
        <v>5947.0355985000006</v>
      </c>
      <c r="E248" s="11">
        <v>36.368990828730034</v>
      </c>
      <c r="F248" s="11"/>
      <c r="G248" s="10">
        <v>71231.625849999997</v>
      </c>
      <c r="H248" s="10">
        <v>9820.9775499999978</v>
      </c>
      <c r="I248" s="10">
        <v>12761.623629999996</v>
      </c>
      <c r="J248" s="11">
        <v>29.942498748507973</v>
      </c>
      <c r="K248" s="11"/>
      <c r="L248" s="11"/>
      <c r="M248" s="11"/>
      <c r="O248" s="141"/>
      <c r="P248" s="142"/>
      <c r="Q248" s="142"/>
    </row>
    <row r="249" spans="1:22" ht="11.25" customHeight="1" x14ac:dyDescent="0.2">
      <c r="A249" s="9" t="s">
        <v>453</v>
      </c>
      <c r="B249" s="10">
        <v>1337.9684999999999</v>
      </c>
      <c r="C249" s="10">
        <v>258.50700000000001</v>
      </c>
      <c r="D249" s="10">
        <v>277.98750000000001</v>
      </c>
      <c r="E249" s="11">
        <v>7.5357727256902081</v>
      </c>
      <c r="F249" s="11"/>
      <c r="G249" s="10">
        <v>3671.2606400000004</v>
      </c>
      <c r="H249" s="10">
        <v>752.43529000000012</v>
      </c>
      <c r="I249" s="10">
        <v>720.39095999999995</v>
      </c>
      <c r="J249" s="11">
        <v>-4.2587489483647403</v>
      </c>
      <c r="K249" s="11"/>
      <c r="L249" s="11"/>
      <c r="M249" s="11"/>
      <c r="O249" s="141"/>
      <c r="P249" s="142"/>
      <c r="Q249" s="142"/>
    </row>
    <row r="250" spans="1:22" ht="11.25" customHeight="1" x14ac:dyDescent="0.2">
      <c r="A250" s="9" t="s">
        <v>49</v>
      </c>
      <c r="B250" s="10">
        <v>3685.5981113000003</v>
      </c>
      <c r="C250" s="10">
        <v>300.85949999999997</v>
      </c>
      <c r="D250" s="10">
        <v>398.44549999999998</v>
      </c>
      <c r="E250" s="11">
        <v>32.435738276504509</v>
      </c>
      <c r="F250" s="11"/>
      <c r="G250" s="10">
        <v>14608.054340000006</v>
      </c>
      <c r="H250" s="10">
        <v>1345.1207699999998</v>
      </c>
      <c r="I250" s="10">
        <v>1610.8743899999999</v>
      </c>
      <c r="J250" s="11">
        <v>19.756859452850478</v>
      </c>
      <c r="K250" s="11"/>
      <c r="L250" s="11"/>
      <c r="M250" s="11"/>
      <c r="O250" s="260"/>
    </row>
    <row r="251" spans="1:22" ht="11.25" customHeight="1" x14ac:dyDescent="0.2">
      <c r="A251" s="9"/>
      <c r="B251" s="10"/>
      <c r="C251" s="10"/>
      <c r="D251" s="10"/>
      <c r="E251" s="11"/>
      <c r="F251" s="11"/>
      <c r="G251" s="10"/>
      <c r="H251" s="10"/>
      <c r="I251" s="10"/>
      <c r="J251" s="11"/>
      <c r="K251" s="11"/>
      <c r="L251" s="11"/>
      <c r="M251" s="11"/>
      <c r="O251" s="260"/>
    </row>
    <row r="252" spans="1:22" s="19" customFormat="1" ht="11.25" customHeight="1" x14ac:dyDescent="0.2">
      <c r="A252" s="16" t="s">
        <v>450</v>
      </c>
      <c r="B252" s="17">
        <v>274147.76844999997</v>
      </c>
      <c r="C252" s="17">
        <v>47663.778749999998</v>
      </c>
      <c r="D252" s="17">
        <v>60546.322</v>
      </c>
      <c r="E252" s="15">
        <v>27.027952016918107</v>
      </c>
      <c r="F252" s="15"/>
      <c r="G252" s="17">
        <v>241908.30447999996</v>
      </c>
      <c r="H252" s="17">
        <v>44537.320519999994</v>
      </c>
      <c r="I252" s="17">
        <v>49810.636269999995</v>
      </c>
      <c r="J252" s="15">
        <v>11.840217795841482</v>
      </c>
      <c r="K252" s="15"/>
      <c r="L252" s="11"/>
      <c r="M252" s="15"/>
      <c r="O252" s="260"/>
      <c r="P252" s="144"/>
      <c r="Q252" s="144"/>
    </row>
    <row r="253" spans="1:22" ht="11.25" customHeight="1" x14ac:dyDescent="0.2">
      <c r="A253" s="9"/>
      <c r="B253" s="10"/>
      <c r="C253" s="10"/>
      <c r="D253" s="10"/>
      <c r="E253" s="11"/>
      <c r="F253" s="11"/>
      <c r="G253" s="10"/>
      <c r="H253" s="10"/>
      <c r="I253" s="10"/>
      <c r="J253" s="11"/>
      <c r="K253" s="11"/>
      <c r="L253" s="11"/>
      <c r="M253" s="11"/>
      <c r="O253" s="260"/>
      <c r="P253" s="142"/>
      <c r="Q253" s="142"/>
    </row>
    <row r="254" spans="1:22" ht="11.25" customHeight="1" x14ac:dyDescent="0.2">
      <c r="A254" s="16" t="s">
        <v>454</v>
      </c>
      <c r="B254" s="17">
        <v>20876.166307</v>
      </c>
      <c r="C254" s="17">
        <v>1835.5459658</v>
      </c>
      <c r="D254" s="17">
        <v>6978.1117885000003</v>
      </c>
      <c r="E254" s="15">
        <v>280.16546131323258</v>
      </c>
      <c r="F254" s="11"/>
      <c r="G254" s="17">
        <v>22791.395660000002</v>
      </c>
      <c r="H254" s="17">
        <v>3707.6852199999994</v>
      </c>
      <c r="I254" s="17">
        <v>5037.1869399999996</v>
      </c>
      <c r="J254" s="15">
        <v>35.857998754273979</v>
      </c>
      <c r="K254" s="15"/>
      <c r="L254" s="11"/>
      <c r="M254" s="15"/>
      <c r="O254" s="260"/>
      <c r="P254" s="142"/>
      <c r="Q254" s="142"/>
    </row>
    <row r="255" spans="1:22" ht="11.25" customHeight="1" x14ac:dyDescent="0.2">
      <c r="A255" s="9" t="s">
        <v>451</v>
      </c>
      <c r="B255" s="10">
        <v>2295.9545416999999</v>
      </c>
      <c r="C255" s="10">
        <v>258.8180638</v>
      </c>
      <c r="D255" s="10">
        <v>223.38029850000001</v>
      </c>
      <c r="E255" s="11">
        <v>-13.692153004971203</v>
      </c>
      <c r="F255" s="11"/>
      <c r="G255" s="10">
        <v>3068.6371100000001</v>
      </c>
      <c r="H255" s="10">
        <v>424.0521</v>
      </c>
      <c r="I255" s="10">
        <v>730.4224999999999</v>
      </c>
      <c r="J255" s="11">
        <v>72.248292132028098</v>
      </c>
      <c r="K255" s="11"/>
      <c r="L255" s="11"/>
      <c r="M255" s="11"/>
      <c r="O255" s="260"/>
    </row>
    <row r="256" spans="1:22" ht="11.25" customHeight="1" x14ac:dyDescent="0.2">
      <c r="A256" s="9" t="s">
        <v>50</v>
      </c>
      <c r="B256" s="10">
        <v>135.42770000000002</v>
      </c>
      <c r="C256" s="10">
        <v>41.865099999999998</v>
      </c>
      <c r="D256" s="10">
        <v>52.573799999999999</v>
      </c>
      <c r="E256" s="11">
        <v>25.579062273827134</v>
      </c>
      <c r="F256" s="11"/>
      <c r="G256" s="10">
        <v>1019.32946</v>
      </c>
      <c r="H256" s="10">
        <v>277.11545000000001</v>
      </c>
      <c r="I256" s="10">
        <v>316.90863000000002</v>
      </c>
      <c r="J256" s="11">
        <v>14.359783981730374</v>
      </c>
      <c r="K256" s="11"/>
      <c r="L256" s="11"/>
      <c r="M256" s="11"/>
      <c r="O256" s="141"/>
    </row>
    <row r="257" spans="1:19" ht="11.25" customHeight="1" x14ac:dyDescent="0.2">
      <c r="A257" s="9" t="s">
        <v>0</v>
      </c>
      <c r="B257" s="10">
        <v>18444.784065299998</v>
      </c>
      <c r="C257" s="10">
        <v>1534.8628020000001</v>
      </c>
      <c r="D257" s="10">
        <v>6702.15769</v>
      </c>
      <c r="E257" s="11">
        <v>336.66167954990937</v>
      </c>
      <c r="F257" s="11"/>
      <c r="G257" s="10">
        <v>18703.429090000001</v>
      </c>
      <c r="H257" s="10">
        <v>3006.5176699999993</v>
      </c>
      <c r="I257" s="10">
        <v>3989.85581</v>
      </c>
      <c r="J257" s="11">
        <v>32.706880448835051</v>
      </c>
      <c r="K257" s="11"/>
      <c r="L257" s="11"/>
      <c r="M257" s="11"/>
      <c r="O257" s="140"/>
    </row>
    <row r="258" spans="1:19" x14ac:dyDescent="0.2">
      <c r="A258" s="66"/>
      <c r="B258" s="70"/>
      <c r="C258" s="70"/>
      <c r="D258" s="70"/>
      <c r="E258" s="70"/>
      <c r="F258" s="70"/>
      <c r="G258" s="70"/>
      <c r="H258" s="70"/>
      <c r="I258" s="70"/>
      <c r="J258" s="66"/>
      <c r="K258" s="9"/>
      <c r="L258" s="11"/>
      <c r="M258" s="9"/>
      <c r="O258" s="141"/>
    </row>
    <row r="259" spans="1:19" ht="21.6" customHeight="1" x14ac:dyDescent="0.2">
      <c r="A259" s="403" t="s">
        <v>457</v>
      </c>
      <c r="B259" s="403"/>
      <c r="C259" s="403"/>
      <c r="D259" s="403"/>
      <c r="E259" s="403"/>
      <c r="F259" s="403"/>
      <c r="G259" s="403"/>
      <c r="H259" s="403"/>
      <c r="I259" s="403"/>
      <c r="J259" s="403"/>
      <c r="K259" s="326"/>
      <c r="L259" s="11"/>
      <c r="M259" s="326"/>
      <c r="O259" s="141"/>
    </row>
    <row r="260" spans="1:19" ht="20.100000000000001" customHeight="1" x14ac:dyDescent="0.25">
      <c r="A260" s="394" t="s">
        <v>189</v>
      </c>
      <c r="B260" s="394"/>
      <c r="C260" s="394"/>
      <c r="D260" s="394"/>
      <c r="E260" s="394"/>
      <c r="F260" s="394"/>
      <c r="G260" s="394"/>
      <c r="H260" s="394"/>
      <c r="I260" s="394"/>
      <c r="J260" s="394"/>
      <c r="K260" s="322"/>
      <c r="L260" s="11"/>
      <c r="M260" s="322"/>
      <c r="O260" s="141"/>
      <c r="P260"/>
    </row>
    <row r="261" spans="1:19" ht="20.100000000000001" customHeight="1" x14ac:dyDescent="0.25">
      <c r="A261" s="395" t="s">
        <v>150</v>
      </c>
      <c r="B261" s="395"/>
      <c r="C261" s="395"/>
      <c r="D261" s="395"/>
      <c r="E261" s="395"/>
      <c r="F261" s="395"/>
      <c r="G261" s="395"/>
      <c r="H261" s="395"/>
      <c r="I261" s="395"/>
      <c r="J261" s="395"/>
      <c r="K261" s="322"/>
      <c r="L261" s="11"/>
      <c r="M261" s="322"/>
      <c r="O261" s="171"/>
      <c r="P261" s="171"/>
      <c r="Q261" s="171"/>
    </row>
    <row r="262" spans="1:19" s="19" customFormat="1" x14ac:dyDescent="0.2">
      <c r="A262" s="16"/>
      <c r="B262" s="396" t="s">
        <v>95</v>
      </c>
      <c r="C262" s="396"/>
      <c r="D262" s="396"/>
      <c r="E262" s="396"/>
      <c r="F262" s="92"/>
      <c r="G262" s="396" t="s">
        <v>397</v>
      </c>
      <c r="H262" s="396"/>
      <c r="I262" s="396"/>
      <c r="J262" s="396"/>
      <c r="K262" s="92"/>
      <c r="L262" s="11"/>
      <c r="M262" s="92"/>
    </row>
    <row r="263" spans="1:19" s="19" customFormat="1" x14ac:dyDescent="0.2">
      <c r="A263" s="16" t="s">
        <v>245</v>
      </c>
      <c r="B263" s="399">
        <v>2023</v>
      </c>
      <c r="C263" s="397" t="s">
        <v>547</v>
      </c>
      <c r="D263" s="397"/>
      <c r="E263" s="397"/>
      <c r="F263" s="92"/>
      <c r="G263" s="399">
        <v>2023</v>
      </c>
      <c r="H263" s="397" t="s">
        <v>547</v>
      </c>
      <c r="I263" s="397"/>
      <c r="J263" s="397"/>
      <c r="K263" s="92"/>
      <c r="L263" s="11"/>
      <c r="M263" s="92"/>
    </row>
    <row r="264" spans="1:19" s="19" customFormat="1" x14ac:dyDescent="0.2">
      <c r="A264" s="94"/>
      <c r="B264" s="402"/>
      <c r="C264" s="210">
        <v>2023</v>
      </c>
      <c r="D264" s="210">
        <v>2024</v>
      </c>
      <c r="E264" s="96" t="s">
        <v>558</v>
      </c>
      <c r="F264" s="97"/>
      <c r="G264" s="402"/>
      <c r="H264" s="210">
        <v>2023</v>
      </c>
      <c r="I264" s="210">
        <v>2024</v>
      </c>
      <c r="J264" s="96" t="s">
        <v>558</v>
      </c>
      <c r="K264" s="92"/>
      <c r="L264" s="11"/>
      <c r="M264" s="92"/>
    </row>
    <row r="265" spans="1:19" x14ac:dyDescent="0.2">
      <c r="A265" s="9"/>
      <c r="B265" s="9"/>
      <c r="C265" s="9"/>
      <c r="D265" s="9"/>
      <c r="E265" s="9"/>
      <c r="F265" s="9"/>
      <c r="G265" s="9"/>
      <c r="H265" s="9"/>
      <c r="I265" s="9"/>
      <c r="J265" s="9"/>
      <c r="K265" s="9"/>
      <c r="L265" s="11"/>
      <c r="M265" s="9"/>
    </row>
    <row r="266" spans="1:19" s="19" customFormat="1" ht="11.25" customHeight="1" x14ac:dyDescent="0.2">
      <c r="A266" s="16" t="s">
        <v>242</v>
      </c>
      <c r="B266" s="17"/>
      <c r="C266" s="17"/>
      <c r="D266" s="17"/>
      <c r="E266" s="11" t="s">
        <v>561</v>
      </c>
      <c r="F266" s="15"/>
      <c r="G266" s="17">
        <v>82448</v>
      </c>
      <c r="H266" s="17">
        <v>14409</v>
      </c>
      <c r="I266" s="17">
        <v>11203</v>
      </c>
      <c r="J266" s="15">
        <v>-22.2499826497328</v>
      </c>
      <c r="K266" s="15"/>
      <c r="L266" s="11"/>
      <c r="M266" s="15"/>
      <c r="O266" s="139"/>
      <c r="P266" s="139"/>
      <c r="Q266" s="139"/>
    </row>
    <row r="267" spans="1:19" ht="11.25" customHeight="1" x14ac:dyDescent="0.2">
      <c r="A267" s="16"/>
      <c r="B267" s="10"/>
      <c r="C267" s="10"/>
      <c r="D267" s="10"/>
      <c r="E267" s="11"/>
      <c r="F267" s="11"/>
      <c r="G267" s="10"/>
      <c r="H267" s="10"/>
      <c r="I267" s="10"/>
      <c r="J267" s="11"/>
      <c r="K267" s="11"/>
      <c r="L267" s="11"/>
      <c r="M267" s="11"/>
    </row>
    <row r="268" spans="1:19" ht="11.25" customHeight="1" x14ac:dyDescent="0.2">
      <c r="A268" s="9" t="s">
        <v>411</v>
      </c>
      <c r="B268" s="10">
        <v>10</v>
      </c>
      <c r="C268" s="10">
        <v>0</v>
      </c>
      <c r="D268" s="10">
        <v>0</v>
      </c>
      <c r="E268" s="11" t="s">
        <v>561</v>
      </c>
      <c r="F268" s="11"/>
      <c r="G268" s="10">
        <v>23.1</v>
      </c>
      <c r="H268" s="10">
        <v>0</v>
      </c>
      <c r="I268" s="10">
        <v>0</v>
      </c>
      <c r="J268" s="11" t="s">
        <v>561</v>
      </c>
      <c r="K268" s="11"/>
      <c r="L268" s="11"/>
      <c r="M268" s="11"/>
    </row>
    <row r="269" spans="1:19" ht="11.25" customHeight="1" x14ac:dyDescent="0.2">
      <c r="A269" s="9" t="s">
        <v>51</v>
      </c>
      <c r="B269" s="10">
        <v>73</v>
      </c>
      <c r="C269" s="10">
        <v>26</v>
      </c>
      <c r="D269" s="10">
        <v>35</v>
      </c>
      <c r="E269" s="11">
        <v>34.615384615384613</v>
      </c>
      <c r="F269" s="11"/>
      <c r="G269" s="10">
        <v>5412.98416</v>
      </c>
      <c r="H269" s="10">
        <v>2296.5</v>
      </c>
      <c r="I269" s="10">
        <v>930</v>
      </c>
      <c r="J269" s="11">
        <v>-59.503592423252776</v>
      </c>
      <c r="K269" s="11"/>
      <c r="L269" s="11"/>
      <c r="M269" s="11"/>
    </row>
    <row r="270" spans="1:19" ht="11.25" customHeight="1" x14ac:dyDescent="0.2">
      <c r="A270" s="9" t="s">
        <v>52</v>
      </c>
      <c r="B270" s="10">
        <v>0</v>
      </c>
      <c r="C270" s="10">
        <v>0</v>
      </c>
      <c r="D270" s="10">
        <v>0</v>
      </c>
      <c r="E270" s="11" t="s">
        <v>561</v>
      </c>
      <c r="F270" s="11"/>
      <c r="G270" s="10">
        <v>0</v>
      </c>
      <c r="H270" s="10">
        <v>0</v>
      </c>
      <c r="I270" s="10">
        <v>0</v>
      </c>
      <c r="J270" s="11" t="s">
        <v>561</v>
      </c>
      <c r="K270" s="11"/>
      <c r="L270" s="11"/>
      <c r="M270" s="11"/>
    </row>
    <row r="271" spans="1:19" ht="11.25" customHeight="1" x14ac:dyDescent="0.25">
      <c r="A271" s="9" t="s">
        <v>53</v>
      </c>
      <c r="B271" s="10">
        <v>5129.7150000000001</v>
      </c>
      <c r="C271" s="10">
        <v>330.57600000000002</v>
      </c>
      <c r="D271" s="10">
        <v>1273.2760000000001</v>
      </c>
      <c r="E271" s="11">
        <v>285.16891728377135</v>
      </c>
      <c r="F271" s="11"/>
      <c r="G271" s="10">
        <v>10681.542220000001</v>
      </c>
      <c r="H271" s="10">
        <v>652.41716999999994</v>
      </c>
      <c r="I271" s="10">
        <v>2448.94965</v>
      </c>
      <c r="J271" s="11">
        <v>275.36560388194567</v>
      </c>
      <c r="K271" s="11"/>
      <c r="L271" s="11"/>
      <c r="M271" s="11"/>
      <c r="P271" s="171"/>
      <c r="Q271" s="171"/>
      <c r="R271" s="171"/>
      <c r="S271" s="12"/>
    </row>
    <row r="272" spans="1:19" ht="11.25" customHeight="1" x14ac:dyDescent="0.2">
      <c r="A272" s="9" t="s">
        <v>54</v>
      </c>
      <c r="B272" s="10">
        <v>3200.3388600000003</v>
      </c>
      <c r="C272" s="10">
        <v>22.895800000000001</v>
      </c>
      <c r="D272" s="10">
        <v>303.01578000000001</v>
      </c>
      <c r="E272" s="11">
        <v>1223.455742974694</v>
      </c>
      <c r="F272" s="11"/>
      <c r="G272" s="10">
        <v>9968.3122399999993</v>
      </c>
      <c r="H272" s="10">
        <v>86.788129999999981</v>
      </c>
      <c r="I272" s="10">
        <v>824.11511000000007</v>
      </c>
      <c r="J272" s="11">
        <v>849.5712259268638</v>
      </c>
      <c r="K272" s="11"/>
      <c r="L272" s="11"/>
      <c r="M272" s="11"/>
      <c r="P272" s="142"/>
      <c r="Q272" s="142"/>
      <c r="R272" s="12"/>
      <c r="S272" s="12"/>
    </row>
    <row r="273" spans="1:23" ht="11.25" customHeight="1" x14ac:dyDescent="0.2">
      <c r="A273" s="9" t="s">
        <v>55</v>
      </c>
      <c r="B273" s="10"/>
      <c r="C273" s="10"/>
      <c r="D273" s="10"/>
      <c r="E273" s="11"/>
      <c r="F273" s="11"/>
      <c r="G273" s="10">
        <v>56362.061379999999</v>
      </c>
      <c r="H273" s="10">
        <v>11373.2947</v>
      </c>
      <c r="I273" s="10">
        <v>6999.9352399999998</v>
      </c>
      <c r="J273" s="11">
        <v>-38.45288085254662</v>
      </c>
      <c r="K273" s="11"/>
      <c r="L273" s="11"/>
      <c r="M273" s="11"/>
    </row>
    <row r="274" spans="1:23" ht="11.25" customHeight="1" x14ac:dyDescent="0.2">
      <c r="A274" s="9"/>
      <c r="B274" s="10"/>
      <c r="C274" s="10"/>
      <c r="D274" s="10"/>
      <c r="E274" s="11"/>
      <c r="F274" s="11"/>
      <c r="G274" s="10"/>
      <c r="H274" s="10"/>
      <c r="I274" s="10"/>
      <c r="J274" s="11"/>
      <c r="K274" s="11"/>
      <c r="L274" s="11"/>
      <c r="M274" s="11"/>
    </row>
    <row r="275" spans="1:23" s="19" customFormat="1" ht="11.25" customHeight="1" x14ac:dyDescent="0.2">
      <c r="A275" s="16" t="s">
        <v>243</v>
      </c>
      <c r="B275" s="17"/>
      <c r="C275" s="17"/>
      <c r="D275" s="17"/>
      <c r="E275" s="11"/>
      <c r="F275" s="15"/>
      <c r="G275" s="17">
        <v>1489093</v>
      </c>
      <c r="H275" s="17">
        <v>302276</v>
      </c>
      <c r="I275" s="17">
        <v>251925</v>
      </c>
      <c r="J275" s="15">
        <v>-16.657293334568408</v>
      </c>
      <c r="K275" s="15"/>
      <c r="L275" s="11"/>
      <c r="M275" s="15"/>
      <c r="O275" s="139"/>
      <c r="P275" s="139"/>
    </row>
    <row r="276" spans="1:23" ht="11.25" customHeight="1" x14ac:dyDescent="0.2">
      <c r="A276" s="16"/>
      <c r="B276" s="10"/>
      <c r="C276" s="10"/>
      <c r="D276" s="10"/>
      <c r="E276" s="11"/>
      <c r="F276" s="11"/>
      <c r="G276" s="10"/>
      <c r="H276" s="10"/>
      <c r="I276" s="10"/>
      <c r="J276" s="11"/>
      <c r="K276" s="11"/>
      <c r="L276" s="11"/>
      <c r="M276" s="11"/>
    </row>
    <row r="277" spans="1:23" s="19" customFormat="1" ht="11.25" customHeight="1" x14ac:dyDescent="0.2">
      <c r="A277" s="16" t="s">
        <v>56</v>
      </c>
      <c r="B277" s="17">
        <v>71074.08700140001</v>
      </c>
      <c r="C277" s="17">
        <v>11103.564384899999</v>
      </c>
      <c r="D277" s="17">
        <v>15764.557437399999</v>
      </c>
      <c r="E277" s="15">
        <v>41.977448780668993</v>
      </c>
      <c r="F277" s="15"/>
      <c r="G277" s="17">
        <v>187577.51212000003</v>
      </c>
      <c r="H277" s="17">
        <v>30042.240810000003</v>
      </c>
      <c r="I277" s="17">
        <v>37951.386209999997</v>
      </c>
      <c r="J277" s="15">
        <v>26.326749226267168</v>
      </c>
      <c r="K277" s="15"/>
      <c r="L277" s="11"/>
      <c r="M277" s="15"/>
      <c r="O277" s="239"/>
      <c r="P277" s="239"/>
      <c r="Q277" s="239"/>
    </row>
    <row r="278" spans="1:23" ht="11.25" customHeight="1" x14ac:dyDescent="0.2">
      <c r="A278" s="9" t="s">
        <v>57</v>
      </c>
      <c r="B278" s="10">
        <v>82.536100000000005</v>
      </c>
      <c r="C278" s="10">
        <v>13.841099999999999</v>
      </c>
      <c r="D278" s="10">
        <v>0</v>
      </c>
      <c r="E278" s="11" t="s">
        <v>561</v>
      </c>
      <c r="F278" s="11"/>
      <c r="G278" s="10">
        <v>115.71879000000001</v>
      </c>
      <c r="H278" s="10">
        <v>56.516970000000001</v>
      </c>
      <c r="I278" s="10">
        <v>0</v>
      </c>
      <c r="J278" s="11" t="s">
        <v>561</v>
      </c>
      <c r="K278" s="11"/>
      <c r="L278" s="11"/>
      <c r="M278" s="11"/>
      <c r="O278" s="239"/>
      <c r="P278" s="239"/>
      <c r="Q278" s="239"/>
    </row>
    <row r="279" spans="1:23" ht="11.25" customHeight="1" x14ac:dyDescent="0.2">
      <c r="A279" s="9" t="s">
        <v>58</v>
      </c>
      <c r="B279" s="10">
        <v>3218.8638300000002</v>
      </c>
      <c r="C279" s="10">
        <v>272.65725999999995</v>
      </c>
      <c r="D279" s="10">
        <v>1281.8796100000002</v>
      </c>
      <c r="E279" s="11">
        <v>370.14321569871288</v>
      </c>
      <c r="F279" s="11"/>
      <c r="G279" s="10">
        <v>9971.059379999997</v>
      </c>
      <c r="H279" s="10">
        <v>937.83498000000009</v>
      </c>
      <c r="I279" s="10">
        <v>3580.2121400000001</v>
      </c>
      <c r="J279" s="11">
        <v>281.75289004468567</v>
      </c>
      <c r="K279" s="11"/>
      <c r="L279" s="11"/>
      <c r="M279" s="11"/>
      <c r="O279" s="239"/>
      <c r="P279" s="239"/>
      <c r="Q279" s="239"/>
      <c r="R279" s="12"/>
      <c r="S279" s="12"/>
    </row>
    <row r="280" spans="1:23" ht="11.25" customHeight="1" x14ac:dyDescent="0.2">
      <c r="A280" s="9" t="s">
        <v>59</v>
      </c>
      <c r="B280" s="10">
        <v>3929.3321199999996</v>
      </c>
      <c r="C280" s="10">
        <v>1378.5613299999998</v>
      </c>
      <c r="D280" s="10">
        <v>1711.3928999999998</v>
      </c>
      <c r="E280" s="11">
        <v>24.143399554084397</v>
      </c>
      <c r="F280" s="11"/>
      <c r="G280" s="10">
        <v>15228.350970000001</v>
      </c>
      <c r="H280" s="10">
        <v>5133.5816100000002</v>
      </c>
      <c r="I280" s="10">
        <v>6300.1791400000002</v>
      </c>
      <c r="J280" s="11">
        <v>22.72482680956152</v>
      </c>
      <c r="K280" s="11"/>
      <c r="L280" s="11"/>
      <c r="M280" s="11"/>
      <c r="O280" s="239"/>
      <c r="P280" s="239"/>
      <c r="Q280" s="239"/>
      <c r="R280" s="12"/>
      <c r="S280" s="12"/>
    </row>
    <row r="281" spans="1:23" ht="11.25" customHeight="1" x14ac:dyDescent="0.2">
      <c r="A281" s="9" t="s">
        <v>60</v>
      </c>
      <c r="B281" s="10">
        <v>1560.84817</v>
      </c>
      <c r="C281" s="10">
        <v>476.91351000000003</v>
      </c>
      <c r="D281" s="10">
        <v>3.2808000000000002</v>
      </c>
      <c r="E281" s="11">
        <v>-99.312076523057613</v>
      </c>
      <c r="F281" s="11"/>
      <c r="G281" s="10">
        <v>6434.7756200000003</v>
      </c>
      <c r="H281" s="10">
        <v>1783.2643999999998</v>
      </c>
      <c r="I281" s="10">
        <v>7.9848999999999997</v>
      </c>
      <c r="J281" s="11">
        <v>-99.552231289987063</v>
      </c>
      <c r="K281" s="11"/>
      <c r="L281" s="11"/>
      <c r="M281" s="11"/>
      <c r="O281" s="239"/>
      <c r="P281" s="239"/>
      <c r="Q281" s="239"/>
    </row>
    <row r="282" spans="1:23" ht="11.25" customHeight="1" x14ac:dyDescent="0.2">
      <c r="A282" s="9" t="s">
        <v>61</v>
      </c>
      <c r="B282" s="10">
        <v>7027.5534354000001</v>
      </c>
      <c r="C282" s="10">
        <v>908.5974488999999</v>
      </c>
      <c r="D282" s="10">
        <v>1350.8262094000002</v>
      </c>
      <c r="E282" s="11">
        <v>48.671582892444576</v>
      </c>
      <c r="F282" s="11"/>
      <c r="G282" s="10">
        <v>33890.784940000005</v>
      </c>
      <c r="H282" s="10">
        <v>4386.0107600000001</v>
      </c>
      <c r="I282" s="10">
        <v>6467.5803099999994</v>
      </c>
      <c r="J282" s="11">
        <v>47.459289634756828</v>
      </c>
      <c r="K282" s="11"/>
      <c r="L282" s="11"/>
      <c r="M282" s="11"/>
      <c r="O282" s="239"/>
      <c r="P282" s="239"/>
      <c r="Q282" s="239"/>
    </row>
    <row r="283" spans="1:23" ht="11.25" customHeight="1" x14ac:dyDescent="0.2">
      <c r="A283" s="9" t="s">
        <v>94</v>
      </c>
      <c r="B283" s="10">
        <v>25725.582395000005</v>
      </c>
      <c r="C283" s="10">
        <v>3616.938181</v>
      </c>
      <c r="D283" s="10">
        <v>4964.8644880000011</v>
      </c>
      <c r="E283" s="11">
        <v>37.267054053639669</v>
      </c>
      <c r="F283" s="11"/>
      <c r="G283" s="10">
        <v>61331.474399999992</v>
      </c>
      <c r="H283" s="10">
        <v>7893.9216799999995</v>
      </c>
      <c r="I283" s="10">
        <v>12012.917510000001</v>
      </c>
      <c r="J283" s="11">
        <v>52.179334898088342</v>
      </c>
      <c r="K283" s="11"/>
      <c r="L283" s="11"/>
      <c r="M283" s="11"/>
      <c r="O283" s="239"/>
      <c r="P283" s="239"/>
      <c r="Q283" s="239"/>
    </row>
    <row r="284" spans="1:23" ht="11.25" customHeight="1" x14ac:dyDescent="0.2">
      <c r="A284" s="9" t="s">
        <v>62</v>
      </c>
      <c r="B284" s="10">
        <v>5416.9900630000002</v>
      </c>
      <c r="C284" s="10">
        <v>622.32250299999987</v>
      </c>
      <c r="D284" s="10">
        <v>888.94075999999995</v>
      </c>
      <c r="E284" s="11">
        <v>42.84245800444728</v>
      </c>
      <c r="F284" s="11"/>
      <c r="G284" s="10">
        <v>13609.911740000001</v>
      </c>
      <c r="H284" s="10">
        <v>1428.8002299999998</v>
      </c>
      <c r="I284" s="10">
        <v>2250.5930099999996</v>
      </c>
      <c r="J284" s="11">
        <v>57.516282734640924</v>
      </c>
      <c r="K284" s="11"/>
      <c r="L284" s="11"/>
      <c r="M284" s="11"/>
      <c r="O284" s="239"/>
      <c r="P284" s="239"/>
      <c r="Q284" s="239"/>
    </row>
    <row r="285" spans="1:23" ht="11.25" customHeight="1" x14ac:dyDescent="0.2">
      <c r="A285" s="9" t="s">
        <v>323</v>
      </c>
      <c r="B285" s="10">
        <v>24112.380888</v>
      </c>
      <c r="C285" s="10">
        <v>3813.7330519999996</v>
      </c>
      <c r="D285" s="10">
        <v>5563.3726699999988</v>
      </c>
      <c r="E285" s="11">
        <v>45.877348890018737</v>
      </c>
      <c r="F285" s="11"/>
      <c r="G285" s="10">
        <v>46995.436280000009</v>
      </c>
      <c r="H285" s="10">
        <v>8422.3101800000004</v>
      </c>
      <c r="I285" s="10">
        <v>7331.9192000000003</v>
      </c>
      <c r="J285" s="11">
        <v>-12.946459542528984</v>
      </c>
      <c r="K285" s="11"/>
      <c r="L285" s="11"/>
      <c r="M285" s="11"/>
      <c r="O285" s="239"/>
      <c r="P285" s="239"/>
      <c r="Q285" s="239"/>
    </row>
    <row r="286" spans="1:23" ht="11.25" customHeight="1" x14ac:dyDescent="0.2">
      <c r="A286" s="9"/>
      <c r="B286" s="10"/>
      <c r="C286" s="10"/>
      <c r="D286" s="10"/>
      <c r="E286" s="11"/>
      <c r="F286" s="11"/>
      <c r="G286" s="10"/>
      <c r="H286" s="10"/>
      <c r="I286" s="10"/>
      <c r="J286" s="11"/>
      <c r="K286" s="11"/>
      <c r="L286" s="11"/>
      <c r="M286" s="11"/>
      <c r="O286" s="239"/>
      <c r="P286" s="239"/>
      <c r="Q286" s="239"/>
    </row>
    <row r="287" spans="1:23" s="19" customFormat="1" ht="11.25" customHeight="1" x14ac:dyDescent="0.2">
      <c r="A287" s="16" t="s">
        <v>63</v>
      </c>
      <c r="B287" s="17">
        <v>461903.9924478</v>
      </c>
      <c r="C287" s="17">
        <v>96477.737153099995</v>
      </c>
      <c r="D287" s="17">
        <v>84989.698032799992</v>
      </c>
      <c r="E287" s="15">
        <v>-11.90745083714981</v>
      </c>
      <c r="F287" s="15"/>
      <c r="G287" s="17">
        <v>1280407.3825699999</v>
      </c>
      <c r="H287" s="17">
        <v>269678.12882000004</v>
      </c>
      <c r="I287" s="17">
        <v>210678.05109000002</v>
      </c>
      <c r="J287" s="15">
        <v>-21.877961697583686</v>
      </c>
      <c r="K287" s="15"/>
      <c r="L287" s="11"/>
      <c r="M287" s="15"/>
      <c r="O287" s="239"/>
      <c r="P287" s="239"/>
      <c r="Q287" s="239"/>
      <c r="R287" s="20"/>
      <c r="S287" s="18"/>
      <c r="T287" s="18"/>
      <c r="U287" s="20"/>
      <c r="V287" s="20"/>
      <c r="W287" s="20"/>
    </row>
    <row r="288" spans="1:23" s="19" customFormat="1" ht="11.25" customHeight="1" x14ac:dyDescent="0.2">
      <c r="A288" s="16" t="s">
        <v>422</v>
      </c>
      <c r="B288" s="17">
        <v>273992.247668</v>
      </c>
      <c r="C288" s="17">
        <v>50639.741039999994</v>
      </c>
      <c r="D288" s="17">
        <v>46609.955573999992</v>
      </c>
      <c r="E288" s="15">
        <v>-7.9577529095516013</v>
      </c>
      <c r="F288" s="15"/>
      <c r="G288" s="17">
        <v>727318.67186999996</v>
      </c>
      <c r="H288" s="17">
        <v>134829.34845000002</v>
      </c>
      <c r="I288" s="17">
        <v>119470.79244000002</v>
      </c>
      <c r="J288" s="15">
        <v>-11.391107489995434</v>
      </c>
      <c r="K288" s="324"/>
      <c r="L288" s="11"/>
      <c r="M288" s="15"/>
      <c r="O288" s="239"/>
      <c r="P288" s="239"/>
      <c r="Q288" s="239"/>
    </row>
    <row r="289" spans="1:24" ht="11.25" customHeight="1" x14ac:dyDescent="0.25">
      <c r="A289" s="9" t="s">
        <v>423</v>
      </c>
      <c r="B289" s="10">
        <v>265213.17687799997</v>
      </c>
      <c r="C289" s="10">
        <v>49535.741039999994</v>
      </c>
      <c r="D289" s="10">
        <v>44846.930303999994</v>
      </c>
      <c r="E289" s="11">
        <v>-9.4655104325860293</v>
      </c>
      <c r="F289" s="11"/>
      <c r="G289" s="10">
        <v>697644.67914999998</v>
      </c>
      <c r="H289" s="10">
        <v>131146.32073000001</v>
      </c>
      <c r="I289" s="10">
        <v>113265.08373000001</v>
      </c>
      <c r="J289" s="11">
        <v>-13.634570074453961</v>
      </c>
      <c r="K289" s="324"/>
      <c r="L289" s="11"/>
      <c r="M289" s="11"/>
      <c r="O289" s="239"/>
      <c r="P289" s="239"/>
      <c r="Q289" s="239"/>
      <c r="R289" s="171"/>
    </row>
    <row r="290" spans="1:24" ht="11.25" customHeight="1" x14ac:dyDescent="0.25">
      <c r="A290" s="321" t="s">
        <v>424</v>
      </c>
      <c r="B290" s="10">
        <v>202552.11671799995</v>
      </c>
      <c r="C290" s="10">
        <v>38012.276859999998</v>
      </c>
      <c r="D290" s="10">
        <v>33933.773563999996</v>
      </c>
      <c r="E290" s="11">
        <v>-10.72943699484567</v>
      </c>
      <c r="F290" s="11"/>
      <c r="G290" s="10">
        <v>594497.54904000007</v>
      </c>
      <c r="H290" s="10">
        <v>109941.34047</v>
      </c>
      <c r="I290" s="10">
        <v>97992.13758000001</v>
      </c>
      <c r="J290" s="11">
        <v>-10.868707657117028</v>
      </c>
      <c r="K290" s="324"/>
      <c r="L290" s="11"/>
      <c r="M290" s="11"/>
      <c r="O290" s="239"/>
      <c r="P290" s="239"/>
      <c r="Q290" s="239"/>
      <c r="R290" s="171"/>
    </row>
    <row r="291" spans="1:24" ht="11.25" customHeight="1" x14ac:dyDescent="0.25">
      <c r="A291" s="321" t="s">
        <v>431</v>
      </c>
      <c r="B291" s="10">
        <v>62661.060160000001</v>
      </c>
      <c r="C291" s="10">
        <v>11523.464179999997</v>
      </c>
      <c r="D291" s="10">
        <v>10913.156740000002</v>
      </c>
      <c r="E291" s="11">
        <v>-5.296215013704284</v>
      </c>
      <c r="F291" s="11"/>
      <c r="G291" s="10">
        <v>103147.13010999997</v>
      </c>
      <c r="H291" s="10">
        <v>21204.980260000004</v>
      </c>
      <c r="I291" s="10">
        <v>15272.946149999998</v>
      </c>
      <c r="J291" s="11">
        <v>-27.974721208252646</v>
      </c>
      <c r="K291" s="324"/>
      <c r="L291" s="11"/>
      <c r="M291" s="11"/>
      <c r="O291" s="239"/>
      <c r="P291" s="239"/>
      <c r="Q291" s="239"/>
      <c r="R291" s="171"/>
    </row>
    <row r="292" spans="1:24" ht="11.25" customHeight="1" x14ac:dyDescent="0.25">
      <c r="A292" s="9" t="s">
        <v>425</v>
      </c>
      <c r="B292" s="10">
        <v>8779.0707899999998</v>
      </c>
      <c r="C292" s="10">
        <v>1104</v>
      </c>
      <c r="D292" s="10">
        <v>1763.0252699999999</v>
      </c>
      <c r="E292" s="11">
        <v>59.694317934782589</v>
      </c>
      <c r="F292" s="11"/>
      <c r="G292" s="10">
        <v>29673.992719999998</v>
      </c>
      <c r="H292" s="10">
        <v>3683.02772</v>
      </c>
      <c r="I292" s="10">
        <v>6205.7087100000008</v>
      </c>
      <c r="J292" s="11">
        <v>68.494759795074259</v>
      </c>
      <c r="K292" s="324"/>
      <c r="L292" s="11"/>
      <c r="M292" s="11"/>
      <c r="O292" s="239"/>
      <c r="P292" s="239"/>
      <c r="Q292" s="239"/>
      <c r="R292" s="171"/>
    </row>
    <row r="293" spans="1:24" s="19" customFormat="1" ht="11.25" customHeight="1" x14ac:dyDescent="0.25">
      <c r="A293" s="16" t="s">
        <v>421</v>
      </c>
      <c r="B293" s="17">
        <v>125782.74230979999</v>
      </c>
      <c r="C293" s="17">
        <v>35608.840173100005</v>
      </c>
      <c r="D293" s="17">
        <v>28006.917398799997</v>
      </c>
      <c r="E293" s="15">
        <v>-21.348414431208383</v>
      </c>
      <c r="F293" s="15"/>
      <c r="G293" s="17">
        <v>363768.84532000002</v>
      </c>
      <c r="H293" s="17">
        <v>106722.43938000003</v>
      </c>
      <c r="I293" s="17">
        <v>66148.771089999995</v>
      </c>
      <c r="J293" s="15">
        <v>-38.017935614769691</v>
      </c>
      <c r="K293" s="324"/>
      <c r="L293" s="11"/>
      <c r="M293" s="15"/>
      <c r="O293" s="239"/>
      <c r="P293" s="340"/>
      <c r="Q293" s="239"/>
      <c r="R293" s="21"/>
    </row>
    <row r="294" spans="1:24" ht="11.25" customHeight="1" x14ac:dyDescent="0.2">
      <c r="A294" s="9" t="s">
        <v>418</v>
      </c>
      <c r="B294" s="10">
        <v>114105.05931629999</v>
      </c>
      <c r="C294" s="10">
        <v>32108.608986400002</v>
      </c>
      <c r="D294" s="10">
        <v>24353.103262099998</v>
      </c>
      <c r="E294" s="11">
        <v>-24.153976049180287</v>
      </c>
      <c r="F294" s="11"/>
      <c r="G294" s="10">
        <v>355189.75266</v>
      </c>
      <c r="H294" s="10">
        <v>104290.70405000003</v>
      </c>
      <c r="I294" s="10">
        <v>62542.823029999992</v>
      </c>
      <c r="J294" s="11">
        <v>-40.030299344786158</v>
      </c>
      <c r="K294" s="324"/>
      <c r="L294" s="11"/>
      <c r="M294" s="11"/>
      <c r="O294" s="239"/>
      <c r="P294" s="239"/>
      <c r="Q294" s="239"/>
    </row>
    <row r="295" spans="1:24" ht="11.25" customHeight="1" x14ac:dyDescent="0.2">
      <c r="A295" s="321" t="s">
        <v>429</v>
      </c>
      <c r="B295" s="10">
        <v>328.1774757</v>
      </c>
      <c r="C295" s="10">
        <v>84.29683</v>
      </c>
      <c r="D295" s="10">
        <v>155.98172</v>
      </c>
      <c r="E295" s="11">
        <v>85.038654478466157</v>
      </c>
      <c r="F295" s="11"/>
      <c r="G295" s="10">
        <v>395.73969000000005</v>
      </c>
      <c r="H295" s="10">
        <v>116.74430000000001</v>
      </c>
      <c r="I295" s="10">
        <v>179.72647000000001</v>
      </c>
      <c r="J295" s="11">
        <v>53.948818057926587</v>
      </c>
      <c r="K295" s="324"/>
      <c r="L295" s="11"/>
      <c r="M295" s="11"/>
      <c r="O295" s="239"/>
      <c r="P295" s="239"/>
      <c r="Q295" s="239"/>
    </row>
    <row r="296" spans="1:24" ht="11.25" customHeight="1" x14ac:dyDescent="0.2">
      <c r="A296" s="321" t="s">
        <v>430</v>
      </c>
      <c r="B296" s="10">
        <v>113776.88184059999</v>
      </c>
      <c r="C296" s="10">
        <v>32024.312156400003</v>
      </c>
      <c r="D296" s="10">
        <v>24197.121542099998</v>
      </c>
      <c r="E296" s="11">
        <v>-24.441401195671759</v>
      </c>
      <c r="F296" s="11"/>
      <c r="G296" s="10">
        <v>354794.01296999998</v>
      </c>
      <c r="H296" s="10">
        <v>104173.95975000002</v>
      </c>
      <c r="I296" s="10">
        <v>62363.096559999991</v>
      </c>
      <c r="J296" s="11">
        <v>-40.135618623251979</v>
      </c>
      <c r="K296" s="324"/>
      <c r="L296" s="11"/>
      <c r="M296" s="11"/>
      <c r="O296" s="239"/>
      <c r="P296" s="239"/>
      <c r="Q296" s="239"/>
    </row>
    <row r="297" spans="1:24" ht="11.25" customHeight="1" x14ac:dyDescent="0.2">
      <c r="A297" s="9" t="s">
        <v>420</v>
      </c>
      <c r="B297" s="10">
        <v>11677.682993499999</v>
      </c>
      <c r="C297" s="10">
        <v>3500.2311867000003</v>
      </c>
      <c r="D297" s="10">
        <v>3653.8141367000003</v>
      </c>
      <c r="E297" s="11">
        <v>4.3877944572226113</v>
      </c>
      <c r="F297" s="11"/>
      <c r="G297" s="10">
        <v>8579.0926599999984</v>
      </c>
      <c r="H297" s="10">
        <v>2431.73533</v>
      </c>
      <c r="I297" s="10">
        <v>3605.9480600000006</v>
      </c>
      <c r="J297" s="11">
        <v>48.287028424265259</v>
      </c>
      <c r="K297" s="324"/>
      <c r="L297" s="11"/>
      <c r="M297" s="11"/>
      <c r="O297" s="239"/>
      <c r="P297" s="239"/>
      <c r="Q297" s="239"/>
    </row>
    <row r="298" spans="1:24" s="19" customFormat="1" ht="11.25" customHeight="1" x14ac:dyDescent="0.2">
      <c r="A298" s="16" t="s">
        <v>406</v>
      </c>
      <c r="B298" s="17">
        <v>24551.171719999998</v>
      </c>
      <c r="C298" s="17">
        <v>3788.8061299999999</v>
      </c>
      <c r="D298" s="17">
        <v>3816.9167400000006</v>
      </c>
      <c r="E298" s="15">
        <v>0.74193846387173323</v>
      </c>
      <c r="F298" s="15"/>
      <c r="G298" s="17">
        <v>110608.71378999998</v>
      </c>
      <c r="H298" s="17">
        <v>16524.72034</v>
      </c>
      <c r="I298" s="17">
        <v>15624.745170000002</v>
      </c>
      <c r="J298" s="15">
        <v>-5.4462354066077836</v>
      </c>
      <c r="K298" s="324"/>
      <c r="L298" s="11"/>
      <c r="M298" s="15"/>
      <c r="O298" s="239"/>
      <c r="P298" s="239"/>
      <c r="Q298" s="239"/>
    </row>
    <row r="299" spans="1:24" ht="11.25" customHeight="1" x14ac:dyDescent="0.2">
      <c r="A299" s="9" t="s">
        <v>428</v>
      </c>
      <c r="B299" s="10">
        <v>23763.092119999998</v>
      </c>
      <c r="C299" s="10">
        <v>3728.5899199999999</v>
      </c>
      <c r="D299" s="10">
        <v>3611.6610800000008</v>
      </c>
      <c r="E299" s="11">
        <v>-3.1360069760634701</v>
      </c>
      <c r="F299" s="11"/>
      <c r="G299" s="10">
        <v>107098.14592999998</v>
      </c>
      <c r="H299" s="10">
        <v>16251.240300000001</v>
      </c>
      <c r="I299" s="10">
        <v>14830.457590000002</v>
      </c>
      <c r="J299" s="11">
        <v>-8.7426109255180933</v>
      </c>
      <c r="K299" s="324"/>
      <c r="L299" s="11"/>
      <c r="M299" s="11"/>
      <c r="O299" s="239"/>
      <c r="P299" s="239"/>
      <c r="Q299" s="239"/>
    </row>
    <row r="300" spans="1:24" ht="11.25" customHeight="1" x14ac:dyDescent="0.2">
      <c r="A300" s="321" t="s">
        <v>64</v>
      </c>
      <c r="B300" s="10">
        <v>22363.229509999997</v>
      </c>
      <c r="C300" s="10">
        <v>3602.9422799999998</v>
      </c>
      <c r="D300" s="10">
        <v>3388.3258000000005</v>
      </c>
      <c r="E300" s="11">
        <v>-5.9567004775885408</v>
      </c>
      <c r="F300" s="11"/>
      <c r="G300" s="10">
        <v>101124.30581999998</v>
      </c>
      <c r="H300" s="10">
        <v>15674.341070000002</v>
      </c>
      <c r="I300" s="10">
        <v>13794.481930000002</v>
      </c>
      <c r="J300" s="11">
        <v>-11.993225945542093</v>
      </c>
      <c r="K300" s="324"/>
      <c r="L300" s="11"/>
      <c r="M300" s="11"/>
      <c r="O300" s="239"/>
      <c r="P300" s="239"/>
      <c r="Q300" s="239"/>
    </row>
    <row r="301" spans="1:24" ht="11.25" customHeight="1" x14ac:dyDescent="0.2">
      <c r="A301" s="321" t="s">
        <v>427</v>
      </c>
      <c r="B301" s="10">
        <v>1399.8626099999999</v>
      </c>
      <c r="C301" s="10">
        <v>125.64764</v>
      </c>
      <c r="D301" s="10">
        <v>223.33528000000001</v>
      </c>
      <c r="E301" s="11">
        <v>77.747293940419439</v>
      </c>
      <c r="F301" s="11"/>
      <c r="G301" s="10">
        <v>5973.8401099999992</v>
      </c>
      <c r="H301" s="10">
        <v>576.89922999999999</v>
      </c>
      <c r="I301" s="10">
        <v>1035.9756600000001</v>
      </c>
      <c r="J301" s="11">
        <v>79.576537136303699</v>
      </c>
      <c r="K301" s="324"/>
      <c r="L301" s="11"/>
      <c r="M301" s="11"/>
      <c r="O301" s="239"/>
      <c r="P301" s="239"/>
      <c r="Q301" s="239"/>
    </row>
    <row r="302" spans="1:24" ht="11.25" customHeight="1" x14ac:dyDescent="0.2">
      <c r="A302" s="9" t="s">
        <v>419</v>
      </c>
      <c r="B302" s="10">
        <v>788.07960000000014</v>
      </c>
      <c r="C302" s="10">
        <v>60.216210000000004</v>
      </c>
      <c r="D302" s="10">
        <v>205.25566000000001</v>
      </c>
      <c r="E302" s="11">
        <v>240.86446157936541</v>
      </c>
      <c r="F302" s="11"/>
      <c r="G302" s="10">
        <v>3510.5678600000001</v>
      </c>
      <c r="H302" s="10">
        <v>273.48003999999997</v>
      </c>
      <c r="I302" s="10">
        <v>794.28757999999993</v>
      </c>
      <c r="J302" s="11">
        <v>190.43713025637999</v>
      </c>
      <c r="K302" s="324"/>
      <c r="L302" s="11"/>
      <c r="M302" s="11"/>
      <c r="O302" s="239"/>
      <c r="P302" s="239"/>
      <c r="Q302" s="239"/>
    </row>
    <row r="303" spans="1:24" s="19" customFormat="1" ht="11.25" customHeight="1" x14ac:dyDescent="0.2">
      <c r="A303" s="16" t="s">
        <v>65</v>
      </c>
      <c r="B303" s="17">
        <v>5724.5860999999995</v>
      </c>
      <c r="C303" s="17">
        <v>369.04003999999998</v>
      </c>
      <c r="D303" s="17">
        <v>358.90711999999996</v>
      </c>
      <c r="E303" s="15">
        <v>-2.7457508404779105</v>
      </c>
      <c r="F303" s="15"/>
      <c r="G303" s="17">
        <v>34488.594080000003</v>
      </c>
      <c r="H303" s="17">
        <v>2596.0662899999998</v>
      </c>
      <c r="I303" s="17">
        <v>2469.7485499999998</v>
      </c>
      <c r="J303" s="15">
        <v>-4.865736305986232</v>
      </c>
      <c r="K303" s="15"/>
      <c r="L303" s="11"/>
      <c r="M303" s="15"/>
      <c r="O303" s="239"/>
      <c r="P303" s="239"/>
      <c r="Q303" s="239"/>
      <c r="S303" s="20"/>
      <c r="T303" s="20"/>
      <c r="U303" s="20"/>
      <c r="V303" s="20"/>
      <c r="W303" s="20"/>
      <c r="X303" s="20"/>
    </row>
    <row r="304" spans="1:24" s="19" customFormat="1" ht="11.25" customHeight="1" x14ac:dyDescent="0.25">
      <c r="A304" s="16" t="s">
        <v>66</v>
      </c>
      <c r="B304" s="17">
        <v>31853.244649999997</v>
      </c>
      <c r="C304" s="17">
        <v>6071.3097699999998</v>
      </c>
      <c r="D304" s="17">
        <v>6197.0011999999997</v>
      </c>
      <c r="E304" s="15">
        <v>2.070252297470887</v>
      </c>
      <c r="F304" s="15"/>
      <c r="G304" s="17">
        <v>44222.557510000006</v>
      </c>
      <c r="H304" s="17">
        <v>9005.5543600000001</v>
      </c>
      <c r="I304" s="17">
        <v>6963.9938399999992</v>
      </c>
      <c r="J304" s="15">
        <v>-22.670014952860726</v>
      </c>
      <c r="K304" s="15"/>
      <c r="L304" s="11"/>
      <c r="M304" s="15"/>
      <c r="O304" s="239"/>
      <c r="P304" s="239"/>
      <c r="Q304" s="239"/>
      <c r="R304" s="21"/>
      <c r="S304" s="20"/>
      <c r="T304" s="20"/>
      <c r="U304" s="20"/>
      <c r="V304" s="20"/>
    </row>
    <row r="305" spans="1:23" ht="11.25" customHeight="1" x14ac:dyDescent="0.2">
      <c r="A305" s="17"/>
      <c r="B305" s="10"/>
      <c r="C305" s="10">
        <v>32.1086089864</v>
      </c>
      <c r="D305" s="10">
        <v>24.353103262099999</v>
      </c>
      <c r="E305" s="11"/>
      <c r="F305" s="11"/>
      <c r="G305" s="10"/>
      <c r="H305" s="10">
        <v>104.29070405000003</v>
      </c>
      <c r="I305" s="10">
        <v>62.542823029999994</v>
      </c>
      <c r="J305" s="11"/>
      <c r="K305" s="11"/>
      <c r="L305" s="11"/>
      <c r="M305" s="11"/>
      <c r="N305" s="101"/>
      <c r="O305" s="239"/>
      <c r="P305" s="239"/>
      <c r="Q305" s="239"/>
      <c r="R305" s="102"/>
      <c r="S305" s="102"/>
      <c r="T305" s="12"/>
      <c r="U305" s="12"/>
      <c r="V305" s="12"/>
    </row>
    <row r="306" spans="1:23" s="19" customFormat="1" ht="11.25" customHeight="1" x14ac:dyDescent="0.2">
      <c r="A306" s="16" t="s">
        <v>67</v>
      </c>
      <c r="B306" s="17"/>
      <c r="C306" s="17"/>
      <c r="D306" s="17"/>
      <c r="E306" s="15"/>
      <c r="F306" s="15"/>
      <c r="G306" s="17">
        <v>21108.105310000014</v>
      </c>
      <c r="H306" s="17">
        <v>2555.6303699999698</v>
      </c>
      <c r="I306" s="17">
        <v>3295.5626999999804</v>
      </c>
      <c r="J306" s="15">
        <v>28.953026176473998</v>
      </c>
      <c r="K306" s="15"/>
      <c r="L306" s="11"/>
      <c r="M306" s="15"/>
      <c r="N306" s="107"/>
      <c r="O306" s="239"/>
      <c r="P306" s="239"/>
      <c r="Q306" s="239"/>
      <c r="R306" s="108"/>
      <c r="S306" s="108"/>
      <c r="T306" s="108"/>
      <c r="U306" s="108"/>
      <c r="V306" s="108"/>
      <c r="W306" s="108"/>
    </row>
    <row r="307" spans="1:23" ht="15" x14ac:dyDescent="0.2">
      <c r="A307" s="66"/>
      <c r="B307" s="70"/>
      <c r="C307" s="70"/>
      <c r="D307" s="70"/>
      <c r="E307" s="70"/>
      <c r="F307" s="70"/>
      <c r="G307" s="70"/>
      <c r="H307" s="70"/>
      <c r="I307" s="70"/>
      <c r="J307" s="66"/>
      <c r="K307" s="9"/>
      <c r="L307" s="11"/>
      <c r="M307" s="9"/>
      <c r="N307" s="101"/>
      <c r="O307" s="239"/>
      <c r="P307" s="239"/>
      <c r="Q307" s="239"/>
      <c r="R307" s="100"/>
      <c r="S307" s="100"/>
      <c r="T307" s="100"/>
      <c r="U307" s="100"/>
      <c r="V307" s="100"/>
      <c r="W307" s="100"/>
    </row>
    <row r="308" spans="1:23" ht="15" x14ac:dyDescent="0.2">
      <c r="A308" s="9" t="s">
        <v>386</v>
      </c>
      <c r="B308" s="9"/>
      <c r="C308" s="9"/>
      <c r="D308" s="9"/>
      <c r="E308" s="9"/>
      <c r="F308" s="9"/>
      <c r="G308" s="9"/>
      <c r="H308" s="9"/>
      <c r="I308" s="9"/>
      <c r="J308" s="9"/>
      <c r="K308" s="9"/>
      <c r="L308" s="11"/>
      <c r="M308" s="9"/>
      <c r="N308" s="101"/>
      <c r="O308" s="239"/>
      <c r="P308" s="239"/>
      <c r="Q308" s="239"/>
      <c r="R308" s="100"/>
      <c r="S308" s="100"/>
      <c r="T308" s="100"/>
      <c r="U308" s="100"/>
      <c r="V308" s="100"/>
      <c r="W308" s="100"/>
    </row>
    <row r="309" spans="1:23" ht="15" x14ac:dyDescent="0.2">
      <c r="A309" s="9" t="s">
        <v>378</v>
      </c>
      <c r="B309" s="9"/>
      <c r="C309" s="9"/>
      <c r="D309" s="9"/>
      <c r="E309" s="9"/>
      <c r="F309" s="9"/>
      <c r="G309" s="9"/>
      <c r="H309" s="9"/>
      <c r="I309" s="9"/>
      <c r="J309" s="9"/>
      <c r="K309" s="9"/>
      <c r="L309" s="11"/>
      <c r="M309" s="9"/>
      <c r="N309" s="101"/>
      <c r="O309" s="239"/>
      <c r="P309" s="239"/>
      <c r="Q309" s="239"/>
      <c r="R309" s="100"/>
      <c r="S309" s="100"/>
      <c r="T309" s="100"/>
      <c r="U309" s="100"/>
      <c r="V309" s="100"/>
      <c r="W309" s="100"/>
    </row>
    <row r="310" spans="1:23" ht="20.100000000000001" customHeight="1" x14ac:dyDescent="0.2">
      <c r="A310" s="394" t="s">
        <v>190</v>
      </c>
      <c r="B310" s="394"/>
      <c r="C310" s="394"/>
      <c r="D310" s="394"/>
      <c r="E310" s="394"/>
      <c r="F310" s="394"/>
      <c r="G310" s="394"/>
      <c r="H310" s="394"/>
      <c r="I310" s="394"/>
      <c r="J310" s="394"/>
      <c r="K310" s="322"/>
      <c r="L310" s="11"/>
      <c r="M310" s="322"/>
      <c r="N310" s="101"/>
      <c r="O310" s="239"/>
      <c r="P310" s="239"/>
      <c r="Q310" s="239"/>
      <c r="R310" s="100"/>
      <c r="S310" s="100"/>
      <c r="T310" s="100"/>
      <c r="U310" s="100"/>
      <c r="V310" s="100"/>
      <c r="W310" s="100"/>
    </row>
    <row r="311" spans="1:23" ht="20.100000000000001" customHeight="1" x14ac:dyDescent="0.2">
      <c r="A311" s="395" t="s">
        <v>151</v>
      </c>
      <c r="B311" s="395"/>
      <c r="C311" s="395"/>
      <c r="D311" s="395"/>
      <c r="E311" s="395"/>
      <c r="F311" s="395"/>
      <c r="G311" s="395"/>
      <c r="H311" s="395"/>
      <c r="I311" s="395"/>
      <c r="J311" s="395"/>
      <c r="K311" s="322"/>
      <c r="L311" s="11"/>
      <c r="M311" s="322"/>
      <c r="N311" s="101"/>
      <c r="O311" s="239"/>
      <c r="P311" s="239"/>
      <c r="Q311" s="239"/>
      <c r="V311" s="100"/>
      <c r="W311" s="100"/>
    </row>
    <row r="312" spans="1:23" s="19" customFormat="1" ht="15.6" x14ac:dyDescent="0.2">
      <c r="A312" s="16"/>
      <c r="B312" s="396" t="s">
        <v>95</v>
      </c>
      <c r="C312" s="396"/>
      <c r="D312" s="396"/>
      <c r="E312" s="396"/>
      <c r="F312" s="92"/>
      <c r="G312" s="396" t="s">
        <v>397</v>
      </c>
      <c r="H312" s="396"/>
      <c r="I312" s="396"/>
      <c r="J312" s="396"/>
      <c r="K312" s="92"/>
      <c r="L312" s="11"/>
      <c r="M312" s="92"/>
      <c r="N312" s="107"/>
      <c r="O312" s="239"/>
      <c r="P312" s="239"/>
      <c r="Q312" s="239"/>
      <c r="V312" s="108"/>
      <c r="W312" s="108"/>
    </row>
    <row r="313" spans="1:23" s="19" customFormat="1" ht="15.6" x14ac:dyDescent="0.25">
      <c r="A313" s="16" t="s">
        <v>245</v>
      </c>
      <c r="B313" s="399">
        <v>2023</v>
      </c>
      <c r="C313" s="397" t="s">
        <v>547</v>
      </c>
      <c r="D313" s="397"/>
      <c r="E313" s="397"/>
      <c r="F313" s="92"/>
      <c r="G313" s="399">
        <v>2023</v>
      </c>
      <c r="H313" s="397" t="s">
        <v>547</v>
      </c>
      <c r="I313" s="397"/>
      <c r="J313" s="397"/>
      <c r="K313" s="92"/>
      <c r="L313" s="11"/>
      <c r="M313" s="92"/>
      <c r="N313" s="107"/>
      <c r="O313" s="239"/>
      <c r="P313" s="239"/>
      <c r="Q313" s="239"/>
      <c r="R313" s="21"/>
      <c r="S313" s="21"/>
      <c r="V313" s="108"/>
      <c r="W313" s="108"/>
    </row>
    <row r="314" spans="1:23" s="19" customFormat="1" ht="13.2" x14ac:dyDescent="0.25">
      <c r="A314" s="94"/>
      <c r="B314" s="402"/>
      <c r="C314" s="210">
        <v>2023</v>
      </c>
      <c r="D314" s="210">
        <v>2024</v>
      </c>
      <c r="E314" s="96" t="s">
        <v>558</v>
      </c>
      <c r="F314" s="97"/>
      <c r="G314" s="402"/>
      <c r="H314" s="210">
        <v>2023</v>
      </c>
      <c r="I314" s="210">
        <v>2024</v>
      </c>
      <c r="J314" s="96" t="s">
        <v>558</v>
      </c>
      <c r="K314" s="92"/>
      <c r="L314" s="11"/>
      <c r="M314" s="92"/>
      <c r="O314" s="239"/>
      <c r="P314" s="239"/>
      <c r="Q314" s="239"/>
      <c r="R314" s="171"/>
      <c r="S314" s="171"/>
    </row>
    <row r="315" spans="1:23" ht="13.2" x14ac:dyDescent="0.25">
      <c r="A315" s="9"/>
      <c r="B315" s="10"/>
      <c r="C315" s="10"/>
      <c r="D315" s="10"/>
      <c r="E315" s="11"/>
      <c r="F315" s="11"/>
      <c r="G315" s="10"/>
      <c r="H315" s="10"/>
      <c r="I315" s="10"/>
      <c r="J315" s="11"/>
      <c r="K315" s="11"/>
      <c r="L315" s="11"/>
      <c r="M315" s="11"/>
      <c r="O315" s="239"/>
      <c r="P315" s="239"/>
      <c r="Q315" s="239"/>
      <c r="R315" s="171"/>
      <c r="S315" s="171"/>
    </row>
    <row r="316" spans="1:23" s="19" customFormat="1" ht="15" customHeight="1" x14ac:dyDescent="0.25">
      <c r="A316" s="16" t="s">
        <v>242</v>
      </c>
      <c r="B316" s="17"/>
      <c r="C316" s="17"/>
      <c r="D316" s="17"/>
      <c r="E316" s="15"/>
      <c r="F316" s="15"/>
      <c r="G316" s="17">
        <v>238622</v>
      </c>
      <c r="H316" s="17">
        <v>47718</v>
      </c>
      <c r="I316" s="17">
        <v>46955</v>
      </c>
      <c r="J316" s="15">
        <v>-1.5989773251183976</v>
      </c>
      <c r="K316" s="15"/>
      <c r="L316" s="11"/>
      <c r="M316" s="15"/>
      <c r="O316" s="239"/>
      <c r="P316" s="239"/>
      <c r="Q316" s="239"/>
      <c r="R316" s="21"/>
      <c r="S316" s="21"/>
    </row>
    <row r="317" spans="1:23" ht="13.2" x14ac:dyDescent="0.25">
      <c r="A317" s="16"/>
      <c r="B317" s="10"/>
      <c r="C317" s="10"/>
      <c r="D317" s="10"/>
      <c r="E317" s="11"/>
      <c r="F317" s="11"/>
      <c r="G317" s="10"/>
      <c r="H317" s="10"/>
      <c r="I317" s="10"/>
      <c r="J317" s="11"/>
      <c r="K317" s="11"/>
      <c r="L317" s="11"/>
      <c r="M317" s="11"/>
      <c r="O317" s="239"/>
      <c r="P317" s="239"/>
      <c r="Q317" s="239"/>
      <c r="R317" s="171"/>
      <c r="S317" s="171"/>
    </row>
    <row r="318" spans="1:23" s="19" customFormat="1" ht="14.25" customHeight="1" x14ac:dyDescent="0.25">
      <c r="A318" s="16" t="s">
        <v>69</v>
      </c>
      <c r="B318" s="17">
        <v>2591017.4536800007</v>
      </c>
      <c r="C318" s="17">
        <v>589459.06499999994</v>
      </c>
      <c r="D318" s="17">
        <v>548570.20582999999</v>
      </c>
      <c r="E318" s="15">
        <v>-6.9366749275456385</v>
      </c>
      <c r="F318" s="17"/>
      <c r="G318" s="17">
        <v>193031.97865</v>
      </c>
      <c r="H318" s="17">
        <v>40415.634289999995</v>
      </c>
      <c r="I318" s="17">
        <v>39500.269220000009</v>
      </c>
      <c r="J318" s="15">
        <v>-2.2648786443182871</v>
      </c>
      <c r="K318" s="15"/>
      <c r="L318" s="11"/>
      <c r="M318" s="15"/>
      <c r="O318" s="239"/>
      <c r="P318" s="239"/>
      <c r="Q318" s="239"/>
      <c r="R318" s="21"/>
      <c r="S318" s="21"/>
    </row>
    <row r="319" spans="1:23" ht="11.25" customHeight="1" x14ac:dyDescent="0.25">
      <c r="A319" s="9" t="s">
        <v>329</v>
      </c>
      <c r="B319" s="10">
        <v>40939.970600000001</v>
      </c>
      <c r="C319" s="10">
        <v>19239.97</v>
      </c>
      <c r="D319" s="10">
        <v>0</v>
      </c>
      <c r="E319" s="11" t="s">
        <v>561</v>
      </c>
      <c r="F319" s="11"/>
      <c r="G319" s="10">
        <v>2216.73612</v>
      </c>
      <c r="H319" s="10">
        <v>1059.9989599999999</v>
      </c>
      <c r="I319" s="10">
        <v>0</v>
      </c>
      <c r="J319" s="11" t="s">
        <v>561</v>
      </c>
      <c r="K319" s="11"/>
      <c r="L319" s="11"/>
      <c r="M319" s="11"/>
      <c r="O319" s="342"/>
      <c r="P319" s="342"/>
      <c r="Q319" s="342"/>
      <c r="R319" s="171"/>
      <c r="S319" s="171"/>
    </row>
    <row r="320" spans="1:23" ht="11.25" customHeight="1" x14ac:dyDescent="0.25">
      <c r="A320" s="9" t="s">
        <v>84</v>
      </c>
      <c r="B320" s="10">
        <v>2550077.4830800006</v>
      </c>
      <c r="C320" s="10">
        <v>570219.09499999997</v>
      </c>
      <c r="D320" s="10">
        <v>548570.20582999999</v>
      </c>
      <c r="E320" s="11">
        <v>-3.7965914084304728</v>
      </c>
      <c r="F320" s="11"/>
      <c r="G320" s="10">
        <v>190815.24253000002</v>
      </c>
      <c r="H320" s="10">
        <v>39355.635329999997</v>
      </c>
      <c r="I320" s="10">
        <v>39500.269220000009</v>
      </c>
      <c r="J320" s="11">
        <v>0.3675049044113905</v>
      </c>
      <c r="K320" s="11"/>
      <c r="L320" s="11"/>
      <c r="M320" s="11"/>
      <c r="O320" s="239"/>
      <c r="P320" s="239"/>
      <c r="Q320" s="239"/>
      <c r="R320" s="171"/>
      <c r="S320" s="171"/>
    </row>
    <row r="321" spans="1:19" s="223" customFormat="1" ht="13.2" x14ac:dyDescent="0.25">
      <c r="A321" s="220" t="s">
        <v>347</v>
      </c>
      <c r="B321" s="221"/>
      <c r="C321" s="221"/>
      <c r="D321" s="221"/>
      <c r="E321" s="222"/>
      <c r="F321" s="222"/>
      <c r="G321" s="221">
        <v>32692.327450000004</v>
      </c>
      <c r="H321" s="221">
        <v>5441.1340500000006</v>
      </c>
      <c r="I321" s="221">
        <v>5641.2537400000001</v>
      </c>
      <c r="J321" s="222">
        <v>3.6779040575190152</v>
      </c>
      <c r="K321" s="222"/>
      <c r="L321" s="11"/>
      <c r="M321" s="222"/>
      <c r="O321" s="239"/>
      <c r="P321" s="239"/>
      <c r="Q321" s="239"/>
      <c r="R321" s="224"/>
      <c r="S321" s="224"/>
    </row>
    <row r="322" spans="1:19" s="228" customFormat="1" ht="11.25" customHeight="1" x14ac:dyDescent="0.25">
      <c r="A322" s="225" t="s">
        <v>329</v>
      </c>
      <c r="B322" s="226"/>
      <c r="C322" s="226"/>
      <c r="D322" s="226"/>
      <c r="E322" s="227"/>
      <c r="F322" s="227"/>
      <c r="G322" s="226">
        <v>9637.1532100000004</v>
      </c>
      <c r="H322" s="226">
        <v>1041.0800800000002</v>
      </c>
      <c r="I322" s="226">
        <v>1998.13705</v>
      </c>
      <c r="J322" s="227">
        <v>91.92923660589102</v>
      </c>
      <c r="K322" s="227"/>
      <c r="L322" s="11"/>
      <c r="M322" s="227"/>
      <c r="O322" s="239"/>
      <c r="P322" s="239"/>
      <c r="Q322" s="239"/>
      <c r="R322" s="229"/>
    </row>
    <row r="323" spans="1:19" s="228" customFormat="1" ht="11.25" customHeight="1" x14ac:dyDescent="0.25">
      <c r="A323" s="225" t="s">
        <v>84</v>
      </c>
      <c r="B323" s="226"/>
      <c r="C323" s="226"/>
      <c r="D323" s="226"/>
      <c r="E323" s="227"/>
      <c r="F323" s="227"/>
      <c r="G323" s="226">
        <v>23055.174240000004</v>
      </c>
      <c r="H323" s="226">
        <v>4400.0539699999999</v>
      </c>
      <c r="I323" s="226">
        <v>3643.1166900000003</v>
      </c>
      <c r="J323" s="227">
        <v>-17.202908990682204</v>
      </c>
      <c r="K323" s="227"/>
      <c r="L323" s="11"/>
      <c r="M323" s="227"/>
      <c r="O323" s="239"/>
      <c r="P323" s="239"/>
      <c r="Q323" s="239"/>
      <c r="R323" s="229"/>
      <c r="S323" s="230"/>
    </row>
    <row r="324" spans="1:19" s="19" customFormat="1" ht="11.25" customHeight="1" x14ac:dyDescent="0.2">
      <c r="A324" s="16" t="s">
        <v>70</v>
      </c>
      <c r="B324" s="17"/>
      <c r="C324" s="17"/>
      <c r="D324" s="17"/>
      <c r="E324" s="15" t="s">
        <v>561</v>
      </c>
      <c r="F324" s="15"/>
      <c r="G324" s="17">
        <v>12897.693899999984</v>
      </c>
      <c r="H324" s="17">
        <v>1861.2316600000049</v>
      </c>
      <c r="I324" s="17">
        <v>1813.4770399999907</v>
      </c>
      <c r="J324" s="15">
        <v>-2.5657536902211433</v>
      </c>
      <c r="K324" s="15"/>
      <c r="L324" s="11"/>
      <c r="M324" s="15"/>
      <c r="O324" s="239"/>
      <c r="P324" s="239"/>
      <c r="Q324" s="239"/>
      <c r="R324" s="20"/>
    </row>
    <row r="325" spans="1:19" ht="11.25" customHeight="1" x14ac:dyDescent="0.2">
      <c r="A325" s="9"/>
      <c r="B325" s="10"/>
      <c r="C325" s="10"/>
      <c r="D325" s="10"/>
      <c r="E325" s="11"/>
      <c r="F325" s="11"/>
      <c r="G325" s="10"/>
      <c r="H325" s="10"/>
      <c r="I325" s="10"/>
      <c r="J325" s="11"/>
      <c r="K325" s="11"/>
      <c r="L325" s="11"/>
      <c r="M325" s="11"/>
      <c r="O325" s="239"/>
      <c r="P325" s="239"/>
      <c r="Q325" s="239"/>
    </row>
    <row r="326" spans="1:19" s="19" customFormat="1" ht="11.25" customHeight="1" x14ac:dyDescent="0.2">
      <c r="A326" s="16" t="s">
        <v>243</v>
      </c>
      <c r="B326" s="17"/>
      <c r="C326" s="17"/>
      <c r="D326" s="17"/>
      <c r="E326" s="11" t="s">
        <v>561</v>
      </c>
      <c r="F326" s="15"/>
      <c r="G326" s="17">
        <v>4681590</v>
      </c>
      <c r="H326" s="17">
        <v>797273</v>
      </c>
      <c r="I326" s="17">
        <v>838629</v>
      </c>
      <c r="J326" s="15">
        <v>5.1871818059811403</v>
      </c>
      <c r="K326" s="15"/>
      <c r="L326" s="11"/>
      <c r="M326" s="15"/>
      <c r="O326" s="239"/>
      <c r="P326" s="239"/>
      <c r="Q326" s="239"/>
    </row>
    <row r="327" spans="1:19" ht="11.25" customHeight="1" x14ac:dyDescent="0.2">
      <c r="A327" s="9"/>
      <c r="B327" s="10"/>
      <c r="C327" s="10"/>
      <c r="D327" s="10"/>
      <c r="E327" s="11"/>
      <c r="F327" s="11"/>
      <c r="G327" s="10"/>
      <c r="H327" s="10"/>
      <c r="I327" s="10"/>
      <c r="J327" s="11"/>
      <c r="K327" s="11"/>
      <c r="L327" s="11"/>
      <c r="M327" s="11"/>
      <c r="O327" s="239"/>
      <c r="P327" s="239"/>
      <c r="Q327" s="239"/>
    </row>
    <row r="328" spans="1:19" s="19" customFormat="1" x14ac:dyDescent="0.2">
      <c r="A328" s="16" t="s">
        <v>71</v>
      </c>
      <c r="B328" s="17">
        <v>4429458.0136500001</v>
      </c>
      <c r="C328" s="17">
        <v>605178.12300000002</v>
      </c>
      <c r="D328" s="17">
        <v>831116.87528999988</v>
      </c>
      <c r="E328" s="15">
        <v>37.334256428499458</v>
      </c>
      <c r="F328" s="15"/>
      <c r="G328" s="17">
        <v>2698343.4942299998</v>
      </c>
      <c r="H328" s="17">
        <v>472196.24885999993</v>
      </c>
      <c r="I328" s="17">
        <v>502575.46623000002</v>
      </c>
      <c r="J328" s="15">
        <v>6.433599894819821</v>
      </c>
      <c r="K328" s="15"/>
      <c r="L328" s="11"/>
      <c r="M328" s="15"/>
      <c r="O328" s="239"/>
      <c r="P328" s="239"/>
      <c r="Q328" s="239"/>
      <c r="R328" s="20"/>
      <c r="S328" s="20"/>
    </row>
    <row r="329" spans="1:19" x14ac:dyDescent="0.2">
      <c r="A329" s="9" t="s">
        <v>271</v>
      </c>
      <c r="B329" s="10">
        <v>302224.19500000001</v>
      </c>
      <c r="C329" s="10">
        <v>51577.760000000002</v>
      </c>
      <c r="D329" s="10">
        <v>60192.163</v>
      </c>
      <c r="E329" s="11">
        <v>16.701778053176412</v>
      </c>
      <c r="F329" s="11"/>
      <c r="G329" s="10">
        <v>195542.04306</v>
      </c>
      <c r="H329" s="10">
        <v>38323.57559</v>
      </c>
      <c r="I329" s="10">
        <v>41438.833639999997</v>
      </c>
      <c r="J329" s="11">
        <v>8.1288293225251209</v>
      </c>
      <c r="K329" s="11"/>
      <c r="L329" s="11"/>
      <c r="M329" s="11"/>
      <c r="O329" s="239"/>
      <c r="P329" s="239"/>
      <c r="Q329" s="239"/>
    </row>
    <row r="330" spans="1:19" x14ac:dyDescent="0.2">
      <c r="A330" s="9" t="s">
        <v>272</v>
      </c>
      <c r="B330" s="10">
        <v>0</v>
      </c>
      <c r="C330" s="10">
        <v>0</v>
      </c>
      <c r="D330" s="10">
        <v>0</v>
      </c>
      <c r="E330" s="11" t="s">
        <v>561</v>
      </c>
      <c r="F330" s="11"/>
      <c r="G330" s="10">
        <v>0</v>
      </c>
      <c r="H330" s="10">
        <v>0</v>
      </c>
      <c r="I330" s="10">
        <v>0</v>
      </c>
      <c r="J330" s="11" t="s">
        <v>561</v>
      </c>
      <c r="K330" s="11"/>
      <c r="L330" s="11"/>
      <c r="M330" s="11"/>
      <c r="O330" s="239"/>
      <c r="P330" s="239"/>
      <c r="Q330" s="239"/>
    </row>
    <row r="331" spans="1:19" x14ac:dyDescent="0.2">
      <c r="A331" s="9" t="s">
        <v>379</v>
      </c>
      <c r="B331" s="10">
        <v>1635089.6645499999</v>
      </c>
      <c r="C331" s="10">
        <v>265395.17700000003</v>
      </c>
      <c r="D331" s="10">
        <v>265391.69328999997</v>
      </c>
      <c r="E331" s="11">
        <v>-1.3126500788160911E-3</v>
      </c>
      <c r="F331" s="11"/>
      <c r="G331" s="10">
        <v>1116227.8678499998</v>
      </c>
      <c r="H331" s="10">
        <v>221343.57376</v>
      </c>
      <c r="I331" s="10">
        <v>166630.74225999994</v>
      </c>
      <c r="J331" s="11">
        <v>-24.718509135180255</v>
      </c>
      <c r="K331" s="11"/>
      <c r="L331" s="11"/>
      <c r="M331" s="11"/>
      <c r="O331" s="239"/>
      <c r="P331" s="239"/>
      <c r="Q331" s="239"/>
    </row>
    <row r="332" spans="1:19" x14ac:dyDescent="0.2">
      <c r="A332" s="9" t="s">
        <v>380</v>
      </c>
      <c r="B332" s="10">
        <v>2195021.8300999999</v>
      </c>
      <c r="C332" s="10">
        <v>243977.56899999999</v>
      </c>
      <c r="D332" s="10">
        <v>430507.87</v>
      </c>
      <c r="E332" s="11">
        <v>76.453873101752237</v>
      </c>
      <c r="F332" s="11"/>
      <c r="G332" s="10">
        <v>1138715.74343</v>
      </c>
      <c r="H332" s="10">
        <v>174201.23684999999</v>
      </c>
      <c r="I332" s="10">
        <v>229944.97160000002</v>
      </c>
      <c r="J332" s="11">
        <v>31.999620529674786</v>
      </c>
      <c r="K332" s="11"/>
      <c r="L332" s="11"/>
      <c r="M332" s="11"/>
      <c r="O332" s="239"/>
      <c r="P332" s="239"/>
      <c r="Q332" s="239"/>
    </row>
    <row r="333" spans="1:19" x14ac:dyDescent="0.2">
      <c r="A333" s="9" t="s">
        <v>314</v>
      </c>
      <c r="B333" s="10">
        <v>297122.32400000002</v>
      </c>
      <c r="C333" s="10">
        <v>44227.616999999998</v>
      </c>
      <c r="D333" s="10">
        <v>75025.149000000005</v>
      </c>
      <c r="E333" s="11">
        <v>69.63416545820229</v>
      </c>
      <c r="F333" s="11"/>
      <c r="G333" s="10">
        <v>247857.83989</v>
      </c>
      <c r="H333" s="10">
        <v>38327.862659999992</v>
      </c>
      <c r="I333" s="10">
        <v>64560.918730000005</v>
      </c>
      <c r="J333" s="11">
        <v>68.443827151826923</v>
      </c>
      <c r="K333" s="11"/>
      <c r="L333" s="11"/>
      <c r="M333" s="11"/>
      <c r="O333" s="239"/>
      <c r="P333" s="239"/>
      <c r="Q333" s="239"/>
    </row>
    <row r="334" spans="1:19" x14ac:dyDescent="0.2">
      <c r="A334" s="9"/>
      <c r="B334" s="10"/>
      <c r="C334" s="10"/>
      <c r="D334" s="10"/>
      <c r="E334" s="11" t="s">
        <v>561</v>
      </c>
      <c r="F334" s="11"/>
      <c r="G334" s="10"/>
      <c r="H334" s="10"/>
      <c r="I334" s="10"/>
      <c r="J334" s="11"/>
      <c r="K334" s="11"/>
      <c r="L334" s="11"/>
      <c r="M334" s="11"/>
      <c r="O334" s="239"/>
      <c r="P334" s="239"/>
      <c r="Q334" s="239"/>
    </row>
    <row r="335" spans="1:19" s="19" customFormat="1" x14ac:dyDescent="0.2">
      <c r="A335" s="16" t="s">
        <v>381</v>
      </c>
      <c r="B335" s="10"/>
      <c r="C335" s="10"/>
      <c r="D335" s="10"/>
      <c r="E335" s="11"/>
      <c r="F335" s="15"/>
      <c r="G335" s="17">
        <v>761192.54887000006</v>
      </c>
      <c r="H335" s="17">
        <v>121352.29794000002</v>
      </c>
      <c r="I335" s="17">
        <v>128720.29459</v>
      </c>
      <c r="J335" s="15">
        <v>6.0715757139126794</v>
      </c>
      <c r="K335" s="15"/>
      <c r="L335" s="11"/>
      <c r="M335" s="15"/>
      <c r="O335" s="239"/>
      <c r="P335" s="239"/>
      <c r="Q335" s="239"/>
    </row>
    <row r="336" spans="1:19" x14ac:dyDescent="0.2">
      <c r="A336" s="9" t="s">
        <v>273</v>
      </c>
      <c r="B336" s="10"/>
      <c r="C336" s="10"/>
      <c r="D336" s="10"/>
      <c r="E336" s="11"/>
      <c r="F336" s="11"/>
      <c r="G336" s="10">
        <v>757829.12105000007</v>
      </c>
      <c r="H336" s="10">
        <v>121038.61190000002</v>
      </c>
      <c r="I336" s="10">
        <v>127691.47908999999</v>
      </c>
      <c r="J336" s="11">
        <v>5.4964833829195499</v>
      </c>
      <c r="K336" s="11"/>
      <c r="L336" s="11"/>
      <c r="M336" s="11"/>
      <c r="O336" s="239"/>
      <c r="P336" s="239"/>
      <c r="Q336" s="239"/>
    </row>
    <row r="337" spans="1:18" x14ac:dyDescent="0.2">
      <c r="A337" s="9" t="s">
        <v>274</v>
      </c>
      <c r="B337" s="10"/>
      <c r="C337" s="10"/>
      <c r="D337" s="10"/>
      <c r="E337" s="11"/>
      <c r="F337" s="11"/>
      <c r="G337" s="10">
        <v>1492.8546799999999</v>
      </c>
      <c r="H337" s="10">
        <v>184.56196</v>
      </c>
      <c r="I337" s="10">
        <v>271.52369999999996</v>
      </c>
      <c r="J337" s="11">
        <v>47.117910971469939</v>
      </c>
      <c r="K337" s="11"/>
      <c r="L337" s="11"/>
      <c r="M337" s="11"/>
      <c r="O337" s="239"/>
      <c r="P337" s="239"/>
      <c r="Q337" s="239"/>
    </row>
    <row r="338" spans="1:18" x14ac:dyDescent="0.2">
      <c r="A338" s="9" t="s">
        <v>85</v>
      </c>
      <c r="B338" s="10"/>
      <c r="C338" s="10"/>
      <c r="D338" s="10"/>
      <c r="E338" s="11"/>
      <c r="F338" s="11"/>
      <c r="G338" s="10">
        <v>1870.5731399999997</v>
      </c>
      <c r="H338" s="10">
        <v>129.12407999999999</v>
      </c>
      <c r="I338" s="10">
        <v>757.29179999999997</v>
      </c>
      <c r="J338" s="11">
        <v>486.48379140436089</v>
      </c>
      <c r="K338" s="11"/>
      <c r="L338" s="11"/>
      <c r="M338" s="11"/>
      <c r="O338" s="239"/>
      <c r="P338" s="239"/>
      <c r="Q338" s="239"/>
    </row>
    <row r="339" spans="1:18" ht="13.2" x14ac:dyDescent="0.25">
      <c r="A339" s="9"/>
      <c r="B339" s="10"/>
      <c r="C339"/>
      <c r="D339"/>
      <c r="E339" s="11"/>
      <c r="F339" s="11"/>
      <c r="G339" s="10"/>
      <c r="H339" s="10"/>
      <c r="I339" s="10"/>
      <c r="J339" s="261"/>
      <c r="K339" s="261"/>
      <c r="L339" s="11"/>
      <c r="M339" s="261"/>
      <c r="O339" s="239"/>
      <c r="P339" s="239"/>
      <c r="Q339" s="239"/>
      <c r="R339" s="171"/>
    </row>
    <row r="340" spans="1:18" s="19" customFormat="1" x14ac:dyDescent="0.2">
      <c r="A340" s="16" t="s">
        <v>334</v>
      </c>
      <c r="B340" s="10"/>
      <c r="C340" s="10"/>
      <c r="D340" s="10"/>
      <c r="E340" s="11"/>
      <c r="F340" s="15"/>
      <c r="G340" s="17">
        <v>1220120.6967800001</v>
      </c>
      <c r="H340" s="17">
        <v>203535.52811000001</v>
      </c>
      <c r="I340" s="17">
        <v>207114.83014000001</v>
      </c>
      <c r="J340" s="15">
        <v>1.7585637570191466</v>
      </c>
      <c r="K340" s="15"/>
      <c r="L340" s="11"/>
      <c r="M340" s="15"/>
      <c r="O340" s="239"/>
      <c r="P340" s="239"/>
      <c r="Q340" s="239"/>
    </row>
    <row r="341" spans="1:18" x14ac:dyDescent="0.2">
      <c r="A341" s="9" t="s">
        <v>335</v>
      </c>
      <c r="B341" s="10"/>
      <c r="C341" s="10"/>
      <c r="D341" s="10"/>
      <c r="E341" s="11"/>
      <c r="F341" s="11"/>
      <c r="G341" s="10">
        <v>677257.84103000013</v>
      </c>
      <c r="H341" s="10">
        <v>117517.35293999998</v>
      </c>
      <c r="I341" s="10">
        <v>117531.03618000001</v>
      </c>
      <c r="J341" s="11">
        <v>1.1643591059268488E-2</v>
      </c>
      <c r="K341" s="11"/>
      <c r="L341" s="11"/>
      <c r="M341" s="11"/>
      <c r="O341" s="239"/>
      <c r="P341" s="239"/>
      <c r="Q341" s="239"/>
      <c r="R341" s="12"/>
    </row>
    <row r="342" spans="1:18" x14ac:dyDescent="0.2">
      <c r="A342" s="9" t="s">
        <v>336</v>
      </c>
      <c r="B342" s="10"/>
      <c r="C342" s="10"/>
      <c r="D342" s="10"/>
      <c r="E342" s="11"/>
      <c r="F342" s="11"/>
      <c r="G342" s="10">
        <v>84430.874500000005</v>
      </c>
      <c r="H342" s="10">
        <v>12306.533359999999</v>
      </c>
      <c r="I342" s="10">
        <v>13155.468299999999</v>
      </c>
      <c r="J342" s="11">
        <v>6.8982459573814481</v>
      </c>
      <c r="K342" s="11"/>
      <c r="L342" s="11"/>
      <c r="M342" s="11"/>
      <c r="O342" s="239"/>
      <c r="P342" s="239"/>
      <c r="Q342" s="239"/>
    </row>
    <row r="343" spans="1:18" x14ac:dyDescent="0.2">
      <c r="A343" s="9" t="s">
        <v>313</v>
      </c>
      <c r="B343" s="10"/>
      <c r="C343" s="10"/>
      <c r="D343" s="10"/>
      <c r="E343" s="11"/>
      <c r="F343" s="11"/>
      <c r="G343" s="10">
        <v>458431.98125000001</v>
      </c>
      <c r="H343" s="10">
        <v>73711.641810000016</v>
      </c>
      <c r="I343" s="10">
        <v>76428.325660000002</v>
      </c>
      <c r="J343" s="11">
        <v>3.6855560170570527</v>
      </c>
      <c r="K343" s="11"/>
      <c r="L343" s="11"/>
      <c r="M343" s="11"/>
      <c r="O343" s="239"/>
      <c r="P343" s="239"/>
      <c r="Q343" s="239"/>
    </row>
    <row r="344" spans="1:18" s="19" customFormat="1" x14ac:dyDescent="0.2">
      <c r="A344" s="16" t="s">
        <v>11</v>
      </c>
      <c r="B344" s="17">
        <v>1666.08</v>
      </c>
      <c r="C344" s="17">
        <v>25</v>
      </c>
      <c r="D344" s="17">
        <v>189.86600000000001</v>
      </c>
      <c r="E344" s="15">
        <v>659.46400000000006</v>
      </c>
      <c r="F344" s="15"/>
      <c r="G344" s="17">
        <v>1126.9230699999998</v>
      </c>
      <c r="H344" s="17">
        <v>15</v>
      </c>
      <c r="I344" s="17">
        <v>102.44123999999999</v>
      </c>
      <c r="J344" s="15">
        <v>582.94159999999988</v>
      </c>
      <c r="K344" s="15"/>
      <c r="L344" s="11"/>
      <c r="M344" s="15"/>
      <c r="O344" s="239"/>
      <c r="P344" s="239"/>
      <c r="Q344" s="239"/>
    </row>
    <row r="345" spans="1:18" s="19" customFormat="1" x14ac:dyDescent="0.2">
      <c r="A345" s="16" t="s">
        <v>70</v>
      </c>
      <c r="B345" s="17"/>
      <c r="C345" s="17"/>
      <c r="D345" s="17"/>
      <c r="E345" s="15" t="s">
        <v>561</v>
      </c>
      <c r="F345" s="15"/>
      <c r="G345" s="17">
        <v>806.33705000020564</v>
      </c>
      <c r="H345" s="17">
        <v>173.92509000003338</v>
      </c>
      <c r="I345" s="17">
        <v>115.9678000001004</v>
      </c>
      <c r="J345" s="15">
        <v>-33.323133539802598</v>
      </c>
      <c r="K345" s="15"/>
      <c r="L345" s="11"/>
      <c r="M345" s="15"/>
      <c r="O345" s="239"/>
      <c r="P345" s="239"/>
      <c r="Q345" s="239"/>
    </row>
    <row r="346" spans="1:18" x14ac:dyDescent="0.2">
      <c r="A346" s="66"/>
      <c r="B346" s="70"/>
      <c r="C346" s="70"/>
      <c r="D346" s="70"/>
      <c r="E346" s="70"/>
      <c r="F346" s="70"/>
      <c r="G346" s="70"/>
      <c r="H346" s="70"/>
      <c r="I346" s="70"/>
      <c r="J346" s="70"/>
      <c r="K346" s="10"/>
      <c r="L346" s="11"/>
      <c r="M346" s="10"/>
      <c r="O346" s="239"/>
      <c r="P346" s="239"/>
      <c r="Q346" s="239"/>
    </row>
    <row r="347" spans="1:18" x14ac:dyDescent="0.2">
      <c r="A347" s="9" t="s">
        <v>386</v>
      </c>
      <c r="B347" s="9"/>
      <c r="C347" s="9"/>
      <c r="D347" s="9"/>
      <c r="E347" s="9"/>
      <c r="F347" s="9"/>
      <c r="G347" s="9"/>
      <c r="H347" s="9"/>
      <c r="I347" s="9"/>
      <c r="J347" s="9"/>
      <c r="K347" s="9"/>
      <c r="L347" s="11"/>
      <c r="M347" s="9"/>
      <c r="O347" s="239"/>
      <c r="P347" s="239"/>
      <c r="Q347" s="239"/>
    </row>
    <row r="348" spans="1:18" x14ac:dyDescent="0.2">
      <c r="A348" s="9" t="s">
        <v>348</v>
      </c>
      <c r="B348" s="9"/>
      <c r="C348" s="9"/>
      <c r="D348" s="9"/>
      <c r="E348" s="9"/>
      <c r="F348" s="9"/>
      <c r="G348" s="9"/>
      <c r="H348" s="9"/>
      <c r="I348" s="9"/>
      <c r="J348" s="9"/>
      <c r="K348" s="9"/>
      <c r="L348" s="11"/>
      <c r="M348" s="9"/>
      <c r="O348" s="239"/>
      <c r="P348" s="239"/>
      <c r="Q348" s="239"/>
    </row>
    <row r="349" spans="1:18" ht="20.100000000000001" customHeight="1" x14ac:dyDescent="0.2">
      <c r="A349" s="394" t="s">
        <v>191</v>
      </c>
      <c r="B349" s="394"/>
      <c r="C349" s="394"/>
      <c r="D349" s="394"/>
      <c r="E349" s="394"/>
      <c r="F349" s="394"/>
      <c r="G349" s="394"/>
      <c r="H349" s="394"/>
      <c r="I349" s="394"/>
      <c r="J349" s="394"/>
      <c r="K349" s="322"/>
      <c r="L349" s="11"/>
      <c r="M349" s="322"/>
      <c r="O349" s="239"/>
      <c r="P349" s="239"/>
      <c r="Q349" s="239"/>
    </row>
    <row r="350" spans="1:18" ht="20.100000000000001" customHeight="1" x14ac:dyDescent="0.2">
      <c r="A350" s="395" t="s">
        <v>268</v>
      </c>
      <c r="B350" s="395"/>
      <c r="C350" s="395"/>
      <c r="D350" s="395"/>
      <c r="E350" s="395"/>
      <c r="F350" s="395"/>
      <c r="G350" s="395"/>
      <c r="H350" s="395"/>
      <c r="I350" s="395"/>
      <c r="J350" s="395"/>
      <c r="K350" s="322"/>
      <c r="L350" s="11"/>
      <c r="M350" s="322"/>
      <c r="O350" s="239"/>
      <c r="P350" s="239"/>
      <c r="Q350" s="239"/>
    </row>
    <row r="351" spans="1:18" s="19" customFormat="1" x14ac:dyDescent="0.2">
      <c r="A351" s="16"/>
      <c r="B351" s="396" t="s">
        <v>95</v>
      </c>
      <c r="C351" s="396"/>
      <c r="D351" s="396"/>
      <c r="E351" s="396"/>
      <c r="F351" s="92"/>
      <c r="G351" s="396" t="s">
        <v>397</v>
      </c>
      <c r="H351" s="396"/>
      <c r="I351" s="396"/>
      <c r="J351" s="396"/>
      <c r="K351" s="92"/>
      <c r="L351" s="11"/>
      <c r="M351" s="92"/>
      <c r="O351" s="239"/>
      <c r="P351" s="239"/>
      <c r="Q351" s="239"/>
    </row>
    <row r="352" spans="1:18" s="19" customFormat="1" x14ac:dyDescent="0.2">
      <c r="A352" s="16" t="s">
        <v>245</v>
      </c>
      <c r="B352" s="399">
        <v>2023</v>
      </c>
      <c r="C352" s="397" t="s">
        <v>547</v>
      </c>
      <c r="D352" s="397"/>
      <c r="E352" s="397"/>
      <c r="F352" s="92"/>
      <c r="G352" s="399">
        <v>2023</v>
      </c>
      <c r="H352" s="397" t="s">
        <v>547</v>
      </c>
      <c r="I352" s="397"/>
      <c r="J352" s="397"/>
      <c r="K352" s="92"/>
      <c r="L352" s="11"/>
      <c r="M352" s="92"/>
      <c r="O352" s="239"/>
      <c r="P352" s="239"/>
      <c r="Q352" s="239"/>
    </row>
    <row r="353" spans="1:17" s="19" customFormat="1" x14ac:dyDescent="0.2">
      <c r="A353" s="94"/>
      <c r="B353" s="402"/>
      <c r="C353" s="210">
        <v>2023</v>
      </c>
      <c r="D353" s="210">
        <v>2024</v>
      </c>
      <c r="E353" s="96" t="s">
        <v>558</v>
      </c>
      <c r="F353" s="97"/>
      <c r="G353" s="402"/>
      <c r="H353" s="210">
        <v>2023</v>
      </c>
      <c r="I353" s="210">
        <v>2024</v>
      </c>
      <c r="J353" s="96" t="s">
        <v>558</v>
      </c>
      <c r="K353" s="92"/>
      <c r="L353" s="11"/>
      <c r="M353" s="92"/>
      <c r="O353" s="239"/>
      <c r="P353" s="239"/>
      <c r="Q353" s="239"/>
    </row>
    <row r="354" spans="1:17" s="19" customFormat="1" x14ac:dyDescent="0.2">
      <c r="A354" s="16"/>
      <c r="B354" s="16"/>
      <c r="C354" s="209"/>
      <c r="D354" s="209"/>
      <c r="E354" s="92"/>
      <c r="F354" s="92"/>
      <c r="G354" s="16"/>
      <c r="H354" s="209"/>
      <c r="I354" s="209"/>
      <c r="J354" s="92"/>
      <c r="K354" s="92"/>
      <c r="L354" s="11"/>
      <c r="M354" s="92"/>
      <c r="O354" s="239"/>
      <c r="P354" s="239"/>
      <c r="Q354" s="239"/>
    </row>
    <row r="355" spans="1:17" s="19" customFormat="1" x14ac:dyDescent="0.2">
      <c r="A355" s="16" t="s">
        <v>359</v>
      </c>
      <c r="B355" s="16"/>
      <c r="C355" s="209"/>
      <c r="D355" s="209"/>
      <c r="E355" s="92"/>
      <c r="F355" s="92"/>
      <c r="G355" s="17">
        <v>625946.23598</v>
      </c>
      <c r="H355" s="17">
        <v>121706.32047999999</v>
      </c>
      <c r="I355" s="17">
        <v>102047.61378</v>
      </c>
      <c r="J355" s="15">
        <v>-16.152576647184489</v>
      </c>
      <c r="K355" s="15"/>
      <c r="L355" s="11"/>
      <c r="M355" s="15"/>
      <c r="O355" s="239"/>
      <c r="P355" s="239"/>
      <c r="Q355" s="239"/>
    </row>
    <row r="356" spans="1:17" s="19" customFormat="1" x14ac:dyDescent="0.2">
      <c r="A356" s="16"/>
      <c r="B356" s="16"/>
      <c r="C356" s="209"/>
      <c r="D356" s="209"/>
      <c r="E356" s="92"/>
      <c r="F356" s="92"/>
      <c r="G356" s="16"/>
      <c r="H356" s="209"/>
      <c r="I356" s="209"/>
      <c r="J356" s="92"/>
      <c r="K356" s="92"/>
      <c r="L356" s="11"/>
      <c r="M356" s="92"/>
      <c r="O356" s="239"/>
      <c r="P356" s="239"/>
      <c r="Q356" s="239"/>
    </row>
    <row r="357" spans="1:17" s="20" customFormat="1" x14ac:dyDescent="0.2">
      <c r="A357" s="68" t="s">
        <v>244</v>
      </c>
      <c r="B357" s="68"/>
      <c r="C357" s="68"/>
      <c r="D357" s="68"/>
      <c r="E357" s="68"/>
      <c r="F357" s="68"/>
      <c r="G357" s="68">
        <v>600803.45619000006</v>
      </c>
      <c r="H357" s="68">
        <v>118230.55490999999</v>
      </c>
      <c r="I357" s="68">
        <v>99443.176500000001</v>
      </c>
      <c r="J357" s="15">
        <v>-15.890459470736147</v>
      </c>
      <c r="K357" s="15"/>
      <c r="L357" s="11"/>
      <c r="M357" s="15"/>
      <c r="O357" s="239"/>
      <c r="P357" s="239"/>
      <c r="Q357" s="239"/>
    </row>
    <row r="358" spans="1:17" x14ac:dyDescent="0.2">
      <c r="B358" s="12"/>
      <c r="C358" s="12"/>
      <c r="E358" s="12"/>
      <c r="F358" s="12"/>
      <c r="G358" s="12"/>
      <c r="I358" s="71"/>
      <c r="J358" s="11"/>
      <c r="K358" s="11"/>
      <c r="L358" s="11"/>
      <c r="M358" s="11"/>
      <c r="O358" s="239"/>
      <c r="P358" s="239"/>
      <c r="Q358" s="239"/>
    </row>
    <row r="359" spans="1:17" s="19" customFormat="1" x14ac:dyDescent="0.2">
      <c r="A359" s="19" t="s">
        <v>169</v>
      </c>
      <c r="B359" s="20">
        <v>851409.59243960015</v>
      </c>
      <c r="C359" s="20">
        <v>119786.60142999998</v>
      </c>
      <c r="D359" s="20">
        <v>145790.33067999998</v>
      </c>
      <c r="E359" s="15">
        <v>21.708378850030115</v>
      </c>
      <c r="F359" s="20"/>
      <c r="G359" s="20">
        <v>530341.94585000002</v>
      </c>
      <c r="H359" s="20">
        <v>106522.54957999999</v>
      </c>
      <c r="I359" s="20">
        <v>88168.437860000005</v>
      </c>
      <c r="J359" s="15">
        <v>-17.23025950126717</v>
      </c>
      <c r="K359" s="15"/>
      <c r="L359" s="11"/>
      <c r="M359" s="15"/>
      <c r="O359" s="239"/>
      <c r="P359" s="239"/>
      <c r="Q359" s="239"/>
    </row>
    <row r="360" spans="1:17" x14ac:dyDescent="0.2">
      <c r="A360" s="13" t="s">
        <v>170</v>
      </c>
      <c r="B360" s="12">
        <v>237.1553266</v>
      </c>
      <c r="C360" s="12">
        <v>156.99535999999998</v>
      </c>
      <c r="D360" s="12">
        <v>0</v>
      </c>
      <c r="E360" s="11" t="s">
        <v>561</v>
      </c>
      <c r="F360" s="12"/>
      <c r="G360" s="12">
        <v>259.16100999999998</v>
      </c>
      <c r="H360" s="12">
        <v>181.32907999999998</v>
      </c>
      <c r="I360" s="12">
        <v>0</v>
      </c>
      <c r="J360" s="11" t="s">
        <v>561</v>
      </c>
      <c r="K360" s="11"/>
      <c r="L360" s="11"/>
      <c r="M360" s="11"/>
      <c r="O360" s="239"/>
      <c r="P360" s="239"/>
      <c r="Q360" s="239"/>
    </row>
    <row r="361" spans="1:17" x14ac:dyDescent="0.2">
      <c r="A361" s="13" t="s">
        <v>171</v>
      </c>
      <c r="B361" s="12">
        <v>5.8975400000000002</v>
      </c>
      <c r="C361" s="12">
        <v>5.8938500000000005</v>
      </c>
      <c r="D361" s="12">
        <v>0</v>
      </c>
      <c r="E361" s="11" t="s">
        <v>561</v>
      </c>
      <c r="F361" s="10"/>
      <c r="G361" s="12">
        <v>42.97251</v>
      </c>
      <c r="H361" s="12">
        <v>42.870510000000003</v>
      </c>
      <c r="I361" s="12">
        <v>0</v>
      </c>
      <c r="J361" s="11" t="s">
        <v>561</v>
      </c>
      <c r="K361" s="11"/>
      <c r="L361" s="11"/>
      <c r="M361" s="11"/>
      <c r="O361" s="239"/>
      <c r="P361" s="239"/>
      <c r="Q361" s="239"/>
    </row>
    <row r="362" spans="1:17" x14ac:dyDescent="0.2">
      <c r="A362" s="13" t="s">
        <v>360</v>
      </c>
      <c r="B362" s="12">
        <v>125430.815</v>
      </c>
      <c r="C362" s="12">
        <v>3840</v>
      </c>
      <c r="D362" s="12">
        <v>3420</v>
      </c>
      <c r="E362" s="11">
        <v>-10.9375</v>
      </c>
      <c r="F362" s="10"/>
      <c r="G362" s="12">
        <v>72628.273920000007</v>
      </c>
      <c r="H362" s="12">
        <v>3230.5181399999997</v>
      </c>
      <c r="I362" s="12">
        <v>2150.8074799999999</v>
      </c>
      <c r="J362" s="11">
        <v>-33.422213193330037</v>
      </c>
      <c r="K362" s="11"/>
      <c r="L362" s="11"/>
      <c r="M362" s="11"/>
      <c r="O362" s="239"/>
      <c r="P362" s="239"/>
      <c r="Q362" s="239"/>
    </row>
    <row r="363" spans="1:17" x14ac:dyDescent="0.2">
      <c r="A363" s="13" t="s">
        <v>361</v>
      </c>
      <c r="B363" s="12">
        <v>2</v>
      </c>
      <c r="C363" s="12">
        <v>2</v>
      </c>
      <c r="D363" s="12">
        <v>3.95</v>
      </c>
      <c r="E363" s="11">
        <v>97.5</v>
      </c>
      <c r="F363" s="10"/>
      <c r="G363" s="12">
        <v>4.2797399999999994</v>
      </c>
      <c r="H363" s="12">
        <v>4.2797399999999994</v>
      </c>
      <c r="I363" s="12">
        <v>16.7637</v>
      </c>
      <c r="J363" s="11">
        <v>291.69902844565325</v>
      </c>
      <c r="K363" s="11"/>
      <c r="L363" s="11"/>
      <c r="M363" s="11"/>
      <c r="O363" s="239"/>
      <c r="P363" s="239"/>
      <c r="Q363" s="239"/>
    </row>
    <row r="364" spans="1:17" x14ac:dyDescent="0.2">
      <c r="A364" s="13" t="s">
        <v>172</v>
      </c>
      <c r="B364" s="12">
        <v>725733.7245730001</v>
      </c>
      <c r="C364" s="12">
        <v>115781.71221999999</v>
      </c>
      <c r="D364" s="12">
        <v>142366.38067999997</v>
      </c>
      <c r="E364" s="11">
        <v>22.961025493806602</v>
      </c>
      <c r="F364" s="10"/>
      <c r="G364" s="12">
        <v>457407.25867000001</v>
      </c>
      <c r="H364" s="12">
        <v>103063.55210999999</v>
      </c>
      <c r="I364" s="12">
        <v>86000.866680000006</v>
      </c>
      <c r="J364" s="11">
        <v>-16.555499088357578</v>
      </c>
      <c r="K364" s="11"/>
      <c r="L364" s="11"/>
      <c r="M364" s="11"/>
      <c r="O364" s="239"/>
      <c r="P364" s="239"/>
      <c r="Q364" s="239"/>
    </row>
    <row r="365" spans="1:17" x14ac:dyDescent="0.2">
      <c r="B365" s="12"/>
      <c r="C365" s="12"/>
      <c r="D365" s="12"/>
      <c r="E365" s="11"/>
      <c r="F365" s="12"/>
      <c r="G365" s="12"/>
      <c r="H365" s="12"/>
      <c r="I365" s="72"/>
      <c r="J365" s="11"/>
      <c r="K365" s="11"/>
      <c r="L365" s="11"/>
      <c r="M365" s="11"/>
      <c r="O365" s="239"/>
      <c r="P365" s="239"/>
      <c r="Q365" s="239"/>
    </row>
    <row r="366" spans="1:17" s="19" customFormat="1" ht="11.4" x14ac:dyDescent="0.2">
      <c r="A366" s="19" t="s">
        <v>303</v>
      </c>
      <c r="B366" s="20">
        <v>14170.673580299999</v>
      </c>
      <c r="C366" s="20">
        <v>2645.7061000000003</v>
      </c>
      <c r="D366" s="20">
        <v>1805.9291499999999</v>
      </c>
      <c r="E366" s="15">
        <v>-31.74112763318648</v>
      </c>
      <c r="F366" s="20"/>
      <c r="G366" s="20">
        <v>58505.795149999991</v>
      </c>
      <c r="H366" s="20">
        <v>10155.696699999999</v>
      </c>
      <c r="I366" s="20">
        <v>9527.6703400000006</v>
      </c>
      <c r="J366" s="15">
        <v>-6.1839810556768526</v>
      </c>
      <c r="K366" s="15"/>
      <c r="L366" s="11"/>
      <c r="M366" s="15"/>
      <c r="O366" s="239"/>
      <c r="P366" s="239"/>
      <c r="Q366" s="239"/>
    </row>
    <row r="367" spans="1:17" x14ac:dyDescent="0.2">
      <c r="A367" s="13" t="s">
        <v>165</v>
      </c>
      <c r="B367" s="12">
        <v>23.670310000000001</v>
      </c>
      <c r="C367" s="10">
        <v>1.8226</v>
      </c>
      <c r="D367" s="10">
        <v>1.7499</v>
      </c>
      <c r="E367" s="11">
        <v>-3.9888071985076294</v>
      </c>
      <c r="F367" s="12"/>
      <c r="G367" s="10">
        <v>722.92860000000007</v>
      </c>
      <c r="H367" s="10">
        <v>46.323269999999994</v>
      </c>
      <c r="I367" s="10">
        <v>186.00566000000001</v>
      </c>
      <c r="J367" s="11">
        <v>301.53827655085666</v>
      </c>
      <c r="K367" s="11"/>
      <c r="L367" s="11"/>
      <c r="M367" s="11"/>
      <c r="O367" s="239"/>
      <c r="P367" s="239"/>
      <c r="Q367" s="239"/>
    </row>
    <row r="368" spans="1:17" x14ac:dyDescent="0.2">
      <c r="A368" s="13" t="s">
        <v>166</v>
      </c>
      <c r="B368" s="12">
        <v>11575.5025539</v>
      </c>
      <c r="C368" s="10">
        <v>2258.6941600000005</v>
      </c>
      <c r="D368" s="10">
        <v>1277.9999700000001</v>
      </c>
      <c r="E368" s="11">
        <v>-43.41863574836534</v>
      </c>
      <c r="F368" s="10"/>
      <c r="G368" s="10">
        <v>41229.99882999999</v>
      </c>
      <c r="H368" s="10">
        <v>6992.613159999999</v>
      </c>
      <c r="I368" s="10">
        <v>5746.5085800000006</v>
      </c>
      <c r="J368" s="11">
        <v>-17.82029909974311</v>
      </c>
      <c r="K368" s="11"/>
      <c r="L368" s="11"/>
      <c r="M368" s="11"/>
      <c r="O368" s="239"/>
      <c r="P368" s="239"/>
      <c r="Q368" s="239"/>
    </row>
    <row r="369" spans="1:18" x14ac:dyDescent="0.2">
      <c r="A369" s="13" t="s">
        <v>167</v>
      </c>
      <c r="B369" s="12">
        <v>435.45741999999996</v>
      </c>
      <c r="C369" s="10">
        <v>91.824180000000013</v>
      </c>
      <c r="D369" s="10">
        <v>161.09744999999998</v>
      </c>
      <c r="E369" s="11">
        <v>75.441207315981416</v>
      </c>
      <c r="F369" s="10"/>
      <c r="G369" s="10">
        <v>5804.7638400000005</v>
      </c>
      <c r="H369" s="10">
        <v>1102.32257</v>
      </c>
      <c r="I369" s="10">
        <v>1993.7634599999999</v>
      </c>
      <c r="J369" s="11">
        <v>80.869331197672921</v>
      </c>
      <c r="K369" s="11"/>
      <c r="L369" s="11"/>
      <c r="M369" s="11"/>
      <c r="O369" s="239"/>
      <c r="P369" s="239"/>
      <c r="Q369" s="239"/>
    </row>
    <row r="370" spans="1:18" x14ac:dyDescent="0.2">
      <c r="A370" s="13" t="s">
        <v>168</v>
      </c>
      <c r="B370" s="12">
        <v>2136.0432963999997</v>
      </c>
      <c r="C370" s="10">
        <v>293.36516</v>
      </c>
      <c r="D370" s="10">
        <v>365.08182999999997</v>
      </c>
      <c r="E370" s="11">
        <v>24.446212358686338</v>
      </c>
      <c r="F370" s="10"/>
      <c r="G370" s="10">
        <v>10748.103879999999</v>
      </c>
      <c r="H370" s="10">
        <v>2014.4376999999999</v>
      </c>
      <c r="I370" s="10">
        <v>1601.3926399999998</v>
      </c>
      <c r="J370" s="11">
        <v>-20.504235995980423</v>
      </c>
      <c r="K370" s="11"/>
      <c r="L370" s="11"/>
      <c r="M370" s="11"/>
      <c r="O370" s="239"/>
      <c r="P370" s="239"/>
      <c r="Q370" s="239"/>
    </row>
    <row r="371" spans="1:18" x14ac:dyDescent="0.2">
      <c r="B371" s="10"/>
      <c r="C371" s="10"/>
      <c r="D371" s="10"/>
      <c r="E371" s="11"/>
      <c r="F371" s="10"/>
      <c r="G371" s="10"/>
      <c r="H371" s="10"/>
      <c r="I371" s="10"/>
      <c r="J371" s="11"/>
      <c r="K371" s="11"/>
      <c r="L371" s="11"/>
      <c r="M371" s="11"/>
      <c r="O371" s="239"/>
      <c r="P371" s="239"/>
      <c r="Q371" s="239"/>
    </row>
    <row r="372" spans="1:18" s="19" customFormat="1" x14ac:dyDescent="0.2">
      <c r="A372" s="19" t="s">
        <v>173</v>
      </c>
      <c r="B372" s="20">
        <v>1543.2733880000001</v>
      </c>
      <c r="C372" s="20">
        <v>213.84320999999997</v>
      </c>
      <c r="D372" s="20">
        <v>159.64087689999999</v>
      </c>
      <c r="E372" s="15">
        <v>-25.346763687282831</v>
      </c>
      <c r="F372" s="20"/>
      <c r="G372" s="20">
        <v>9653.6530600000006</v>
      </c>
      <c r="H372" s="20">
        <v>913.05973999999992</v>
      </c>
      <c r="I372" s="20">
        <v>1555.9769200000001</v>
      </c>
      <c r="J372" s="15">
        <v>70.413484664212689</v>
      </c>
      <c r="K372" s="15"/>
      <c r="L372" s="11"/>
      <c r="M372" s="15"/>
      <c r="O372" s="239"/>
      <c r="P372" s="239"/>
      <c r="Q372" s="239"/>
    </row>
    <row r="373" spans="1:18" x14ac:dyDescent="0.2">
      <c r="A373" s="13" t="s">
        <v>174</v>
      </c>
      <c r="B373" s="10">
        <v>60.939219999999999</v>
      </c>
      <c r="C373" s="10">
        <v>12.45323</v>
      </c>
      <c r="D373" s="10">
        <v>7.6229000000000005</v>
      </c>
      <c r="E373" s="11">
        <v>-38.787768313923365</v>
      </c>
      <c r="F373" s="10"/>
      <c r="G373" s="10">
        <v>1765.65939</v>
      </c>
      <c r="H373" s="10">
        <v>212.92172000000002</v>
      </c>
      <c r="I373" s="10">
        <v>100.47723000000001</v>
      </c>
      <c r="J373" s="11">
        <v>-52.810248761845436</v>
      </c>
      <c r="K373" s="11"/>
      <c r="L373" s="11"/>
      <c r="M373" s="11"/>
      <c r="O373" s="239"/>
      <c r="P373" s="239"/>
      <c r="Q373" s="239"/>
    </row>
    <row r="374" spans="1:18" x14ac:dyDescent="0.2">
      <c r="A374" s="13" t="s">
        <v>175</v>
      </c>
      <c r="B374" s="10">
        <v>6.835630000000001</v>
      </c>
      <c r="C374" s="10">
        <v>0.34625</v>
      </c>
      <c r="D374" s="10">
        <v>0.1515</v>
      </c>
      <c r="E374" s="11">
        <v>-56.245487364620942</v>
      </c>
      <c r="F374" s="10"/>
      <c r="G374" s="10">
        <v>1927.7019599999999</v>
      </c>
      <c r="H374" s="10">
        <v>126.03046000000001</v>
      </c>
      <c r="I374" s="10">
        <v>37.859540000000003</v>
      </c>
      <c r="J374" s="11">
        <v>-69.960008080586235</v>
      </c>
      <c r="K374" s="11"/>
      <c r="L374" s="11"/>
      <c r="M374" s="11"/>
      <c r="O374" s="239"/>
      <c r="P374" s="239"/>
      <c r="Q374" s="239"/>
    </row>
    <row r="375" spans="1:18" x14ac:dyDescent="0.2">
      <c r="A375" s="13" t="s">
        <v>363</v>
      </c>
      <c r="B375" s="10">
        <v>1475.4985380000001</v>
      </c>
      <c r="C375" s="10">
        <v>201.04372999999998</v>
      </c>
      <c r="D375" s="10">
        <v>151.86647689999998</v>
      </c>
      <c r="E375" s="11">
        <v>-24.460973291731108</v>
      </c>
      <c r="F375" s="10"/>
      <c r="G375" s="10">
        <v>5960.2917099999995</v>
      </c>
      <c r="H375" s="10">
        <v>574.10755999999992</v>
      </c>
      <c r="I375" s="10">
        <v>1417.6401499999999</v>
      </c>
      <c r="J375" s="11">
        <v>146.92936459502471</v>
      </c>
      <c r="K375" s="11"/>
      <c r="L375" s="11"/>
      <c r="M375" s="11"/>
      <c r="O375" s="239"/>
      <c r="P375" s="239"/>
      <c r="Q375" s="239"/>
    </row>
    <row r="376" spans="1:18" x14ac:dyDescent="0.2">
      <c r="B376" s="12"/>
      <c r="C376" s="12"/>
      <c r="D376" s="12"/>
      <c r="E376" s="11"/>
      <c r="F376" s="12"/>
      <c r="G376" s="12"/>
      <c r="H376" s="12"/>
      <c r="I376" s="10"/>
      <c r="J376" s="11"/>
      <c r="K376" s="11"/>
      <c r="L376" s="11"/>
      <c r="M376" s="11"/>
      <c r="O376" s="239"/>
      <c r="P376" s="239"/>
      <c r="Q376" s="239"/>
    </row>
    <row r="377" spans="1:18" s="19" customFormat="1" x14ac:dyDescent="0.2">
      <c r="A377" s="19" t="s">
        <v>328</v>
      </c>
      <c r="B377" s="20"/>
      <c r="C377" s="20"/>
      <c r="D377" s="20"/>
      <c r="E377" s="15"/>
      <c r="F377" s="20"/>
      <c r="G377" s="20">
        <v>2302.0621300000003</v>
      </c>
      <c r="H377" s="20">
        <v>639.24889000000007</v>
      </c>
      <c r="I377" s="20">
        <v>191.09138000000002</v>
      </c>
      <c r="J377" s="15">
        <v>-70.106889039729111</v>
      </c>
      <c r="K377" s="15"/>
      <c r="L377" s="11"/>
      <c r="M377" s="15"/>
      <c r="O377" s="239"/>
      <c r="P377" s="239"/>
      <c r="Q377" s="239"/>
    </row>
    <row r="378" spans="1:18" x14ac:dyDescent="0.2">
      <c r="A378" s="73" t="s">
        <v>176</v>
      </c>
      <c r="B378" s="10">
        <v>15.314661899999999</v>
      </c>
      <c r="C378" s="10">
        <v>2.3263645999999998</v>
      </c>
      <c r="D378" s="10">
        <v>1.0422479</v>
      </c>
      <c r="E378" s="11">
        <v>-55.19842848365213</v>
      </c>
      <c r="F378" s="10"/>
      <c r="G378" s="10">
        <v>344.56639999999999</v>
      </c>
      <c r="H378" s="10">
        <v>40.10772</v>
      </c>
      <c r="I378" s="10">
        <v>38.653869999999998</v>
      </c>
      <c r="J378" s="11">
        <v>-3.6248632432858301</v>
      </c>
      <c r="K378" s="11"/>
      <c r="L378" s="11"/>
      <c r="M378" s="11"/>
      <c r="O378" s="239"/>
      <c r="P378" s="239"/>
      <c r="Q378" s="239"/>
    </row>
    <row r="379" spans="1:18" x14ac:dyDescent="0.2">
      <c r="A379" s="13" t="s">
        <v>177</v>
      </c>
      <c r="B379" s="10">
        <v>991.37482050000006</v>
      </c>
      <c r="C379" s="10">
        <v>192.61809</v>
      </c>
      <c r="D379" s="10">
        <v>151.95778999999999</v>
      </c>
      <c r="E379" s="11">
        <v>-21.109284179902318</v>
      </c>
      <c r="F379" s="10"/>
      <c r="G379" s="10">
        <v>1957.4957300000001</v>
      </c>
      <c r="H379" s="10">
        <v>599.1411700000001</v>
      </c>
      <c r="I379" s="10">
        <v>152.43751</v>
      </c>
      <c r="J379" s="11">
        <v>-74.557330119711196</v>
      </c>
      <c r="K379" s="11"/>
      <c r="L379" s="11"/>
      <c r="M379" s="11"/>
      <c r="O379" s="239"/>
      <c r="P379" s="239"/>
      <c r="Q379" s="239"/>
    </row>
    <row r="380" spans="1:18" x14ac:dyDescent="0.2">
      <c r="B380" s="12"/>
      <c r="C380" s="12"/>
      <c r="D380" s="12"/>
      <c r="E380" s="11"/>
      <c r="F380" s="12"/>
      <c r="G380" s="12"/>
      <c r="H380" s="12"/>
      <c r="J380" s="11"/>
      <c r="K380" s="11"/>
      <c r="L380" s="11"/>
      <c r="M380" s="11"/>
      <c r="O380" s="239"/>
      <c r="P380" s="239"/>
      <c r="Q380" s="239"/>
    </row>
    <row r="381" spans="1:18" s="20" customFormat="1" x14ac:dyDescent="0.2">
      <c r="A381" s="68" t="s">
        <v>352</v>
      </c>
      <c r="B381" s="68"/>
      <c r="C381" s="68"/>
      <c r="D381" s="68"/>
      <c r="E381" s="15"/>
      <c r="F381" s="68"/>
      <c r="G381" s="68">
        <v>25142.779789999993</v>
      </c>
      <c r="H381" s="68">
        <v>3475.7655700000005</v>
      </c>
      <c r="I381" s="68">
        <v>2604.4372800000001</v>
      </c>
      <c r="J381" s="15">
        <v>-25.068672568731387</v>
      </c>
      <c r="K381" s="15"/>
      <c r="L381" s="11"/>
      <c r="M381" s="15"/>
      <c r="O381" s="239"/>
      <c r="P381" s="239"/>
      <c r="Q381" s="239"/>
    </row>
    <row r="382" spans="1:18" x14ac:dyDescent="0.2">
      <c r="A382" s="13" t="s">
        <v>178</v>
      </c>
      <c r="B382" s="10">
        <v>82</v>
      </c>
      <c r="C382" s="10">
        <v>18</v>
      </c>
      <c r="D382" s="10">
        <v>1</v>
      </c>
      <c r="E382" s="11">
        <v>-94.444444444444443</v>
      </c>
      <c r="F382" s="10"/>
      <c r="G382" s="10">
        <v>2033.9477099999999</v>
      </c>
      <c r="H382" s="10">
        <v>494.03517999999997</v>
      </c>
      <c r="I382" s="10">
        <v>2.8</v>
      </c>
      <c r="J382" s="11">
        <v>-99.433238742228838</v>
      </c>
      <c r="K382" s="11"/>
      <c r="L382" s="11"/>
      <c r="M382" s="11"/>
      <c r="O382" s="239"/>
      <c r="P382" s="239"/>
      <c r="Q382" s="239"/>
    </row>
    <row r="383" spans="1:18" x14ac:dyDescent="0.2">
      <c r="A383" s="13" t="s">
        <v>179</v>
      </c>
      <c r="B383" s="10">
        <v>0</v>
      </c>
      <c r="C383" s="10">
        <v>0</v>
      </c>
      <c r="D383" s="10">
        <v>0</v>
      </c>
      <c r="E383" s="11" t="s">
        <v>561</v>
      </c>
      <c r="F383" s="10"/>
      <c r="G383" s="10">
        <v>0</v>
      </c>
      <c r="H383" s="10">
        <v>0</v>
      </c>
      <c r="I383" s="10">
        <v>0</v>
      </c>
      <c r="J383" s="11" t="s">
        <v>561</v>
      </c>
      <c r="K383" s="11"/>
      <c r="L383" s="11"/>
      <c r="M383" s="11"/>
      <c r="O383" s="239"/>
      <c r="P383" s="239"/>
      <c r="Q383" s="239"/>
    </row>
    <row r="384" spans="1:18" ht="11.25" customHeight="1" x14ac:dyDescent="0.25">
      <c r="A384" s="73" t="s">
        <v>180</v>
      </c>
      <c r="B384" s="10">
        <v>0</v>
      </c>
      <c r="C384" s="10">
        <v>0</v>
      </c>
      <c r="D384" s="10">
        <v>0</v>
      </c>
      <c r="E384" s="11" t="s">
        <v>561</v>
      </c>
      <c r="F384" s="10"/>
      <c r="G384" s="10">
        <v>0</v>
      </c>
      <c r="H384" s="10">
        <v>0</v>
      </c>
      <c r="I384" s="10">
        <v>0</v>
      </c>
      <c r="J384" s="11" t="s">
        <v>561</v>
      </c>
      <c r="K384" s="11"/>
      <c r="L384" s="11"/>
      <c r="M384" s="11"/>
      <c r="O384" s="239"/>
      <c r="P384" s="239"/>
      <c r="Q384" s="239"/>
      <c r="R384" s="21"/>
    </row>
    <row r="385" spans="1:22" ht="13.2" x14ac:dyDescent="0.25">
      <c r="A385" s="13" t="s">
        <v>181</v>
      </c>
      <c r="B385" s="10"/>
      <c r="C385" s="10"/>
      <c r="D385" s="10"/>
      <c r="E385" s="11"/>
      <c r="F385" s="12"/>
      <c r="G385" s="10">
        <v>23108.832079999993</v>
      </c>
      <c r="H385" s="10">
        <v>2981.7303900000006</v>
      </c>
      <c r="I385" s="10">
        <v>2601.6372799999999</v>
      </c>
      <c r="J385" s="11">
        <v>-12.747400344267902</v>
      </c>
      <c r="K385" s="11"/>
      <c r="L385" s="11"/>
      <c r="M385" s="11"/>
      <c r="O385" s="239"/>
      <c r="P385" s="239"/>
      <c r="Q385" s="239"/>
      <c r="R385" s="171"/>
    </row>
    <row r="386" spans="1:22" ht="13.2" x14ac:dyDescent="0.25">
      <c r="B386" s="10"/>
      <c r="C386" s="10"/>
      <c r="D386" s="10"/>
      <c r="F386" s="12"/>
      <c r="G386" s="12"/>
      <c r="H386" s="12"/>
      <c r="I386" s="10"/>
      <c r="L386" s="11"/>
      <c r="O386" s="239"/>
      <c r="P386" s="239"/>
      <c r="Q386" s="239"/>
      <c r="R386" s="171"/>
    </row>
    <row r="387" spans="1:22" ht="13.2" x14ac:dyDescent="0.25">
      <c r="A387" s="74"/>
      <c r="B387" s="74"/>
      <c r="C387" s="75"/>
      <c r="D387" s="75"/>
      <c r="E387" s="75"/>
      <c r="F387" s="75"/>
      <c r="G387" s="75"/>
      <c r="H387" s="75"/>
      <c r="I387" s="75"/>
      <c r="J387" s="75"/>
      <c r="K387" s="12"/>
      <c r="L387" s="11"/>
      <c r="M387" s="12"/>
      <c r="O387" s="239"/>
      <c r="P387" s="239"/>
      <c r="Q387" s="239"/>
      <c r="R387" s="171"/>
    </row>
    <row r="388" spans="1:22" ht="13.2" x14ac:dyDescent="0.25">
      <c r="A388" s="9" t="s">
        <v>388</v>
      </c>
      <c r="B388" s="12"/>
      <c r="C388" s="12"/>
      <c r="E388" s="12"/>
      <c r="F388" s="12"/>
      <c r="G388" s="12"/>
      <c r="I388" s="71"/>
      <c r="J388" s="12"/>
      <c r="K388" s="12"/>
      <c r="L388" s="11"/>
      <c r="M388" s="12"/>
      <c r="O388" s="239"/>
      <c r="P388" s="239"/>
      <c r="Q388" s="239"/>
      <c r="R388" s="21"/>
    </row>
    <row r="389" spans="1:22" ht="20.100000000000001" customHeight="1" x14ac:dyDescent="0.25">
      <c r="A389" s="394" t="s">
        <v>267</v>
      </c>
      <c r="B389" s="394"/>
      <c r="C389" s="394"/>
      <c r="D389" s="394"/>
      <c r="E389" s="394"/>
      <c r="F389" s="394"/>
      <c r="G389" s="394"/>
      <c r="H389" s="394"/>
      <c r="I389" s="394"/>
      <c r="J389" s="394"/>
      <c r="K389" s="322"/>
      <c r="L389" s="11"/>
      <c r="M389" s="322"/>
      <c r="N389" s="85"/>
      <c r="O389" s="239"/>
      <c r="P389" s="239"/>
      <c r="Q389" s="239"/>
      <c r="R389" s="171"/>
      <c r="S389" s="85"/>
    </row>
    <row r="390" spans="1:22" ht="20.100000000000001" customHeight="1" x14ac:dyDescent="0.25">
      <c r="A390" s="395" t="s">
        <v>216</v>
      </c>
      <c r="B390" s="395"/>
      <c r="C390" s="395"/>
      <c r="D390" s="395"/>
      <c r="E390" s="395"/>
      <c r="F390" s="395"/>
      <c r="G390" s="395"/>
      <c r="H390" s="395"/>
      <c r="I390" s="395"/>
      <c r="J390" s="395"/>
      <c r="K390" s="322"/>
      <c r="L390" s="11"/>
      <c r="M390" s="322"/>
      <c r="N390" s="85"/>
      <c r="O390" s="239"/>
      <c r="P390" s="239"/>
      <c r="Q390" s="239"/>
      <c r="R390" s="171"/>
      <c r="S390" s="85"/>
      <c r="T390" s="85"/>
    </row>
    <row r="391" spans="1:22" s="19" customFormat="1" ht="13.2" x14ac:dyDescent="0.25">
      <c r="A391" s="16"/>
      <c r="B391" s="396" t="s">
        <v>95</v>
      </c>
      <c r="C391" s="396"/>
      <c r="D391" s="396"/>
      <c r="E391" s="396"/>
      <c r="F391" s="92"/>
      <c r="G391" s="396" t="s">
        <v>398</v>
      </c>
      <c r="H391" s="396"/>
      <c r="I391" s="396"/>
      <c r="J391" s="396"/>
      <c r="K391" s="92"/>
      <c r="L391" s="11"/>
      <c r="M391" s="92"/>
      <c r="N391" s="85"/>
      <c r="O391" s="239"/>
      <c r="P391" s="239"/>
      <c r="Q391" s="239"/>
      <c r="R391" s="21"/>
      <c r="S391" s="21"/>
      <c r="T391" s="85"/>
    </row>
    <row r="392" spans="1:22" s="19" customFormat="1" ht="13.2" x14ac:dyDescent="0.25">
      <c r="A392" s="16" t="s">
        <v>245</v>
      </c>
      <c r="B392" s="399">
        <v>2023</v>
      </c>
      <c r="C392" s="397" t="s">
        <v>547</v>
      </c>
      <c r="D392" s="397"/>
      <c r="E392" s="397"/>
      <c r="F392" s="92"/>
      <c r="G392" s="399">
        <v>2023</v>
      </c>
      <c r="H392" s="397" t="s">
        <v>547</v>
      </c>
      <c r="I392" s="397"/>
      <c r="J392" s="397"/>
      <c r="K392" s="92"/>
      <c r="L392" s="11"/>
      <c r="M392" s="92"/>
      <c r="N392" s="85"/>
      <c r="O392" s="239"/>
      <c r="P392" s="239"/>
      <c r="Q392" s="239"/>
      <c r="R392" s="171"/>
      <c r="S392" s="171"/>
      <c r="T392" s="25"/>
      <c r="U392" s="25"/>
    </row>
    <row r="393" spans="1:22" s="19" customFormat="1" ht="13.2" x14ac:dyDescent="0.25">
      <c r="A393" s="94"/>
      <c r="B393" s="402"/>
      <c r="C393" s="210">
        <v>2023</v>
      </c>
      <c r="D393" s="210">
        <v>2024</v>
      </c>
      <c r="E393" s="96" t="s">
        <v>558</v>
      </c>
      <c r="F393" s="97"/>
      <c r="G393" s="402"/>
      <c r="H393" s="210">
        <v>2023</v>
      </c>
      <c r="I393" s="210">
        <v>2024</v>
      </c>
      <c r="J393" s="96" t="s">
        <v>558</v>
      </c>
      <c r="K393" s="92"/>
      <c r="L393" s="11"/>
      <c r="M393" s="92"/>
      <c r="N393" s="85"/>
      <c r="O393" s="239"/>
      <c r="P393" s="239"/>
      <c r="Q393" s="239"/>
      <c r="R393" s="171"/>
      <c r="S393" s="171"/>
      <c r="T393" s="214"/>
      <c r="U393" s="214"/>
    </row>
    <row r="394" spans="1:22" ht="13.2" x14ac:dyDescent="0.25">
      <c r="A394" s="9"/>
      <c r="B394" s="9"/>
      <c r="C394" s="9"/>
      <c r="D394" s="9"/>
      <c r="E394" s="9"/>
      <c r="F394" s="9"/>
      <c r="G394" s="9"/>
      <c r="H394" s="9"/>
      <c r="I394" s="9"/>
      <c r="J394" s="9"/>
      <c r="K394" s="9"/>
      <c r="L394" s="11"/>
      <c r="M394" s="9"/>
      <c r="N394" s="85"/>
      <c r="O394" s="239"/>
      <c r="P394" s="239"/>
      <c r="Q394" s="239"/>
      <c r="R394" s="171"/>
      <c r="S394" s="171"/>
      <c r="T394" s="214"/>
      <c r="U394" s="214"/>
    </row>
    <row r="395" spans="1:22" s="20" customFormat="1" ht="13.2" x14ac:dyDescent="0.25">
      <c r="A395" s="68" t="s">
        <v>382</v>
      </c>
      <c r="B395" s="68"/>
      <c r="C395" s="68"/>
      <c r="D395" s="68"/>
      <c r="E395" s="68"/>
      <c r="F395" s="68"/>
      <c r="G395" s="68">
        <v>8596605</v>
      </c>
      <c r="H395" s="68">
        <v>1285759</v>
      </c>
      <c r="I395" s="68">
        <v>1356123</v>
      </c>
      <c r="J395" s="15">
        <v>5.4725652318980451</v>
      </c>
      <c r="K395" s="15"/>
      <c r="L395" s="11"/>
      <c r="M395" s="15"/>
      <c r="N395" s="85"/>
      <c r="O395" s="239"/>
      <c r="P395" s="239"/>
      <c r="Q395" s="239"/>
      <c r="R395" s="176"/>
      <c r="S395" s="21"/>
      <c r="T395" s="25"/>
      <c r="U395" s="25"/>
    </row>
    <row r="396" spans="1:22" ht="13.2" x14ac:dyDescent="0.25">
      <c r="A396" s="9"/>
      <c r="B396" s="10"/>
      <c r="C396" s="10"/>
      <c r="D396" s="10"/>
      <c r="E396" s="11"/>
      <c r="F396" s="11"/>
      <c r="G396" s="10"/>
      <c r="H396" s="10"/>
      <c r="I396" s="10"/>
      <c r="J396" s="11"/>
      <c r="K396" s="11"/>
      <c r="L396" s="11"/>
      <c r="M396" s="11"/>
      <c r="N396" s="85"/>
      <c r="O396" s="239"/>
      <c r="P396" s="239"/>
      <c r="Q396" s="239"/>
      <c r="R396" s="177"/>
      <c r="S396" s="171"/>
      <c r="T396" s="25"/>
      <c r="U396" s="25"/>
    </row>
    <row r="397" spans="1:22" s="19" customFormat="1" ht="13.2" x14ac:dyDescent="0.25">
      <c r="A397" s="16" t="s">
        <v>242</v>
      </c>
      <c r="B397" s="17"/>
      <c r="C397" s="17"/>
      <c r="D397" s="17"/>
      <c r="E397" s="15"/>
      <c r="F397" s="15"/>
      <c r="G397" s="17">
        <v>1831213</v>
      </c>
      <c r="H397" s="17">
        <v>277880</v>
      </c>
      <c r="I397" s="17">
        <v>265642</v>
      </c>
      <c r="J397" s="15">
        <v>-4.404059306175327</v>
      </c>
      <c r="K397" s="11"/>
      <c r="L397" s="11"/>
      <c r="M397" s="15"/>
      <c r="N397" s="85"/>
      <c r="O397" s="239"/>
      <c r="P397" s="239"/>
      <c r="Q397" s="239"/>
      <c r="R397" s="176"/>
      <c r="S397" s="21"/>
      <c r="T397" s="25"/>
      <c r="U397" s="25"/>
    </row>
    <row r="398" spans="1:22" ht="13.2" x14ac:dyDescent="0.25">
      <c r="A398" s="16"/>
      <c r="B398" s="10"/>
      <c r="C398" s="10"/>
      <c r="D398" s="10"/>
      <c r="E398" s="11"/>
      <c r="F398" s="11"/>
      <c r="G398" s="10"/>
      <c r="H398" s="10"/>
      <c r="I398" s="10"/>
      <c r="J398" s="11"/>
      <c r="K398" s="11"/>
      <c r="L398" s="11"/>
      <c r="M398" s="11"/>
      <c r="N398" s="85"/>
      <c r="O398" s="239"/>
      <c r="P398" s="239"/>
      <c r="Q398" s="239"/>
      <c r="R398" s="177"/>
      <c r="S398" s="171"/>
      <c r="T398" s="214"/>
      <c r="U398" s="214"/>
    </row>
    <row r="399" spans="1:22" ht="13.2" x14ac:dyDescent="0.25">
      <c r="A399" s="9" t="s">
        <v>72</v>
      </c>
      <c r="B399" s="10">
        <v>2338258.8382483004</v>
      </c>
      <c r="C399" s="10">
        <v>314146.49127679999</v>
      </c>
      <c r="D399" s="10">
        <v>419607.65277799999</v>
      </c>
      <c r="E399" s="11">
        <v>33.570695337888196</v>
      </c>
      <c r="F399" s="11"/>
      <c r="G399" s="10">
        <v>668133.58126000001</v>
      </c>
      <c r="H399" s="10">
        <v>105243.44371000001</v>
      </c>
      <c r="I399" s="10">
        <v>103596.41389999999</v>
      </c>
      <c r="J399" s="11">
        <v>-1.5649714147880189</v>
      </c>
      <c r="K399" s="11"/>
      <c r="L399" s="11"/>
      <c r="M399" s="11"/>
      <c r="N399" s="85"/>
      <c r="O399" s="239"/>
      <c r="P399" s="239"/>
      <c r="Q399" s="239"/>
      <c r="R399" s="177"/>
      <c r="S399" s="171"/>
      <c r="T399" s="214"/>
      <c r="U399" s="214"/>
      <c r="V399" s="21"/>
    </row>
    <row r="400" spans="1:22" ht="13.2" x14ac:dyDescent="0.25">
      <c r="A400" s="9" t="s">
        <v>383</v>
      </c>
      <c r="B400" s="10">
        <v>1004878.6320000002</v>
      </c>
      <c r="C400" s="10">
        <v>198100.90700000001</v>
      </c>
      <c r="D400" s="10">
        <v>180607.87</v>
      </c>
      <c r="E400" s="11">
        <v>-8.8303669402179992</v>
      </c>
      <c r="F400" s="11"/>
      <c r="G400" s="10">
        <v>364997.04863999999</v>
      </c>
      <c r="H400" s="10">
        <v>80179.156199999998</v>
      </c>
      <c r="I400" s="10">
        <v>53953.050819999997</v>
      </c>
      <c r="J400" s="11">
        <v>-32.709380620795315</v>
      </c>
      <c r="K400" s="11"/>
      <c r="L400" s="11"/>
      <c r="M400" s="11"/>
      <c r="N400" s="85"/>
      <c r="O400" s="239"/>
      <c r="P400" s="239"/>
      <c r="Q400" s="239"/>
      <c r="R400" s="177"/>
      <c r="S400" s="171"/>
      <c r="T400" s="85"/>
      <c r="U400" s="85"/>
      <c r="V400" s="171"/>
    </row>
    <row r="401" spans="1:22" ht="13.2" x14ac:dyDescent="0.25">
      <c r="A401" s="9" t="s">
        <v>282</v>
      </c>
      <c r="B401" s="10">
        <v>1000.02</v>
      </c>
      <c r="C401" s="10">
        <v>994.27</v>
      </c>
      <c r="D401" s="10">
        <v>0</v>
      </c>
      <c r="E401" s="11" t="s">
        <v>561</v>
      </c>
      <c r="F401" s="11"/>
      <c r="G401" s="10">
        <v>580.50143999999989</v>
      </c>
      <c r="H401" s="10">
        <v>579.83335999999997</v>
      </c>
      <c r="I401" s="10">
        <v>0</v>
      </c>
      <c r="J401" s="11" t="s">
        <v>561</v>
      </c>
      <c r="K401" s="11"/>
      <c r="L401" s="11"/>
      <c r="M401" s="11"/>
      <c r="N401" s="85"/>
      <c r="O401" s="239"/>
      <c r="P401" s="239"/>
      <c r="Q401" s="239"/>
      <c r="R401" s="177"/>
      <c r="S401" s="171"/>
      <c r="T401" s="214"/>
      <c r="U401" s="26"/>
      <c r="V401" s="171"/>
    </row>
    <row r="402" spans="1:22" ht="13.2" x14ac:dyDescent="0.25">
      <c r="A402" s="9" t="s">
        <v>73</v>
      </c>
      <c r="B402" s="10">
        <v>0</v>
      </c>
      <c r="C402" s="10">
        <v>0</v>
      </c>
      <c r="D402" s="10">
        <v>0</v>
      </c>
      <c r="E402" s="11" t="s">
        <v>561</v>
      </c>
      <c r="F402" s="11"/>
      <c r="G402" s="10">
        <v>0</v>
      </c>
      <c r="H402" s="10">
        <v>0</v>
      </c>
      <c r="I402" s="10">
        <v>0</v>
      </c>
      <c r="J402" s="11" t="s">
        <v>561</v>
      </c>
      <c r="K402" s="11"/>
      <c r="L402" s="11"/>
      <c r="M402" s="11"/>
      <c r="N402" s="87"/>
      <c r="O402" s="239"/>
      <c r="P402" s="239"/>
      <c r="Q402" s="239"/>
      <c r="R402" s="171"/>
      <c r="S402" s="171"/>
      <c r="T402" s="25"/>
      <c r="U402" s="25"/>
      <c r="V402" s="171"/>
    </row>
    <row r="403" spans="1:22" ht="13.2" x14ac:dyDescent="0.25">
      <c r="A403" s="9" t="s">
        <v>31</v>
      </c>
      <c r="B403" s="10">
        <v>63773.200297799987</v>
      </c>
      <c r="C403" s="10">
        <v>5718.95</v>
      </c>
      <c r="D403" s="10">
        <v>13261.901259099999</v>
      </c>
      <c r="E403" s="11">
        <v>131.89398856608295</v>
      </c>
      <c r="F403" s="11"/>
      <c r="G403" s="10">
        <v>40768.095530000006</v>
      </c>
      <c r="H403" s="10">
        <v>4010.7588999999998</v>
      </c>
      <c r="I403" s="10">
        <v>7338.5067499999996</v>
      </c>
      <c r="J403" s="11">
        <v>82.970528345645505</v>
      </c>
      <c r="K403" s="11"/>
      <c r="L403" s="11"/>
      <c r="M403" s="11"/>
      <c r="N403" s="87"/>
      <c r="O403" s="239"/>
      <c r="P403" s="239"/>
      <c r="Q403" s="239"/>
      <c r="R403" s="171"/>
      <c r="S403" s="171"/>
      <c r="T403" s="214"/>
      <c r="U403" s="214"/>
      <c r="V403" s="21"/>
    </row>
    <row r="404" spans="1:22" ht="13.2" x14ac:dyDescent="0.25">
      <c r="A404" s="9" t="s">
        <v>435</v>
      </c>
      <c r="B404" s="10">
        <v>260039.37223520002</v>
      </c>
      <c r="C404" s="10">
        <v>32014.642965400002</v>
      </c>
      <c r="D404" s="10">
        <v>46238.7186115</v>
      </c>
      <c r="E404" s="11">
        <v>44.429905594988952</v>
      </c>
      <c r="F404" s="15"/>
      <c r="G404" s="10">
        <v>117407.89836000002</v>
      </c>
      <c r="H404" s="10">
        <v>16707.5501</v>
      </c>
      <c r="I404" s="10">
        <v>20548.303939999998</v>
      </c>
      <c r="J404" s="11">
        <v>22.988133011793252</v>
      </c>
      <c r="K404" s="11"/>
      <c r="L404" s="11"/>
      <c r="M404" s="11"/>
      <c r="N404" s="87"/>
      <c r="O404" s="239"/>
      <c r="P404" s="239"/>
      <c r="Q404" s="239"/>
      <c r="R404" s="171"/>
      <c r="S404" s="171"/>
      <c r="T404" s="214"/>
      <c r="U404" s="214"/>
      <c r="V404" s="21"/>
    </row>
    <row r="405" spans="1:22" ht="13.2" x14ac:dyDescent="0.25">
      <c r="A405" s="9" t="s">
        <v>399</v>
      </c>
      <c r="B405" s="10">
        <v>65942.484610000014</v>
      </c>
      <c r="C405" s="10">
        <v>864.55415379999999</v>
      </c>
      <c r="D405" s="10">
        <v>2952.8822</v>
      </c>
      <c r="E405" s="11">
        <v>241.54970941046446</v>
      </c>
      <c r="F405" s="15"/>
      <c r="G405" s="10">
        <v>93933.115999999995</v>
      </c>
      <c r="H405" s="10">
        <v>1181.7995700000001</v>
      </c>
      <c r="I405" s="10">
        <v>5331.6715199999999</v>
      </c>
      <c r="J405" s="11">
        <v>351.14854120314158</v>
      </c>
      <c r="K405" s="11"/>
      <c r="L405" s="11"/>
      <c r="M405" s="11"/>
      <c r="N405" s="87"/>
      <c r="O405" s="239"/>
      <c r="P405" s="239"/>
      <c r="Q405" s="239"/>
      <c r="R405" s="171"/>
      <c r="S405" s="171"/>
      <c r="T405" s="214"/>
      <c r="U405" s="214"/>
      <c r="V405" s="21"/>
    </row>
    <row r="406" spans="1:22" ht="13.2" x14ac:dyDescent="0.25">
      <c r="A406" s="9" t="s">
        <v>448</v>
      </c>
      <c r="B406" s="10">
        <v>25939.178202999999</v>
      </c>
      <c r="C406" s="10">
        <v>3672.1682497000002</v>
      </c>
      <c r="D406" s="10">
        <v>3954.4436900000001</v>
      </c>
      <c r="E406" s="11">
        <v>7.6868874492082711</v>
      </c>
      <c r="F406" s="15"/>
      <c r="G406" s="10">
        <v>13204.759039999999</v>
      </c>
      <c r="H406" s="10">
        <v>1970.7529999999999</v>
      </c>
      <c r="I406" s="10">
        <v>2012.13004</v>
      </c>
      <c r="J406" s="11">
        <v>2.0995548402057409</v>
      </c>
      <c r="K406" s="11"/>
      <c r="L406" s="11"/>
      <c r="M406" s="11"/>
      <c r="N406" s="87"/>
      <c r="O406" s="239"/>
      <c r="P406" s="239"/>
      <c r="Q406" s="239"/>
      <c r="R406" s="171"/>
      <c r="S406" s="171"/>
      <c r="T406" s="214"/>
      <c r="U406" s="214"/>
      <c r="V406" s="21"/>
    </row>
    <row r="407" spans="1:22" ht="13.2" x14ac:dyDescent="0.25">
      <c r="A407" s="9" t="s">
        <v>350</v>
      </c>
      <c r="B407" s="10">
        <v>2875.3538971000003</v>
      </c>
      <c r="C407" s="10">
        <v>259.25522589999997</v>
      </c>
      <c r="D407" s="10">
        <v>281.18771999999996</v>
      </c>
      <c r="E407" s="11">
        <v>8.4598079070004104</v>
      </c>
      <c r="F407" s="15"/>
      <c r="G407" s="10">
        <v>13115.218919999999</v>
      </c>
      <c r="H407" s="10">
        <v>1281.65698</v>
      </c>
      <c r="I407" s="10">
        <v>1369.22254</v>
      </c>
      <c r="J407" s="11">
        <v>6.8322149659731934</v>
      </c>
      <c r="K407" s="11"/>
      <c r="L407" s="11"/>
      <c r="M407" s="11"/>
      <c r="N407" s="87"/>
      <c r="O407" s="239"/>
      <c r="P407" s="239"/>
      <c r="Q407" s="239"/>
      <c r="R407" s="171"/>
      <c r="S407" s="171"/>
      <c r="T407" s="214"/>
      <c r="U407" s="214"/>
      <c r="V407" s="21"/>
    </row>
    <row r="408" spans="1:22" ht="13.2" x14ac:dyDescent="0.25">
      <c r="A408" s="9" t="s">
        <v>449</v>
      </c>
      <c r="B408" s="10">
        <v>12061.810320000001</v>
      </c>
      <c r="C408" s="10">
        <v>1788.9168200000001</v>
      </c>
      <c r="D408" s="10">
        <v>905.70749999999998</v>
      </c>
      <c r="E408" s="11">
        <v>-49.371178700192452</v>
      </c>
      <c r="F408" s="15"/>
      <c r="G408" s="10">
        <v>10961.05134</v>
      </c>
      <c r="H408" s="10">
        <v>1525.8656899999999</v>
      </c>
      <c r="I408" s="10">
        <v>2077.9641900000001</v>
      </c>
      <c r="J408" s="11">
        <v>36.18264068838198</v>
      </c>
      <c r="K408" s="11"/>
      <c r="L408" s="11"/>
      <c r="M408" s="11"/>
      <c r="N408" s="87"/>
      <c r="O408" s="239"/>
      <c r="P408" s="239"/>
      <c r="Q408" s="239"/>
      <c r="R408" s="171"/>
      <c r="S408" s="171"/>
      <c r="T408" s="214"/>
      <c r="U408" s="214"/>
      <c r="V408" s="21"/>
    </row>
    <row r="409" spans="1:22" ht="13.2" x14ac:dyDescent="0.25">
      <c r="A409" s="9" t="s">
        <v>161</v>
      </c>
      <c r="B409" s="10">
        <v>417.36235479999999</v>
      </c>
      <c r="C409" s="10">
        <v>183.3</v>
      </c>
      <c r="D409" s="10">
        <v>84.936999999999998</v>
      </c>
      <c r="E409" s="11">
        <v>-53.662302236770323</v>
      </c>
      <c r="F409" s="15"/>
      <c r="G409" s="10">
        <v>527.55548999999996</v>
      </c>
      <c r="H409" s="10">
        <v>243.9949</v>
      </c>
      <c r="I409" s="10">
        <v>195.97306</v>
      </c>
      <c r="J409" s="11">
        <v>-19.681493342688711</v>
      </c>
      <c r="K409" s="11"/>
      <c r="L409" s="11"/>
      <c r="M409" s="11"/>
      <c r="N409" s="87"/>
      <c r="O409" s="239"/>
      <c r="P409" s="239"/>
      <c r="Q409" s="239"/>
      <c r="R409" s="171"/>
      <c r="S409" s="171"/>
      <c r="T409" s="214"/>
      <c r="U409" s="214"/>
      <c r="V409" s="21"/>
    </row>
    <row r="410" spans="1:22" ht="13.2" x14ac:dyDescent="0.25">
      <c r="A410" s="9" t="s">
        <v>349</v>
      </c>
      <c r="B410" s="10">
        <v>3109.4492999999998</v>
      </c>
      <c r="C410" s="10">
        <v>1134.2844</v>
      </c>
      <c r="D410" s="10">
        <v>955.65894849999995</v>
      </c>
      <c r="E410" s="11">
        <v>-15.747854021442947</v>
      </c>
      <c r="F410" s="15"/>
      <c r="G410" s="10">
        <v>6372.082550000001</v>
      </c>
      <c r="H410" s="10">
        <v>2439.7193299999999</v>
      </c>
      <c r="I410" s="10">
        <v>1757.9522099999999</v>
      </c>
      <c r="J410" s="11">
        <v>-27.944489827852451</v>
      </c>
      <c r="K410" s="11"/>
      <c r="L410" s="11"/>
      <c r="M410" s="11"/>
      <c r="N410" s="87"/>
      <c r="O410" s="239"/>
      <c r="P410" s="239"/>
      <c r="Q410" s="239"/>
      <c r="R410" s="171"/>
      <c r="S410" s="171"/>
      <c r="T410" s="214"/>
      <c r="U410" s="214"/>
      <c r="V410" s="21"/>
    </row>
    <row r="411" spans="1:22" ht="13.2" x14ac:dyDescent="0.25">
      <c r="A411" s="9" t="s">
        <v>93</v>
      </c>
      <c r="B411" s="10">
        <v>1434.6246914999999</v>
      </c>
      <c r="C411" s="10">
        <v>413.29420310000006</v>
      </c>
      <c r="D411" s="10">
        <v>600.37015899999994</v>
      </c>
      <c r="E411" s="11">
        <v>45.264597107048047</v>
      </c>
      <c r="F411" s="15"/>
      <c r="G411" s="10">
        <v>2272.3238900000006</v>
      </c>
      <c r="H411" s="10">
        <v>691.5404299999999</v>
      </c>
      <c r="I411" s="10">
        <v>1003.8860500000001</v>
      </c>
      <c r="J411" s="11">
        <v>45.166646294273818</v>
      </c>
      <c r="K411" s="11"/>
      <c r="L411" s="11"/>
      <c r="M411" s="11"/>
      <c r="N411" s="87"/>
      <c r="O411" s="239"/>
      <c r="P411" s="239"/>
      <c r="Q411" s="239"/>
      <c r="R411" s="171"/>
      <c r="S411" s="171"/>
      <c r="T411" s="214"/>
      <c r="U411" s="214"/>
      <c r="V411" s="21"/>
    </row>
    <row r="412" spans="1:22" ht="13.2" x14ac:dyDescent="0.25">
      <c r="A412" s="9" t="s">
        <v>74</v>
      </c>
      <c r="B412" s="10"/>
      <c r="C412" s="10"/>
      <c r="D412" s="10"/>
      <c r="E412" s="11"/>
      <c r="F412" s="11"/>
      <c r="G412" s="10">
        <v>498939.76754000015</v>
      </c>
      <c r="H412" s="10">
        <v>61823.927830000059</v>
      </c>
      <c r="I412" s="10">
        <v>66456.92498000004</v>
      </c>
      <c r="J412" s="11">
        <v>7.4938576577333151</v>
      </c>
      <c r="K412" s="11"/>
      <c r="L412" s="11"/>
      <c r="M412" s="11"/>
      <c r="N412" s="87"/>
      <c r="O412" s="239"/>
      <c r="P412" s="239"/>
      <c r="Q412" s="239"/>
      <c r="R412" s="171"/>
      <c r="S412" s="171"/>
      <c r="T412" s="214"/>
      <c r="U412" s="214"/>
      <c r="V412" s="171"/>
    </row>
    <row r="413" spans="1:22" ht="13.2" x14ac:dyDescent="0.25">
      <c r="A413" s="9"/>
      <c r="B413" s="10"/>
      <c r="C413" s="10"/>
      <c r="D413" s="10"/>
      <c r="E413" s="11"/>
      <c r="F413" s="11"/>
      <c r="G413" s="10"/>
      <c r="H413" s="10"/>
      <c r="I413" s="10"/>
      <c r="J413" s="11"/>
      <c r="K413" s="11"/>
      <c r="L413" s="11"/>
      <c r="M413" s="11"/>
      <c r="N413" s="87"/>
      <c r="O413" s="239"/>
      <c r="P413" s="239"/>
      <c r="Q413" s="239"/>
      <c r="R413" s="171"/>
      <c r="S413" s="171"/>
      <c r="T413" s="214"/>
      <c r="U413" s="214"/>
      <c r="V413" s="171"/>
    </row>
    <row r="414" spans="1:22" s="19" customFormat="1" ht="13.2" x14ac:dyDescent="0.25">
      <c r="A414" s="16" t="s">
        <v>243</v>
      </c>
      <c r="B414" s="17"/>
      <c r="C414" s="17"/>
      <c r="D414" s="17"/>
      <c r="E414" s="15"/>
      <c r="F414" s="15"/>
      <c r="G414" s="17">
        <v>6765393</v>
      </c>
      <c r="H414" s="17">
        <v>1007881.0000000001</v>
      </c>
      <c r="I414" s="17">
        <v>1090481</v>
      </c>
      <c r="J414" s="15">
        <v>8.1954119583561749</v>
      </c>
      <c r="K414" s="11"/>
      <c r="L414" s="11"/>
      <c r="M414" s="15"/>
      <c r="N414" s="20"/>
      <c r="O414" s="239"/>
      <c r="P414" s="239"/>
      <c r="Q414" s="239"/>
      <c r="R414" s="21"/>
      <c r="S414" s="21"/>
      <c r="T414" s="25"/>
      <c r="U414" s="25"/>
      <c r="V414" s="21"/>
    </row>
    <row r="415" spans="1:22" ht="13.2" x14ac:dyDescent="0.25">
      <c r="A415" s="9"/>
      <c r="B415" s="10"/>
      <c r="C415" s="10"/>
      <c r="D415" s="10"/>
      <c r="E415" s="11"/>
      <c r="F415" s="11"/>
      <c r="G415" s="10"/>
      <c r="H415" s="10"/>
      <c r="I415" s="10"/>
      <c r="J415" s="11"/>
      <c r="K415" s="11"/>
      <c r="L415" s="11"/>
      <c r="M415" s="11"/>
      <c r="N415" s="12"/>
      <c r="O415" s="239"/>
      <c r="P415" s="239"/>
      <c r="Q415" s="239"/>
      <c r="R415" s="171"/>
      <c r="S415" s="171"/>
      <c r="T415" s="214"/>
      <c r="U415" s="214"/>
    </row>
    <row r="416" spans="1:22" ht="11.25" customHeight="1" x14ac:dyDescent="0.25">
      <c r="A416" s="9" t="s">
        <v>75</v>
      </c>
      <c r="B416" s="162">
        <v>298.30925380000002</v>
      </c>
      <c r="C416" s="162">
        <v>3.1779999999999999</v>
      </c>
      <c r="D416" s="162">
        <v>0</v>
      </c>
      <c r="E416" s="11" t="s">
        <v>561</v>
      </c>
      <c r="F416" s="11"/>
      <c r="G416" s="163">
        <v>133.22299000000001</v>
      </c>
      <c r="H416" s="163">
        <v>2.6191799999999996</v>
      </c>
      <c r="I416" s="163">
        <v>0</v>
      </c>
      <c r="J416" s="11" t="s">
        <v>561</v>
      </c>
      <c r="K416" s="11"/>
      <c r="L416" s="11"/>
      <c r="M416" s="11"/>
      <c r="N416" s="12"/>
      <c r="O416" s="239"/>
      <c r="P416" s="239"/>
      <c r="Q416" s="239"/>
      <c r="R416" s="171"/>
      <c r="S416" s="171"/>
      <c r="T416" s="214"/>
      <c r="U416" s="214"/>
      <c r="V416" s="12"/>
    </row>
    <row r="417" spans="1:23" ht="13.2" x14ac:dyDescent="0.25">
      <c r="A417" s="9" t="s">
        <v>76</v>
      </c>
      <c r="B417" s="162">
        <v>169504.47452569997</v>
      </c>
      <c r="C417" s="162">
        <v>20791.681480000003</v>
      </c>
      <c r="D417" s="162">
        <v>20042.434090299997</v>
      </c>
      <c r="E417" s="11">
        <v>-3.6035920924467888</v>
      </c>
      <c r="F417" s="11"/>
      <c r="G417" s="163">
        <v>107336.45691000001</v>
      </c>
      <c r="H417" s="163">
        <v>12502.843719999997</v>
      </c>
      <c r="I417" s="163">
        <v>14026.875840000001</v>
      </c>
      <c r="J417" s="11">
        <v>12.18948388167172</v>
      </c>
      <c r="K417" s="11"/>
      <c r="L417" s="11"/>
      <c r="M417" s="11"/>
      <c r="O417" s="239"/>
      <c r="P417" s="239"/>
      <c r="Q417" s="239"/>
      <c r="R417" s="171"/>
      <c r="S417" s="171"/>
      <c r="T417" s="214"/>
      <c r="U417" s="214"/>
    </row>
    <row r="418" spans="1:23" ht="13.2" x14ac:dyDescent="0.25">
      <c r="A418" s="9" t="s">
        <v>77</v>
      </c>
      <c r="B418" s="162">
        <v>35220.481349000002</v>
      </c>
      <c r="C418" s="162">
        <v>4509.6167043000005</v>
      </c>
      <c r="D418" s="162">
        <v>2612.9168456000002</v>
      </c>
      <c r="E418" s="11">
        <v>-42.059003748399789</v>
      </c>
      <c r="F418" s="11"/>
      <c r="G418" s="163">
        <v>14676.671609999999</v>
      </c>
      <c r="H418" s="163">
        <v>1789.5848999999998</v>
      </c>
      <c r="I418" s="163">
        <v>1126.2335800000001</v>
      </c>
      <c r="J418" s="11">
        <v>-37.067328853747028</v>
      </c>
      <c r="K418" s="11"/>
      <c r="L418" s="11"/>
      <c r="M418" s="11"/>
      <c r="N418" s="12"/>
      <c r="O418" s="239"/>
      <c r="P418" s="239"/>
      <c r="Q418" s="239"/>
      <c r="R418" s="171"/>
      <c r="S418" s="171"/>
    </row>
    <row r="419" spans="1:23" ht="13.2" x14ac:dyDescent="0.25">
      <c r="A419" s="9" t="s">
        <v>78</v>
      </c>
      <c r="B419" s="162">
        <v>23177.899852300001</v>
      </c>
      <c r="C419" s="162">
        <v>2311.09512</v>
      </c>
      <c r="D419" s="162">
        <v>3860.8013200000005</v>
      </c>
      <c r="E419" s="11">
        <v>67.055059161736295</v>
      </c>
      <c r="F419" s="11"/>
      <c r="G419" s="163">
        <v>13196.458190000001</v>
      </c>
      <c r="H419" s="163">
        <v>1486.5569399999999</v>
      </c>
      <c r="I419" s="163">
        <v>1713.9679199999998</v>
      </c>
      <c r="J419" s="11">
        <v>15.297831780328579</v>
      </c>
      <c r="K419" s="11"/>
      <c r="L419" s="11"/>
      <c r="M419" s="11"/>
      <c r="O419" s="239"/>
      <c r="P419" s="239"/>
      <c r="Q419" s="239"/>
      <c r="R419" s="171"/>
      <c r="S419" s="171"/>
    </row>
    <row r="420" spans="1:23" ht="13.2" x14ac:dyDescent="0.25">
      <c r="A420" s="9" t="s">
        <v>446</v>
      </c>
      <c r="B420" s="162">
        <v>949945.19889999996</v>
      </c>
      <c r="C420" s="162">
        <v>117333.39599999999</v>
      </c>
      <c r="D420" s="162">
        <v>178872.69419380001</v>
      </c>
      <c r="E420" s="11">
        <v>52.448237493952718</v>
      </c>
      <c r="F420" s="11"/>
      <c r="G420" s="163">
        <v>524660.24286999996</v>
      </c>
      <c r="H420" s="163">
        <v>69881.307329999996</v>
      </c>
      <c r="I420" s="163">
        <v>97805.650510000007</v>
      </c>
      <c r="J420" s="11">
        <v>39.959674835694017</v>
      </c>
      <c r="K420" s="11"/>
      <c r="L420" s="11"/>
      <c r="M420" s="11"/>
      <c r="N420" s="12"/>
      <c r="O420" s="239"/>
      <c r="P420" s="239"/>
      <c r="Q420" s="239"/>
      <c r="R420" s="171"/>
      <c r="S420" s="171"/>
    </row>
    <row r="421" spans="1:23" ht="13.2" x14ac:dyDescent="0.25">
      <c r="A421" s="9" t="s">
        <v>385</v>
      </c>
      <c r="B421" s="162">
        <v>42530.387388500007</v>
      </c>
      <c r="C421" s="162">
        <v>2391.5239999999999</v>
      </c>
      <c r="D421" s="162">
        <v>6374.6138999999994</v>
      </c>
      <c r="E421" s="11">
        <v>166.55027923616905</v>
      </c>
      <c r="F421" s="11"/>
      <c r="G421" s="163">
        <v>47483.28499</v>
      </c>
      <c r="H421" s="163">
        <v>3810.8060300000002</v>
      </c>
      <c r="I421" s="163">
        <v>6359.6973500000004</v>
      </c>
      <c r="J421" s="11">
        <v>66.885884506695817</v>
      </c>
      <c r="K421" s="11"/>
      <c r="L421" s="11"/>
      <c r="M421" s="11"/>
      <c r="O421" s="239"/>
      <c r="P421" s="239"/>
      <c r="Q421" s="239"/>
      <c r="R421" s="171"/>
      <c r="S421" s="171"/>
    </row>
    <row r="422" spans="1:23" x14ac:dyDescent="0.2">
      <c r="A422" s="9" t="s">
        <v>384</v>
      </c>
      <c r="B422" s="162">
        <v>69599.385049399993</v>
      </c>
      <c r="C422" s="162">
        <v>7327.7027348000011</v>
      </c>
      <c r="D422" s="162">
        <v>17415.2989208</v>
      </c>
      <c r="E422" s="11">
        <v>137.6638293212003</v>
      </c>
      <c r="F422" s="11"/>
      <c r="G422" s="163">
        <v>100380.35099000001</v>
      </c>
      <c r="H422" s="163">
        <v>13473.81431</v>
      </c>
      <c r="I422" s="163">
        <v>21818.304120000001</v>
      </c>
      <c r="J422" s="11">
        <v>61.931162312418735</v>
      </c>
      <c r="K422" s="11"/>
      <c r="L422" s="11"/>
      <c r="M422" s="11"/>
      <c r="O422" s="239"/>
      <c r="P422" s="239"/>
      <c r="Q422" s="239"/>
      <c r="R422" s="12"/>
      <c r="S422" s="12"/>
    </row>
    <row r="423" spans="1:23" x14ac:dyDescent="0.2">
      <c r="A423" s="9" t="s">
        <v>79</v>
      </c>
      <c r="B423" s="162">
        <v>26337.7892923</v>
      </c>
      <c r="C423" s="162">
        <v>754.63</v>
      </c>
      <c r="D423" s="162">
        <v>1840.046</v>
      </c>
      <c r="E423" s="11">
        <v>143.83419689119171</v>
      </c>
      <c r="F423" s="11"/>
      <c r="G423" s="163">
        <v>28400.677540000001</v>
      </c>
      <c r="H423" s="163">
        <v>908.60579000000007</v>
      </c>
      <c r="I423" s="163">
        <v>1848.7203999999999</v>
      </c>
      <c r="J423" s="11">
        <v>103.4678207366475</v>
      </c>
      <c r="K423" s="11"/>
      <c r="L423" s="11"/>
      <c r="M423" s="11"/>
      <c r="O423" s="239"/>
      <c r="P423" s="239"/>
      <c r="Q423" s="239"/>
      <c r="R423" s="12"/>
      <c r="S423" s="12"/>
    </row>
    <row r="424" spans="1:23" x14ac:dyDescent="0.2">
      <c r="A424" s="9" t="s">
        <v>80</v>
      </c>
      <c r="B424" s="162">
        <v>153944.87793349999</v>
      </c>
      <c r="C424" s="162">
        <v>24911.915504200002</v>
      </c>
      <c r="D424" s="162">
        <v>20943.588798599998</v>
      </c>
      <c r="E424" s="11">
        <v>-15.929432262769865</v>
      </c>
      <c r="F424" s="11"/>
      <c r="G424" s="163">
        <v>218158.88827000002</v>
      </c>
      <c r="H424" s="163">
        <v>39197.507589999994</v>
      </c>
      <c r="I424" s="163">
        <v>25511.122809999997</v>
      </c>
      <c r="J424" s="11">
        <v>-34.916466942637044</v>
      </c>
      <c r="K424" s="11"/>
      <c r="L424" s="11"/>
      <c r="M424" s="11"/>
      <c r="O424" s="239"/>
      <c r="P424" s="239"/>
      <c r="Q424" s="239"/>
    </row>
    <row r="425" spans="1:23" x14ac:dyDescent="0.2">
      <c r="A425" s="9" t="s">
        <v>81</v>
      </c>
      <c r="B425" s="162">
        <v>35680.446866800004</v>
      </c>
      <c r="C425" s="162">
        <v>8962.6195329000002</v>
      </c>
      <c r="D425" s="162">
        <v>4969.4772008</v>
      </c>
      <c r="E425" s="11">
        <v>-44.553295132544299</v>
      </c>
      <c r="F425" s="11"/>
      <c r="G425" s="163">
        <v>56884.189850000002</v>
      </c>
      <c r="H425" s="163">
        <v>14747.682479999999</v>
      </c>
      <c r="I425" s="163">
        <v>7295.8656099999998</v>
      </c>
      <c r="J425" s="11">
        <v>-50.528731413262697</v>
      </c>
      <c r="K425" s="11"/>
      <c r="L425" s="11"/>
      <c r="M425" s="11"/>
      <c r="O425" s="239"/>
      <c r="P425" s="239"/>
      <c r="Q425" s="239"/>
    </row>
    <row r="426" spans="1:23" x14ac:dyDescent="0.2">
      <c r="A426" s="9" t="s">
        <v>3</v>
      </c>
      <c r="B426" s="162">
        <v>429009.63609929994</v>
      </c>
      <c r="C426" s="162">
        <v>60720.729938500001</v>
      </c>
      <c r="D426" s="162">
        <v>71967.904210000008</v>
      </c>
      <c r="E426" s="11">
        <v>18.522791611516396</v>
      </c>
      <c r="F426" s="11"/>
      <c r="G426" s="163">
        <v>290185.71698000014</v>
      </c>
      <c r="H426" s="163">
        <v>36215.771399999998</v>
      </c>
      <c r="I426" s="163">
        <v>52434.553409999993</v>
      </c>
      <c r="J426" s="11">
        <v>44.783754102225203</v>
      </c>
      <c r="K426" s="11"/>
      <c r="L426" s="11"/>
      <c r="M426" s="11"/>
      <c r="O426" s="239"/>
      <c r="P426" s="239"/>
      <c r="Q426" s="239"/>
    </row>
    <row r="427" spans="1:23" x14ac:dyDescent="0.2">
      <c r="A427" s="9" t="s">
        <v>58</v>
      </c>
      <c r="B427" s="162">
        <v>6394.7577770000007</v>
      </c>
      <c r="C427" s="162">
        <v>656.84634000000005</v>
      </c>
      <c r="D427" s="162">
        <v>1553.1410100000003</v>
      </c>
      <c r="E427" s="11">
        <v>136.45423829262717</v>
      </c>
      <c r="F427" s="11"/>
      <c r="G427" s="163">
        <v>22088.112250000002</v>
      </c>
      <c r="H427" s="163">
        <v>2895.1111599999999</v>
      </c>
      <c r="I427" s="163">
        <v>4646.2226900000005</v>
      </c>
      <c r="J427" s="11">
        <v>60.485122443450535</v>
      </c>
      <c r="K427" s="11"/>
      <c r="L427" s="11"/>
      <c r="M427" s="11"/>
      <c r="O427" s="239"/>
      <c r="P427" s="239"/>
      <c r="Q427" s="239"/>
    </row>
    <row r="428" spans="1:23" x14ac:dyDescent="0.2">
      <c r="A428" s="9" t="s">
        <v>59</v>
      </c>
      <c r="B428" s="162">
        <v>2342.0667712000004</v>
      </c>
      <c r="C428" s="162">
        <v>73.242963400000008</v>
      </c>
      <c r="D428" s="162">
        <v>1104.6525801</v>
      </c>
      <c r="E428" s="11">
        <v>1408.2030120315967</v>
      </c>
      <c r="F428" s="15"/>
      <c r="G428" s="163">
        <v>8714.4732399999994</v>
      </c>
      <c r="H428" s="163">
        <v>289.12502000000001</v>
      </c>
      <c r="I428" s="163">
        <v>3740.5190199999997</v>
      </c>
      <c r="J428" s="11">
        <v>1193.73757414699</v>
      </c>
      <c r="K428" s="11"/>
      <c r="L428" s="11"/>
      <c r="M428" s="11"/>
      <c r="O428" s="239"/>
      <c r="P428" s="239"/>
      <c r="Q428" s="239"/>
    </row>
    <row r="429" spans="1:23" x14ac:dyDescent="0.2">
      <c r="A429" s="9" t="s">
        <v>61</v>
      </c>
      <c r="B429" s="162">
        <v>65685.038997299984</v>
      </c>
      <c r="C429" s="162">
        <v>8190.1882366000009</v>
      </c>
      <c r="D429" s="162">
        <v>10988.097047499999</v>
      </c>
      <c r="E429" s="11">
        <v>34.161715580562742</v>
      </c>
      <c r="F429" s="11"/>
      <c r="G429" s="163">
        <v>311684.83789000008</v>
      </c>
      <c r="H429" s="163">
        <v>43599.609850000008</v>
      </c>
      <c r="I429" s="163">
        <v>50734.441029999994</v>
      </c>
      <c r="J429" s="11">
        <v>16.364438132695767</v>
      </c>
      <c r="K429" s="11"/>
      <c r="L429" s="11"/>
      <c r="M429" s="11"/>
      <c r="O429" s="239"/>
      <c r="P429" s="239"/>
      <c r="Q429" s="239"/>
    </row>
    <row r="430" spans="1:23" x14ac:dyDescent="0.2">
      <c r="A430" s="9"/>
      <c r="B430" s="162"/>
      <c r="C430" s="162"/>
      <c r="D430" s="162"/>
      <c r="E430" s="11"/>
      <c r="F430" s="11"/>
      <c r="G430" s="163"/>
      <c r="H430" s="163"/>
      <c r="I430" s="163"/>
      <c r="J430" s="11"/>
      <c r="K430" s="11"/>
      <c r="L430" s="11"/>
      <c r="M430" s="11"/>
      <c r="O430" s="239"/>
      <c r="P430" s="239"/>
      <c r="Q430" s="239"/>
    </row>
    <row r="431" spans="1:23" s="19" customFormat="1" ht="11.25" customHeight="1" x14ac:dyDescent="0.2">
      <c r="A431" s="16" t="s">
        <v>63</v>
      </c>
      <c r="B431" s="17">
        <v>487136.15558289987</v>
      </c>
      <c r="C431" s="17">
        <v>76086.178729599997</v>
      </c>
      <c r="D431" s="17">
        <v>80795.490852300005</v>
      </c>
      <c r="E431" s="15">
        <v>6.1894449180267941</v>
      </c>
      <c r="F431" s="15"/>
      <c r="G431" s="17">
        <v>2010712.9918199996</v>
      </c>
      <c r="H431" s="17">
        <v>294330.77289999998</v>
      </c>
      <c r="I431" s="17">
        <v>307437.96843000001</v>
      </c>
      <c r="J431" s="15">
        <v>4.4532195532450203</v>
      </c>
      <c r="K431" s="11"/>
      <c r="L431" s="11"/>
      <c r="M431" s="15"/>
      <c r="O431" s="239"/>
      <c r="P431" s="239"/>
      <c r="Q431" s="239"/>
      <c r="R431" s="20"/>
      <c r="S431" s="18"/>
      <c r="T431" s="18"/>
      <c r="U431" s="20"/>
      <c r="V431" s="20"/>
      <c r="W431" s="20"/>
    </row>
    <row r="432" spans="1:23" s="19" customFormat="1" ht="11.25" customHeight="1" x14ac:dyDescent="0.2">
      <c r="A432" s="16" t="s">
        <v>422</v>
      </c>
      <c r="B432" s="17">
        <v>111389.12241659997</v>
      </c>
      <c r="C432" s="17">
        <v>18381.167332199999</v>
      </c>
      <c r="D432" s="17">
        <v>22795.833638399996</v>
      </c>
      <c r="E432" s="15">
        <v>24.017333754785071</v>
      </c>
      <c r="F432" s="15"/>
      <c r="G432" s="17">
        <v>303974.27875999996</v>
      </c>
      <c r="H432" s="17">
        <v>51104.106750000006</v>
      </c>
      <c r="I432" s="17">
        <v>58138.980979999993</v>
      </c>
      <c r="J432" s="15">
        <v>13.765770849717441</v>
      </c>
      <c r="K432" s="11"/>
      <c r="L432" s="11"/>
      <c r="M432" s="15"/>
      <c r="O432" s="239"/>
      <c r="P432" s="239"/>
      <c r="Q432" s="239"/>
    </row>
    <row r="433" spans="1:22" ht="11.25" customHeight="1" x14ac:dyDescent="0.25">
      <c r="A433" s="9" t="s">
        <v>423</v>
      </c>
      <c r="B433" s="10">
        <v>108227.01321259998</v>
      </c>
      <c r="C433" s="10">
        <v>18003.5913511</v>
      </c>
      <c r="D433" s="10">
        <v>22273.341480699997</v>
      </c>
      <c r="E433" s="11">
        <v>23.716102228343019</v>
      </c>
      <c r="F433" s="11"/>
      <c r="G433" s="10">
        <v>275840.46178999997</v>
      </c>
      <c r="H433" s="10">
        <v>47332.154800000004</v>
      </c>
      <c r="I433" s="10">
        <v>53952.05956999999</v>
      </c>
      <c r="J433" s="11">
        <v>13.986062536075352</v>
      </c>
      <c r="K433" s="11"/>
      <c r="L433" s="11"/>
      <c r="M433" s="11"/>
      <c r="O433" s="239"/>
      <c r="P433" s="239"/>
      <c r="Q433" s="239"/>
      <c r="R433" s="171"/>
    </row>
    <row r="434" spans="1:22" ht="11.25" customHeight="1" x14ac:dyDescent="0.25">
      <c r="A434" s="321" t="s">
        <v>424</v>
      </c>
      <c r="B434" s="162">
        <v>106883.33022859998</v>
      </c>
      <c r="C434" s="162">
        <v>17809.4333511</v>
      </c>
      <c r="D434" s="162">
        <v>21886.583480699996</v>
      </c>
      <c r="E434" s="11">
        <v>22.893205242536084</v>
      </c>
      <c r="F434" s="11"/>
      <c r="G434" s="163">
        <v>274192.17426</v>
      </c>
      <c r="H434" s="163">
        <v>47063.304500000006</v>
      </c>
      <c r="I434" s="163">
        <v>53532.525769999993</v>
      </c>
      <c r="J434" s="11">
        <v>13.745786316385818</v>
      </c>
      <c r="K434" s="11"/>
      <c r="L434" s="11"/>
      <c r="M434" s="11"/>
      <c r="O434" s="239"/>
      <c r="P434" s="239"/>
      <c r="Q434" s="239"/>
      <c r="R434" s="171"/>
    </row>
    <row r="435" spans="1:22" ht="11.25" customHeight="1" x14ac:dyDescent="0.25">
      <c r="A435" s="321" t="s">
        <v>431</v>
      </c>
      <c r="B435" s="162">
        <v>1343.6829840000003</v>
      </c>
      <c r="C435" s="162">
        <v>194.15799999999999</v>
      </c>
      <c r="D435" s="162">
        <v>386.75799999999998</v>
      </c>
      <c r="E435" s="11">
        <v>99.197560749492681</v>
      </c>
      <c r="F435" s="11"/>
      <c r="G435" s="163">
        <v>1648.2875300000001</v>
      </c>
      <c r="H435" s="163">
        <v>268.8503</v>
      </c>
      <c r="I435" s="163">
        <v>419.53379999999999</v>
      </c>
      <c r="J435" s="11">
        <v>56.047361673020248</v>
      </c>
      <c r="K435" s="11"/>
      <c r="L435" s="11"/>
      <c r="M435" s="11"/>
      <c r="O435" s="239"/>
      <c r="P435" s="239"/>
      <c r="Q435" s="239"/>
      <c r="R435" s="171"/>
    </row>
    <row r="436" spans="1:22" ht="11.25" customHeight="1" x14ac:dyDescent="0.25">
      <c r="A436" s="9" t="s">
        <v>425</v>
      </c>
      <c r="B436" s="162">
        <v>3162.1092040000003</v>
      </c>
      <c r="C436" s="162">
        <v>377.57598110000004</v>
      </c>
      <c r="D436" s="162">
        <v>522.49215770000001</v>
      </c>
      <c r="E436" s="11">
        <v>38.380666105352532</v>
      </c>
      <c r="F436" s="11"/>
      <c r="G436" s="163">
        <v>28133.81697</v>
      </c>
      <c r="H436" s="163">
        <v>3771.9519499999997</v>
      </c>
      <c r="I436" s="163">
        <v>4186.9214099999999</v>
      </c>
      <c r="J436" s="11">
        <v>11.001451383812039</v>
      </c>
      <c r="K436" s="11"/>
      <c r="L436" s="11"/>
      <c r="M436" s="11"/>
      <c r="O436" s="239"/>
      <c r="P436" s="239"/>
      <c r="Q436" s="239"/>
      <c r="R436" s="171"/>
    </row>
    <row r="437" spans="1:22" s="19" customFormat="1" ht="11.25" customHeight="1" x14ac:dyDescent="0.25">
      <c r="A437" s="16" t="s">
        <v>421</v>
      </c>
      <c r="B437" s="17">
        <v>111071.92825029998</v>
      </c>
      <c r="C437" s="17">
        <v>19580.639962699999</v>
      </c>
      <c r="D437" s="17">
        <v>21035.347815700003</v>
      </c>
      <c r="E437" s="15">
        <v>7.4293172019461053</v>
      </c>
      <c r="F437" s="15"/>
      <c r="G437" s="17">
        <v>225667.29538000003</v>
      </c>
      <c r="H437" s="17">
        <v>37831.918030000001</v>
      </c>
      <c r="I437" s="17">
        <v>44773.389459999999</v>
      </c>
      <c r="J437" s="15">
        <v>18.348187962596938</v>
      </c>
      <c r="K437" s="11"/>
      <c r="L437" s="11"/>
      <c r="M437" s="15"/>
      <c r="O437" s="239"/>
      <c r="P437" s="239"/>
      <c r="Q437" s="239"/>
      <c r="R437" s="21"/>
    </row>
    <row r="438" spans="1:22" ht="11.25" customHeight="1" x14ac:dyDescent="0.2">
      <c r="A438" s="9" t="s">
        <v>418</v>
      </c>
      <c r="B438" s="10">
        <v>99784.530527299983</v>
      </c>
      <c r="C438" s="10">
        <v>17608.883842700001</v>
      </c>
      <c r="D438" s="10">
        <v>18955.287490000002</v>
      </c>
      <c r="E438" s="11">
        <v>7.6461612179818559</v>
      </c>
      <c r="F438" s="11"/>
      <c r="G438" s="10">
        <v>191258.66810000001</v>
      </c>
      <c r="H438" s="10">
        <v>32076.381970000002</v>
      </c>
      <c r="I438" s="10">
        <v>38374.552790000002</v>
      </c>
      <c r="J438" s="11">
        <v>19.634916512374971</v>
      </c>
      <c r="K438" s="11"/>
      <c r="L438" s="11"/>
      <c r="M438" s="11"/>
      <c r="O438" s="239"/>
      <c r="P438" s="239"/>
      <c r="Q438" s="239"/>
    </row>
    <row r="439" spans="1:22" ht="11.25" customHeight="1" x14ac:dyDescent="0.2">
      <c r="A439" s="321" t="s">
        <v>429</v>
      </c>
      <c r="B439" s="162">
        <v>10426.4034727</v>
      </c>
      <c r="C439" s="162">
        <v>3336.4268999999999</v>
      </c>
      <c r="D439" s="162">
        <v>1121.50209</v>
      </c>
      <c r="E439" s="11">
        <v>-66.38613332124855</v>
      </c>
      <c r="F439" s="11"/>
      <c r="G439" s="163">
        <v>20418.5844</v>
      </c>
      <c r="H439" s="163">
        <v>6218.1677399999999</v>
      </c>
      <c r="I439" s="163">
        <v>2219.4615400000002</v>
      </c>
      <c r="J439" s="11">
        <v>-64.306824247877231</v>
      </c>
      <c r="K439" s="11"/>
      <c r="L439" s="11"/>
      <c r="M439" s="11"/>
      <c r="O439" s="239"/>
      <c r="P439" s="239"/>
      <c r="Q439" s="239"/>
    </row>
    <row r="440" spans="1:22" ht="11.25" customHeight="1" x14ac:dyDescent="0.2">
      <c r="A440" s="321" t="s">
        <v>430</v>
      </c>
      <c r="B440" s="162">
        <v>89358.127054599987</v>
      </c>
      <c r="C440" s="162">
        <v>14272.456942700001</v>
      </c>
      <c r="D440" s="162">
        <v>17833.785400000001</v>
      </c>
      <c r="E440" s="11">
        <v>24.952455429347296</v>
      </c>
      <c r="F440" s="11"/>
      <c r="G440" s="163">
        <v>170840.08370000002</v>
      </c>
      <c r="H440" s="163">
        <v>25858.214230000001</v>
      </c>
      <c r="I440" s="163">
        <v>36155.091250000005</v>
      </c>
      <c r="J440" s="11">
        <v>39.820526384431645</v>
      </c>
      <c r="K440" s="11"/>
      <c r="L440" s="11"/>
      <c r="M440" s="11"/>
      <c r="O440" s="239"/>
      <c r="P440" s="239"/>
      <c r="Q440" s="239"/>
    </row>
    <row r="441" spans="1:22" ht="11.25" customHeight="1" x14ac:dyDescent="0.2">
      <c r="A441" s="9" t="s">
        <v>420</v>
      </c>
      <c r="B441" s="162">
        <v>11287.397723</v>
      </c>
      <c r="C441" s="162">
        <v>1971.75612</v>
      </c>
      <c r="D441" s="162">
        <v>2080.0603257000002</v>
      </c>
      <c r="E441" s="11">
        <v>5.492778980191531</v>
      </c>
      <c r="F441" s="11"/>
      <c r="G441" s="163">
        <v>34408.627280000001</v>
      </c>
      <c r="H441" s="163">
        <v>5755.5360599999985</v>
      </c>
      <c r="I441" s="163">
        <v>6398.8366699999997</v>
      </c>
      <c r="J441" s="11">
        <v>11.177075485128668</v>
      </c>
      <c r="K441" s="11"/>
      <c r="L441" s="11"/>
      <c r="M441" s="11"/>
      <c r="O441" s="239"/>
      <c r="P441" s="239"/>
      <c r="Q441" s="239"/>
    </row>
    <row r="442" spans="1:22" s="19" customFormat="1" ht="11.25" customHeight="1" x14ac:dyDescent="0.2">
      <c r="A442" s="16" t="s">
        <v>406</v>
      </c>
      <c r="B442" s="17">
        <v>258909.13096059996</v>
      </c>
      <c r="C442" s="17">
        <v>37213.354228699987</v>
      </c>
      <c r="D442" s="17">
        <v>36104.877197399997</v>
      </c>
      <c r="E442" s="15">
        <v>-2.9787076555574288</v>
      </c>
      <c r="F442" s="15"/>
      <c r="G442" s="17">
        <v>1459578.9019099998</v>
      </c>
      <c r="H442" s="17">
        <v>202045.66853</v>
      </c>
      <c r="I442" s="17">
        <v>201512.75109000003</v>
      </c>
      <c r="J442" s="15">
        <v>-0.26376088330783887</v>
      </c>
      <c r="K442" s="11"/>
      <c r="L442" s="11"/>
      <c r="M442" s="15"/>
      <c r="O442" s="239"/>
      <c r="P442" s="239"/>
      <c r="Q442" s="239"/>
    </row>
    <row r="443" spans="1:22" ht="11.25" customHeight="1" x14ac:dyDescent="0.2">
      <c r="A443" s="9" t="s">
        <v>428</v>
      </c>
      <c r="B443" s="10">
        <v>254913.51189299996</v>
      </c>
      <c r="C443" s="10">
        <v>36806.66892009999</v>
      </c>
      <c r="D443" s="10">
        <v>35748.398768999999</v>
      </c>
      <c r="E443" s="11">
        <v>-2.8752130582566053</v>
      </c>
      <c r="F443" s="11"/>
      <c r="G443" s="10">
        <v>1439563.1651999997</v>
      </c>
      <c r="H443" s="10">
        <v>199941.09539999999</v>
      </c>
      <c r="I443" s="10">
        <v>199817.42064000003</v>
      </c>
      <c r="J443" s="11">
        <v>-6.1855597896240511E-2</v>
      </c>
      <c r="K443" s="11"/>
      <c r="L443" s="11"/>
      <c r="M443" s="11"/>
      <c r="O443" s="239"/>
      <c r="P443" s="239"/>
      <c r="Q443" s="239"/>
    </row>
    <row r="444" spans="1:22" ht="11.25" customHeight="1" x14ac:dyDescent="0.2">
      <c r="A444" s="321" t="s">
        <v>64</v>
      </c>
      <c r="B444" s="162">
        <v>251083.94974769995</v>
      </c>
      <c r="C444" s="162">
        <v>36293.515262799992</v>
      </c>
      <c r="D444" s="162">
        <v>35204.887268099999</v>
      </c>
      <c r="E444" s="11">
        <v>-2.9995110333547927</v>
      </c>
      <c r="F444" s="11"/>
      <c r="G444" s="163">
        <v>1422774.6249299997</v>
      </c>
      <c r="H444" s="163">
        <v>197997.02471999999</v>
      </c>
      <c r="I444" s="163">
        <v>197429.70180000004</v>
      </c>
      <c r="J444" s="11">
        <v>-0.28653103287902582</v>
      </c>
      <c r="K444" s="11"/>
      <c r="L444" s="11"/>
      <c r="M444" s="11"/>
      <c r="O444" s="239"/>
      <c r="P444" s="239"/>
      <c r="Q444" s="239"/>
      <c r="S444" s="314"/>
      <c r="T444" s="314"/>
    </row>
    <row r="445" spans="1:22" ht="11.25" customHeight="1" x14ac:dyDescent="0.2">
      <c r="A445" s="321" t="s">
        <v>427</v>
      </c>
      <c r="B445" s="162">
        <v>3829.5621452999994</v>
      </c>
      <c r="C445" s="162">
        <v>513.15365730000008</v>
      </c>
      <c r="D445" s="162">
        <v>543.51150089999999</v>
      </c>
      <c r="E445" s="11">
        <v>5.9159363220229579</v>
      </c>
      <c r="F445" s="11"/>
      <c r="G445" s="163">
        <v>16788.540269999998</v>
      </c>
      <c r="H445" s="163">
        <v>1944.0706800000003</v>
      </c>
      <c r="I445" s="163">
        <v>2387.71884</v>
      </c>
      <c r="J445" s="11">
        <v>22.820577696280026</v>
      </c>
      <c r="K445" s="11"/>
      <c r="L445" s="11"/>
      <c r="M445" s="11"/>
      <c r="O445" s="239"/>
      <c r="P445" s="239"/>
      <c r="Q445" s="239"/>
    </row>
    <row r="446" spans="1:22" ht="11.25" customHeight="1" x14ac:dyDescent="0.2">
      <c r="A446" s="9" t="s">
        <v>419</v>
      </c>
      <c r="B446" s="162">
        <v>3995.6190676000001</v>
      </c>
      <c r="C446" s="162">
        <v>406.68530859999998</v>
      </c>
      <c r="D446" s="162">
        <v>356.47842839999998</v>
      </c>
      <c r="E446" s="11">
        <v>-12.345388224825598</v>
      </c>
      <c r="F446" s="11"/>
      <c r="G446" s="163">
        <v>20015.736710000001</v>
      </c>
      <c r="H446" s="163">
        <v>2104.5731299999998</v>
      </c>
      <c r="I446" s="163">
        <v>1695.3304499999999</v>
      </c>
      <c r="J446" s="11">
        <v>-19.445400787759752</v>
      </c>
      <c r="K446" s="11"/>
      <c r="L446" s="11"/>
      <c r="M446" s="11"/>
      <c r="O446" s="239"/>
      <c r="P446" s="239"/>
      <c r="Q446" s="239"/>
    </row>
    <row r="447" spans="1:22" s="19" customFormat="1" ht="11.25" customHeight="1" x14ac:dyDescent="0.25">
      <c r="A447" s="16" t="s">
        <v>66</v>
      </c>
      <c r="B447" s="241">
        <v>5765.9739553999998</v>
      </c>
      <c r="C447" s="241">
        <v>911.01720599999999</v>
      </c>
      <c r="D447" s="241">
        <v>859.43220079999992</v>
      </c>
      <c r="E447" s="15">
        <v>-5.6623524627481174</v>
      </c>
      <c r="F447" s="15"/>
      <c r="G447" s="242">
        <v>21492.515770000002</v>
      </c>
      <c r="H447" s="242">
        <v>3349.0795899999998</v>
      </c>
      <c r="I447" s="242">
        <v>3012.8468999999996</v>
      </c>
      <c r="J447" s="15">
        <v>-10.039555076683044</v>
      </c>
      <c r="K447" s="11"/>
      <c r="L447" s="11"/>
      <c r="M447" s="15"/>
      <c r="O447" s="239"/>
      <c r="P447" s="239"/>
      <c r="Q447" s="239"/>
      <c r="R447" s="21"/>
      <c r="S447" s="20"/>
      <c r="T447" s="20"/>
      <c r="U447" s="20"/>
      <c r="V447" s="20"/>
    </row>
    <row r="448" spans="1:22" x14ac:dyDescent="0.2">
      <c r="A448" s="66"/>
      <c r="B448" s="70"/>
      <c r="C448" s="70"/>
      <c r="D448" s="70"/>
      <c r="E448" s="70"/>
      <c r="F448" s="70"/>
      <c r="G448" s="70"/>
      <c r="H448" s="70"/>
      <c r="I448" s="70"/>
      <c r="J448" s="66"/>
      <c r="K448" s="11"/>
      <c r="L448" s="11"/>
      <c r="M448" s="9"/>
      <c r="O448" s="141"/>
    </row>
    <row r="449" spans="1:22" x14ac:dyDescent="0.2">
      <c r="A449" s="9" t="s">
        <v>452</v>
      </c>
      <c r="B449" s="9"/>
      <c r="C449" s="9"/>
      <c r="D449" s="9"/>
      <c r="E449" s="9"/>
      <c r="F449" s="9"/>
      <c r="G449" s="9"/>
      <c r="H449" s="9"/>
      <c r="I449" s="9"/>
      <c r="J449" s="9"/>
      <c r="K449" s="11"/>
      <c r="L449" s="11"/>
      <c r="M449" s="9"/>
      <c r="O449" s="141"/>
    </row>
    <row r="450" spans="1:22" s="19" customFormat="1" ht="11.25" customHeight="1" x14ac:dyDescent="0.25">
      <c r="A450" s="16"/>
      <c r="B450" s="241"/>
      <c r="C450" s="241"/>
      <c r="D450" s="241"/>
      <c r="E450" s="15"/>
      <c r="F450" s="15"/>
      <c r="G450" s="242"/>
      <c r="H450" s="242"/>
      <c r="I450" s="242"/>
      <c r="J450" s="15"/>
      <c r="K450" s="11"/>
      <c r="L450" s="11"/>
      <c r="M450" s="15"/>
      <c r="O450" s="239"/>
      <c r="P450" s="161"/>
      <c r="Q450" s="240"/>
      <c r="R450" s="21"/>
      <c r="S450" s="20"/>
      <c r="T450" s="20"/>
      <c r="U450" s="20"/>
      <c r="V450" s="20"/>
    </row>
    <row r="451" spans="1:22" ht="20.100000000000001" customHeight="1" x14ac:dyDescent="0.25">
      <c r="A451" s="394" t="s">
        <v>499</v>
      </c>
      <c r="B451" s="394"/>
      <c r="C451" s="394"/>
      <c r="D451" s="394"/>
      <c r="E451" s="394"/>
      <c r="F451" s="394"/>
      <c r="G451" s="394"/>
      <c r="H451" s="394"/>
      <c r="I451" s="394"/>
      <c r="J451" s="394"/>
      <c r="K451" s="11"/>
      <c r="L451" s="11"/>
      <c r="M451" s="322"/>
      <c r="N451" s="85"/>
      <c r="O451" s="143"/>
      <c r="P451" s="136"/>
      <c r="Q451" s="136"/>
      <c r="R451" s="171"/>
      <c r="S451" s="85"/>
    </row>
    <row r="452" spans="1:22" ht="20.100000000000001" customHeight="1" x14ac:dyDescent="0.25">
      <c r="A452" s="395" t="s">
        <v>216</v>
      </c>
      <c r="B452" s="395"/>
      <c r="C452" s="395"/>
      <c r="D452" s="395"/>
      <c r="E452" s="395"/>
      <c r="F452" s="395"/>
      <c r="G452" s="395"/>
      <c r="H452" s="395"/>
      <c r="I452" s="395"/>
      <c r="J452" s="395"/>
      <c r="K452" s="11"/>
      <c r="L452" s="11"/>
      <c r="M452" s="322"/>
      <c r="N452" s="85"/>
      <c r="O452" s="143"/>
      <c r="P452" s="136"/>
      <c r="Q452" s="136"/>
      <c r="R452" s="171"/>
      <c r="S452" s="85"/>
      <c r="T452" s="85"/>
    </row>
    <row r="453" spans="1:22" s="19" customFormat="1" ht="13.2" x14ac:dyDescent="0.25">
      <c r="A453" s="16"/>
      <c r="B453" s="398" t="s">
        <v>95</v>
      </c>
      <c r="C453" s="398"/>
      <c r="D453" s="398"/>
      <c r="E453" s="398"/>
      <c r="F453" s="92"/>
      <c r="G453" s="398" t="s">
        <v>398</v>
      </c>
      <c r="H453" s="398"/>
      <c r="I453" s="398"/>
      <c r="J453" s="398"/>
      <c r="K453" s="11"/>
      <c r="L453" s="11"/>
      <c r="M453" s="92"/>
      <c r="N453" s="85"/>
      <c r="O453" s="24"/>
      <c r="P453" s="24"/>
      <c r="Q453" s="21"/>
      <c r="R453" s="21"/>
      <c r="S453" s="21"/>
      <c r="T453" s="85"/>
    </row>
    <row r="454" spans="1:22" s="19" customFormat="1" ht="13.2" x14ac:dyDescent="0.25">
      <c r="A454" s="16" t="s">
        <v>245</v>
      </c>
      <c r="B454" s="399">
        <v>2023</v>
      </c>
      <c r="C454" s="401" t="s">
        <v>547</v>
      </c>
      <c r="D454" s="401"/>
      <c r="E454" s="401"/>
      <c r="F454" s="92"/>
      <c r="G454" s="399">
        <v>2023</v>
      </c>
      <c r="H454" s="401" t="s">
        <v>547</v>
      </c>
      <c r="I454" s="401"/>
      <c r="J454" s="401"/>
      <c r="K454" s="11"/>
      <c r="L454" s="11"/>
      <c r="M454" s="92"/>
      <c r="N454" s="85"/>
      <c r="O454" s="87"/>
      <c r="P454" s="87"/>
      <c r="Q454" s="171"/>
      <c r="R454" s="171"/>
      <c r="S454" s="171"/>
      <c r="T454" s="25"/>
      <c r="U454" s="25"/>
    </row>
    <row r="455" spans="1:22" s="19" customFormat="1" ht="13.2" x14ac:dyDescent="0.25">
      <c r="A455" s="94"/>
      <c r="B455" s="400"/>
      <c r="C455" s="210">
        <v>2023</v>
      </c>
      <c r="D455" s="210">
        <v>2024</v>
      </c>
      <c r="E455" s="96" t="s">
        <v>558</v>
      </c>
      <c r="F455" s="97"/>
      <c r="G455" s="400"/>
      <c r="H455" s="210">
        <v>2023</v>
      </c>
      <c r="I455" s="210">
        <v>2024</v>
      </c>
      <c r="J455" s="96" t="s">
        <v>558</v>
      </c>
      <c r="K455" s="11"/>
      <c r="L455" s="11"/>
      <c r="M455" s="92"/>
      <c r="N455" s="85"/>
      <c r="O455" s="87"/>
      <c r="P455" s="87"/>
      <c r="Q455" s="171"/>
      <c r="R455" s="171"/>
      <c r="S455" s="171"/>
      <c r="T455" s="214"/>
      <c r="U455" s="214"/>
    </row>
    <row r="456" spans="1:22" s="19" customFormat="1" ht="11.25" customHeight="1" x14ac:dyDescent="0.25">
      <c r="A456" s="16" t="s">
        <v>249</v>
      </c>
      <c r="B456" s="241"/>
      <c r="C456" s="241"/>
      <c r="D456" s="241"/>
      <c r="E456" s="15"/>
      <c r="F456" s="15"/>
      <c r="G456" s="242"/>
      <c r="H456" s="242"/>
      <c r="I456" s="242"/>
      <c r="J456" s="15"/>
      <c r="K456" s="11"/>
      <c r="L456" s="11"/>
      <c r="M456" s="15"/>
      <c r="O456" s="239"/>
      <c r="P456" s="161"/>
      <c r="Q456" s="240"/>
      <c r="R456" s="21"/>
      <c r="S456" s="20"/>
      <c r="T456" s="20"/>
      <c r="U456" s="20"/>
      <c r="V456" s="20"/>
    </row>
    <row r="457" spans="1:22" s="19" customFormat="1" ht="11.25" customHeight="1" x14ac:dyDescent="0.25">
      <c r="A457" s="16" t="s">
        <v>436</v>
      </c>
      <c r="B457" s="241">
        <v>56177.126626099991</v>
      </c>
      <c r="C457" s="241">
        <v>8150.2358699999995</v>
      </c>
      <c r="D457" s="241">
        <v>28853.645264999988</v>
      </c>
      <c r="E457" s="15">
        <v>254.0222114455197</v>
      </c>
      <c r="F457" s="15"/>
      <c r="G457" s="242">
        <v>71127.306500000021</v>
      </c>
      <c r="H457" s="242">
        <v>9955.7973700000002</v>
      </c>
      <c r="I457" s="242">
        <v>9717.0259200000019</v>
      </c>
      <c r="J457" s="15">
        <v>-2.3983156860895178</v>
      </c>
      <c r="K457" s="11"/>
      <c r="L457" s="11"/>
      <c r="M457" s="15"/>
      <c r="O457" s="239"/>
      <c r="P457" s="161"/>
      <c r="Q457" s="240"/>
      <c r="R457" s="21"/>
      <c r="S457" s="20"/>
      <c r="T457" s="20"/>
      <c r="U457" s="20"/>
      <c r="V457" s="20"/>
    </row>
    <row r="458" spans="1:22" s="19" customFormat="1" ht="11.25" customHeight="1" x14ac:dyDescent="0.25">
      <c r="A458" s="16"/>
      <c r="B458" s="241"/>
      <c r="C458" s="241"/>
      <c r="D458" s="241"/>
      <c r="E458" s="324"/>
      <c r="F458" s="15"/>
      <c r="G458" s="242"/>
      <c r="H458" s="242"/>
      <c r="I458" s="242"/>
      <c r="J458" s="324"/>
      <c r="K458" s="327"/>
      <c r="L458" s="11"/>
      <c r="M458" s="324"/>
      <c r="O458" s="239"/>
      <c r="P458" s="161"/>
      <c r="Q458" s="240"/>
      <c r="R458" s="21"/>
      <c r="S458" s="20"/>
      <c r="T458" s="20"/>
      <c r="U458" s="20"/>
      <c r="V458" s="20"/>
    </row>
    <row r="459" spans="1:22" s="19" customFormat="1" ht="11.25" customHeight="1" x14ac:dyDescent="0.25">
      <c r="A459" s="16" t="s">
        <v>10</v>
      </c>
      <c r="B459" s="241"/>
      <c r="C459" s="241"/>
      <c r="D459" s="241"/>
      <c r="E459" s="15"/>
      <c r="F459" s="15"/>
      <c r="G459" s="242"/>
      <c r="H459" s="242"/>
      <c r="I459" s="242"/>
      <c r="J459" s="15"/>
      <c r="K459" s="11"/>
      <c r="L459" s="11"/>
      <c r="M459" s="15"/>
      <c r="O459" s="239"/>
      <c r="P459" s="161"/>
      <c r="Q459" s="240"/>
      <c r="R459" s="21"/>
      <c r="S459" s="20"/>
      <c r="T459" s="20"/>
      <c r="U459" s="20"/>
      <c r="V459" s="20"/>
    </row>
    <row r="460" spans="1:22" s="19" customFormat="1" ht="11.25" customHeight="1" x14ac:dyDescent="0.25">
      <c r="A460" s="16" t="s">
        <v>334</v>
      </c>
      <c r="B460" s="242">
        <v>135790.2276062</v>
      </c>
      <c r="C460" s="242">
        <v>17908.856547999996</v>
      </c>
      <c r="D460" s="242">
        <v>25690.737874899991</v>
      </c>
      <c r="E460" s="15">
        <v>43.452697865118864</v>
      </c>
      <c r="F460" s="11"/>
      <c r="G460" s="242">
        <v>180457.50219000003</v>
      </c>
      <c r="H460" s="242">
        <v>27492.290010000008</v>
      </c>
      <c r="I460" s="242">
        <v>26144.24453</v>
      </c>
      <c r="J460" s="15">
        <v>-4.9033582852125903</v>
      </c>
      <c r="K460" s="11"/>
      <c r="L460" s="11"/>
      <c r="M460" s="15"/>
      <c r="O460" s="239"/>
      <c r="P460" s="161"/>
      <c r="Q460" s="240"/>
      <c r="R460" s="21"/>
      <c r="S460" s="20"/>
      <c r="T460" s="20"/>
      <c r="U460" s="20"/>
      <c r="V460" s="20"/>
    </row>
    <row r="461" spans="1:22" s="19" customFormat="1" ht="11.25" customHeight="1" x14ac:dyDescent="0.25">
      <c r="A461" s="9" t="s">
        <v>335</v>
      </c>
      <c r="B461" s="162">
        <v>2064.0098545000001</v>
      </c>
      <c r="C461" s="162">
        <v>651.24630769999999</v>
      </c>
      <c r="D461" s="162">
        <v>713.10599519999994</v>
      </c>
      <c r="E461" s="11">
        <v>9.4986622985194629</v>
      </c>
      <c r="F461" s="11"/>
      <c r="G461" s="163">
        <v>13720.791310000001</v>
      </c>
      <c r="H461" s="163">
        <v>2040.21533</v>
      </c>
      <c r="I461" s="163">
        <v>1020.8572299999998</v>
      </c>
      <c r="J461" s="15">
        <v>-49.96326049564582</v>
      </c>
      <c r="K461" s="11"/>
      <c r="L461" s="11"/>
      <c r="M461" s="15"/>
      <c r="O461" s="239"/>
      <c r="P461" s="161"/>
      <c r="Q461" s="240"/>
      <c r="R461" s="21"/>
      <c r="S461" s="20"/>
      <c r="T461" s="20"/>
      <c r="U461" s="20"/>
      <c r="V461" s="20"/>
    </row>
    <row r="462" spans="1:22" s="19" customFormat="1" ht="11.25" customHeight="1" x14ac:dyDescent="0.25">
      <c r="A462" s="9" t="s">
        <v>336</v>
      </c>
      <c r="B462" s="162">
        <v>10855.399086400001</v>
      </c>
      <c r="C462" s="162">
        <v>981.38319269999988</v>
      </c>
      <c r="D462" s="162">
        <v>1159.9580961000001</v>
      </c>
      <c r="E462" s="11">
        <v>18.196246351916983</v>
      </c>
      <c r="F462" s="11"/>
      <c r="G462" s="163">
        <v>31298.107080000002</v>
      </c>
      <c r="H462" s="163">
        <v>4834.2980900000002</v>
      </c>
      <c r="I462" s="163">
        <v>4599.8207200000006</v>
      </c>
      <c r="J462" s="15">
        <v>-4.850287790176381</v>
      </c>
      <c r="K462" s="11"/>
      <c r="L462" s="11"/>
      <c r="M462" s="15"/>
      <c r="O462" s="239"/>
      <c r="P462" s="161"/>
      <c r="Q462" s="240"/>
      <c r="R462" s="21"/>
      <c r="S462" s="20"/>
      <c r="T462" s="20"/>
      <c r="U462" s="20"/>
      <c r="V462" s="20"/>
    </row>
    <row r="463" spans="1:22" s="19" customFormat="1" ht="11.25" customHeight="1" x14ac:dyDescent="0.25">
      <c r="A463" s="9" t="s">
        <v>313</v>
      </c>
      <c r="B463" s="162">
        <v>122870.8186653</v>
      </c>
      <c r="C463" s="162">
        <v>16276.227047599998</v>
      </c>
      <c r="D463" s="162">
        <v>23817.673783599992</v>
      </c>
      <c r="E463" s="11">
        <v>46.33412100940194</v>
      </c>
      <c r="F463" s="11"/>
      <c r="G463" s="163">
        <v>135438.60380000001</v>
      </c>
      <c r="H463" s="163">
        <v>20617.776590000009</v>
      </c>
      <c r="I463" s="163">
        <v>20523.566579999999</v>
      </c>
      <c r="J463" s="15">
        <v>-0.45693583684335692</v>
      </c>
      <c r="K463" s="11"/>
      <c r="L463" s="11"/>
      <c r="M463" s="15"/>
      <c r="O463" s="239"/>
      <c r="P463" s="161"/>
      <c r="Q463" s="240"/>
      <c r="R463" s="21"/>
      <c r="S463" s="20"/>
      <c r="T463" s="20"/>
      <c r="U463" s="20"/>
      <c r="V463" s="20"/>
    </row>
    <row r="464" spans="1:22" x14ac:dyDescent="0.2">
      <c r="B464" s="162"/>
      <c r="C464" s="162"/>
      <c r="D464" s="162"/>
      <c r="E464" s="11"/>
      <c r="F464" s="11"/>
      <c r="G464" s="163"/>
      <c r="H464" s="163"/>
      <c r="I464" s="163"/>
      <c r="J464" s="11"/>
      <c r="K464" s="11"/>
      <c r="L464" s="11"/>
      <c r="M464" s="11"/>
      <c r="O464" s="141"/>
    </row>
    <row r="465" spans="1:18" x14ac:dyDescent="0.2">
      <c r="A465" s="9" t="s">
        <v>74</v>
      </c>
      <c r="B465" s="10"/>
      <c r="C465" s="10"/>
      <c r="D465" s="10"/>
      <c r="E465" s="11"/>
      <c r="F465" s="11"/>
      <c r="G465" s="163">
        <v>2759111.6149200005</v>
      </c>
      <c r="H465" s="163">
        <v>435301.19402</v>
      </c>
      <c r="I465" s="163">
        <v>458119.58682999999</v>
      </c>
      <c r="J465" s="11">
        <v>5.2419779967227953</v>
      </c>
      <c r="K465" s="11"/>
      <c r="L465" s="11"/>
      <c r="M465" s="11"/>
      <c r="O465" s="141"/>
      <c r="P465" s="142"/>
      <c r="Q465" s="142"/>
      <c r="R465" s="12"/>
    </row>
    <row r="466" spans="1:18" x14ac:dyDescent="0.2">
      <c r="A466" s="66"/>
      <c r="B466" s="70"/>
      <c r="C466" s="70"/>
      <c r="D466" s="70"/>
      <c r="E466" s="70"/>
      <c r="F466" s="70"/>
      <c r="G466" s="70"/>
      <c r="H466" s="70"/>
      <c r="I466" s="70"/>
      <c r="J466" s="66"/>
      <c r="K466" s="9"/>
      <c r="L466" s="11"/>
      <c r="M466" s="9"/>
      <c r="O466" s="141"/>
    </row>
    <row r="467" spans="1:18" x14ac:dyDescent="0.2">
      <c r="A467" s="9" t="s">
        <v>437</v>
      </c>
      <c r="B467" s="9"/>
      <c r="C467" s="9"/>
      <c r="D467" s="9"/>
      <c r="E467" s="9"/>
      <c r="F467" s="9"/>
      <c r="G467" s="9"/>
      <c r="H467" s="9"/>
      <c r="I467" s="9"/>
      <c r="J467" s="9"/>
      <c r="K467" s="9"/>
      <c r="L467" s="11"/>
      <c r="M467" s="9"/>
      <c r="O467" s="141"/>
    </row>
    <row r="468" spans="1:18" x14ac:dyDescent="0.2">
      <c r="L468" s="11"/>
      <c r="O468" s="141"/>
    </row>
    <row r="469" spans="1:18" ht="20.100000000000001" customHeight="1" x14ac:dyDescent="0.2">
      <c r="A469" s="394" t="s">
        <v>500</v>
      </c>
      <c r="B469" s="394"/>
      <c r="C469" s="394"/>
      <c r="D469" s="394"/>
      <c r="E469" s="394"/>
      <c r="F469" s="394"/>
      <c r="G469" s="394"/>
      <c r="H469" s="394"/>
      <c r="I469" s="394"/>
      <c r="J469" s="394"/>
      <c r="K469" s="322"/>
      <c r="L469" s="11"/>
      <c r="M469" s="322"/>
      <c r="O469" s="141"/>
    </row>
    <row r="470" spans="1:18" ht="20.100000000000001" customHeight="1" x14ac:dyDescent="0.2">
      <c r="A470" s="395" t="s">
        <v>217</v>
      </c>
      <c r="B470" s="395"/>
      <c r="C470" s="395"/>
      <c r="D470" s="395"/>
      <c r="E470" s="395"/>
      <c r="F470" s="395"/>
      <c r="G470" s="395"/>
      <c r="H470" s="395"/>
      <c r="I470" s="395"/>
      <c r="J470" s="395"/>
      <c r="K470" s="322"/>
      <c r="L470" s="11"/>
      <c r="M470" s="322"/>
      <c r="O470" s="141"/>
      <c r="P470" s="142"/>
      <c r="Q470" s="142"/>
    </row>
    <row r="471" spans="1:18" s="19" customFormat="1" ht="13.2" x14ac:dyDescent="0.25">
      <c r="A471" s="16"/>
      <c r="B471" s="398" t="s">
        <v>95</v>
      </c>
      <c r="C471" s="398"/>
      <c r="D471" s="398"/>
      <c r="E471" s="398"/>
      <c r="F471" s="92"/>
      <c r="G471" s="398" t="s">
        <v>398</v>
      </c>
      <c r="H471" s="398"/>
      <c r="I471" s="398"/>
      <c r="J471" s="398"/>
      <c r="K471" s="92"/>
      <c r="L471" s="11"/>
      <c r="M471" s="92"/>
      <c r="O471" s="134"/>
      <c r="P471" s="134"/>
      <c r="Q471" s="134"/>
    </row>
    <row r="472" spans="1:18" s="19" customFormat="1" ht="13.2" x14ac:dyDescent="0.25">
      <c r="A472" s="16" t="s">
        <v>245</v>
      </c>
      <c r="B472" s="399">
        <v>2023</v>
      </c>
      <c r="C472" s="401" t="s">
        <v>547</v>
      </c>
      <c r="D472" s="401"/>
      <c r="E472" s="401"/>
      <c r="F472" s="92"/>
      <c r="G472" s="399">
        <v>2023</v>
      </c>
      <c r="H472" s="401" t="s">
        <v>547</v>
      </c>
      <c r="I472" s="401"/>
      <c r="J472" s="401"/>
      <c r="K472" s="92"/>
      <c r="L472" s="11"/>
      <c r="M472" s="92"/>
      <c r="O472" s="134"/>
      <c r="P472" s="139"/>
      <c r="Q472" s="139"/>
    </row>
    <row r="473" spans="1:18" s="19" customFormat="1" ht="13.2" x14ac:dyDescent="0.25">
      <c r="A473" s="94"/>
      <c r="B473" s="402"/>
      <c r="C473" s="210">
        <v>2023</v>
      </c>
      <c r="D473" s="210">
        <v>2024</v>
      </c>
      <c r="E473" s="96" t="s">
        <v>558</v>
      </c>
      <c r="F473" s="97"/>
      <c r="G473" s="402"/>
      <c r="H473" s="210">
        <v>2023</v>
      </c>
      <c r="I473" s="210">
        <v>2024</v>
      </c>
      <c r="J473" s="96" t="s">
        <v>558</v>
      </c>
      <c r="K473" s="92"/>
      <c r="L473" s="92"/>
      <c r="M473" s="92"/>
      <c r="O473" s="134"/>
      <c r="P473" s="139"/>
      <c r="Q473" s="139"/>
    </row>
    <row r="474" spans="1:18" s="19" customFormat="1" ht="13.2" x14ac:dyDescent="0.25">
      <c r="A474" s="16"/>
      <c r="B474" s="16"/>
      <c r="C474" s="209"/>
      <c r="D474" s="209"/>
      <c r="E474" s="92"/>
      <c r="F474" s="92"/>
      <c r="G474" s="16"/>
      <c r="H474" s="209"/>
      <c r="I474" s="209"/>
      <c r="J474" s="92"/>
      <c r="K474" s="92"/>
      <c r="L474" s="92"/>
      <c r="M474" s="92"/>
      <c r="O474" s="134"/>
      <c r="P474" s="139"/>
      <c r="Q474" s="139"/>
    </row>
    <row r="475" spans="1:18" s="19" customFormat="1" ht="13.2" x14ac:dyDescent="0.25">
      <c r="A475" s="16" t="s">
        <v>359</v>
      </c>
      <c r="B475" s="16"/>
      <c r="C475" s="209"/>
      <c r="D475" s="209"/>
      <c r="E475" s="92"/>
      <c r="F475" s="92"/>
      <c r="G475" s="17">
        <v>1978815.8086799998</v>
      </c>
      <c r="H475" s="17">
        <v>317078.39697</v>
      </c>
      <c r="I475" s="17">
        <v>276394.79991</v>
      </c>
      <c r="J475" s="15">
        <v>-12.830769124851244</v>
      </c>
      <c r="K475" s="15"/>
      <c r="L475" s="15"/>
      <c r="M475" s="15"/>
      <c r="O475" s="134"/>
      <c r="P475" s="139"/>
      <c r="Q475" s="139"/>
    </row>
    <row r="476" spans="1:18" s="19" customFormat="1" ht="13.2" x14ac:dyDescent="0.25">
      <c r="A476" s="16"/>
      <c r="B476" s="16"/>
      <c r="C476" s="209"/>
      <c r="D476" s="209"/>
      <c r="E476" s="92"/>
      <c r="F476" s="92"/>
      <c r="G476" s="16"/>
      <c r="H476" s="209"/>
      <c r="I476" s="209"/>
      <c r="J476" s="92"/>
      <c r="K476" s="92"/>
      <c r="L476" s="92"/>
      <c r="M476" s="92"/>
      <c r="O476" s="134"/>
      <c r="P476" s="139"/>
      <c r="Q476" s="139"/>
    </row>
    <row r="477" spans="1:18" s="20" customFormat="1" ht="13.2" x14ac:dyDescent="0.25">
      <c r="A477" s="68" t="s">
        <v>244</v>
      </c>
      <c r="B477" s="68"/>
      <c r="C477" s="68"/>
      <c r="D477" s="68"/>
      <c r="E477" s="68"/>
      <c r="F477" s="68"/>
      <c r="G477" s="68">
        <v>1211282.73288</v>
      </c>
      <c r="H477" s="68">
        <v>201808.87351</v>
      </c>
      <c r="I477" s="68">
        <v>156300.00217000002</v>
      </c>
      <c r="J477" s="15">
        <v>-22.550480832917856</v>
      </c>
      <c r="K477" s="15"/>
      <c r="L477" s="15"/>
      <c r="M477" s="15"/>
      <c r="O477" s="134"/>
      <c r="P477" s="144"/>
      <c r="Q477" s="144"/>
    </row>
    <row r="478" spans="1:18" ht="13.2" x14ac:dyDescent="0.25">
      <c r="B478" s="159"/>
      <c r="C478" s="12"/>
      <c r="E478" s="12"/>
      <c r="F478" s="12"/>
      <c r="G478" s="12"/>
      <c r="I478" s="71"/>
      <c r="J478" s="11"/>
      <c r="K478" s="11"/>
      <c r="L478" s="11"/>
      <c r="M478" s="11"/>
      <c r="O478" s="134"/>
    </row>
    <row r="479" spans="1:18" s="19" customFormat="1" ht="13.2" x14ac:dyDescent="0.25">
      <c r="A479" s="19" t="s">
        <v>169</v>
      </c>
      <c r="B479" s="20">
        <v>982563.85871059995</v>
      </c>
      <c r="C479" s="20">
        <v>115022.2697796</v>
      </c>
      <c r="D479" s="20">
        <v>114287.30628610001</v>
      </c>
      <c r="E479" s="15">
        <v>-0.63897495233599955</v>
      </c>
      <c r="F479" s="20"/>
      <c r="G479" s="20">
        <v>533481.47886999999</v>
      </c>
      <c r="H479" s="20">
        <v>83326.66416</v>
      </c>
      <c r="I479" s="20">
        <v>59100.349549999992</v>
      </c>
      <c r="J479" s="15">
        <v>-29.073904318888566</v>
      </c>
      <c r="K479" s="15"/>
      <c r="L479" s="15"/>
      <c r="M479" s="15"/>
      <c r="O479" s="134"/>
      <c r="P479" s="139"/>
      <c r="Q479" s="139"/>
    </row>
    <row r="480" spans="1:18" ht="13.2" x14ac:dyDescent="0.25">
      <c r="A480" s="13" t="s">
        <v>170</v>
      </c>
      <c r="B480" s="10">
        <v>530640.87703079998</v>
      </c>
      <c r="C480" s="10">
        <v>35330.77635</v>
      </c>
      <c r="D480" s="10">
        <v>29665.042934099998</v>
      </c>
      <c r="E480" s="11">
        <v>-16.036255076234696</v>
      </c>
      <c r="F480" s="10"/>
      <c r="G480" s="10">
        <v>239271.24301000003</v>
      </c>
      <c r="H480" s="10">
        <v>23462.23576</v>
      </c>
      <c r="I480" s="10">
        <v>12703.600770000001</v>
      </c>
      <c r="J480" s="11">
        <v>-45.855114150468324</v>
      </c>
      <c r="K480" s="11"/>
      <c r="L480" s="11"/>
      <c r="M480" s="11"/>
      <c r="O480" s="136"/>
    </row>
    <row r="481" spans="1:17" ht="13.2" x14ac:dyDescent="0.25">
      <c r="A481" s="13" t="s">
        <v>171</v>
      </c>
      <c r="B481" s="10">
        <v>37867.230000000003</v>
      </c>
      <c r="C481" s="10">
        <v>999.52</v>
      </c>
      <c r="D481" s="10">
        <v>20661.555</v>
      </c>
      <c r="E481" s="11">
        <v>1967.1477309108373</v>
      </c>
      <c r="F481" s="10"/>
      <c r="G481" s="10">
        <v>17457.5461</v>
      </c>
      <c r="H481" s="10">
        <v>567.20940000000007</v>
      </c>
      <c r="I481" s="10">
        <v>9653.9834800000008</v>
      </c>
      <c r="J481" s="11">
        <v>1602.0140145773325</v>
      </c>
      <c r="K481" s="11"/>
      <c r="L481" s="11"/>
      <c r="M481" s="11"/>
      <c r="O481" s="136"/>
    </row>
    <row r="482" spans="1:17" x14ac:dyDescent="0.2">
      <c r="A482" s="13" t="s">
        <v>360</v>
      </c>
      <c r="B482" s="10">
        <v>54127.900421999999</v>
      </c>
      <c r="C482" s="10">
        <v>18248.478500000001</v>
      </c>
      <c r="D482" s="10">
        <v>2062.5</v>
      </c>
      <c r="E482" s="11">
        <v>-88.697687864771851</v>
      </c>
      <c r="F482" s="10"/>
      <c r="G482" s="10">
        <v>34380.087679999997</v>
      </c>
      <c r="H482" s="10">
        <v>14293.37869</v>
      </c>
      <c r="I482" s="10">
        <v>1042.2531999999999</v>
      </c>
      <c r="J482" s="11">
        <v>-92.708139743550021</v>
      </c>
      <c r="K482" s="11"/>
      <c r="L482" s="11"/>
      <c r="M482" s="11"/>
      <c r="O482" s="142"/>
    </row>
    <row r="483" spans="1:17" x14ac:dyDescent="0.2">
      <c r="A483" s="13" t="s">
        <v>361</v>
      </c>
      <c r="B483" s="10">
        <v>6826.4</v>
      </c>
      <c r="C483" s="10">
        <v>233.47</v>
      </c>
      <c r="D483" s="10">
        <v>72.05</v>
      </c>
      <c r="E483" s="11">
        <v>-69.139504004797189</v>
      </c>
      <c r="F483" s="10"/>
      <c r="G483" s="10">
        <v>5465.47372</v>
      </c>
      <c r="H483" s="10">
        <v>560.33332000000007</v>
      </c>
      <c r="I483" s="10">
        <v>130.27627999999999</v>
      </c>
      <c r="J483" s="11">
        <v>-76.750217174306187</v>
      </c>
      <c r="K483" s="11"/>
      <c r="L483" s="11"/>
      <c r="M483" s="11"/>
      <c r="O483" s="13"/>
      <c r="P483" s="13"/>
      <c r="Q483" s="13"/>
    </row>
    <row r="484" spans="1:17" x14ac:dyDescent="0.2">
      <c r="A484" s="13" t="s">
        <v>362</v>
      </c>
      <c r="B484" s="10">
        <v>165438.69125</v>
      </c>
      <c r="C484" s="10">
        <v>37937.649749999997</v>
      </c>
      <c r="D484" s="10">
        <v>27253.478999999999</v>
      </c>
      <c r="E484" s="11">
        <v>-28.162447648723941</v>
      </c>
      <c r="F484" s="10"/>
      <c r="G484" s="10">
        <v>106848.92778</v>
      </c>
      <c r="H484" s="10">
        <v>27047.01326</v>
      </c>
      <c r="I484" s="10">
        <v>17110.465539999997</v>
      </c>
      <c r="J484" s="11">
        <v>-36.738059113888291</v>
      </c>
      <c r="K484" s="11"/>
      <c r="L484" s="11"/>
      <c r="M484" s="11"/>
      <c r="O484" s="13"/>
      <c r="P484" s="13"/>
      <c r="Q484" s="13"/>
    </row>
    <row r="485" spans="1:17" x14ac:dyDescent="0.2">
      <c r="A485" s="13" t="s">
        <v>172</v>
      </c>
      <c r="B485" s="10">
        <v>187662.76000779995</v>
      </c>
      <c r="C485" s="10">
        <v>22272.3751796</v>
      </c>
      <c r="D485" s="10">
        <v>34572.679351999999</v>
      </c>
      <c r="E485" s="11">
        <v>55.22672850655934</v>
      </c>
      <c r="F485" s="10"/>
      <c r="G485" s="10">
        <v>130058.20057999998</v>
      </c>
      <c r="H485" s="10">
        <v>17396.493730000002</v>
      </c>
      <c r="I485" s="10">
        <v>18459.770279999997</v>
      </c>
      <c r="J485" s="11">
        <v>6.1120164011348379</v>
      </c>
      <c r="K485" s="11"/>
      <c r="L485" s="11"/>
      <c r="M485" s="11"/>
      <c r="O485" s="13"/>
      <c r="P485" s="13"/>
      <c r="Q485" s="13"/>
    </row>
    <row r="486" spans="1:17" x14ac:dyDescent="0.2">
      <c r="B486" s="12"/>
      <c r="C486" s="12"/>
      <c r="D486" s="12"/>
      <c r="E486" s="11"/>
      <c r="F486" s="12"/>
      <c r="G486" s="12"/>
      <c r="H486" s="12"/>
      <c r="I486" s="72"/>
      <c r="J486" s="11"/>
      <c r="K486" s="11"/>
      <c r="L486" s="11"/>
      <c r="M486" s="11"/>
      <c r="O486" s="13"/>
      <c r="P486" s="13"/>
      <c r="Q486" s="13"/>
    </row>
    <row r="487" spans="1:17" s="19" customFormat="1" ht="11.4" x14ac:dyDescent="0.2">
      <c r="A487" s="19" t="s">
        <v>303</v>
      </c>
      <c r="B487" s="20">
        <v>54210.351054999992</v>
      </c>
      <c r="C487" s="20">
        <v>6493.7602907</v>
      </c>
      <c r="D487" s="20">
        <v>6787.2443060000005</v>
      </c>
      <c r="E487" s="15">
        <v>4.5194771929033521</v>
      </c>
      <c r="F487" s="20"/>
      <c r="G487" s="20">
        <v>373099.14043000003</v>
      </c>
      <c r="H487" s="20">
        <v>51925.890310000003</v>
      </c>
      <c r="I487" s="20">
        <v>38676.070019999999</v>
      </c>
      <c r="J487" s="15">
        <v>-25.516789815057479</v>
      </c>
      <c r="K487" s="15"/>
      <c r="L487" s="15"/>
      <c r="M487" s="15"/>
    </row>
    <row r="488" spans="1:17" x14ac:dyDescent="0.2">
      <c r="A488" s="13" t="s">
        <v>165</v>
      </c>
      <c r="B488" s="12">
        <v>9499.7720537999994</v>
      </c>
      <c r="C488" s="10">
        <v>1597.629997</v>
      </c>
      <c r="D488" s="10">
        <v>1096.665694</v>
      </c>
      <c r="E488" s="11">
        <v>-31.356716132064463</v>
      </c>
      <c r="F488" s="12"/>
      <c r="G488" s="10">
        <v>102211.54475000002</v>
      </c>
      <c r="H488" s="10">
        <v>21680.873350000002</v>
      </c>
      <c r="I488" s="10">
        <v>13643.696010000001</v>
      </c>
      <c r="J488" s="11">
        <v>-37.07035786913999</v>
      </c>
      <c r="K488" s="11"/>
      <c r="L488" s="11"/>
      <c r="M488" s="11"/>
      <c r="O488" s="13"/>
      <c r="P488" s="13"/>
      <c r="Q488" s="13"/>
    </row>
    <row r="489" spans="1:17" x14ac:dyDescent="0.2">
      <c r="A489" s="13" t="s">
        <v>166</v>
      </c>
      <c r="B489" s="12">
        <v>6564.4883819000006</v>
      </c>
      <c r="C489" s="10">
        <v>1154.0146841000001</v>
      </c>
      <c r="D489" s="10">
        <v>787.61431600000003</v>
      </c>
      <c r="E489" s="11">
        <v>-31.75006116891403</v>
      </c>
      <c r="F489" s="10"/>
      <c r="G489" s="10">
        <v>88608.872860000003</v>
      </c>
      <c r="H489" s="10">
        <v>11632.63852</v>
      </c>
      <c r="I489" s="10">
        <v>7520.3607700000011</v>
      </c>
      <c r="J489" s="11">
        <v>-35.351203795508297</v>
      </c>
      <c r="K489" s="11"/>
      <c r="L489" s="11"/>
      <c r="M489" s="11"/>
      <c r="O489" s="13"/>
      <c r="P489" s="13"/>
      <c r="Q489" s="13"/>
    </row>
    <row r="490" spans="1:17" x14ac:dyDescent="0.2">
      <c r="A490" s="13" t="s">
        <v>167</v>
      </c>
      <c r="B490" s="12">
        <v>10314.1978678</v>
      </c>
      <c r="C490" s="10">
        <v>1004.6720674000001</v>
      </c>
      <c r="D490" s="10">
        <v>896.2127971000001</v>
      </c>
      <c r="E490" s="11">
        <v>-10.795489774159122</v>
      </c>
      <c r="F490" s="10"/>
      <c r="G490" s="10">
        <v>94373.437730000005</v>
      </c>
      <c r="H490" s="10">
        <v>10101.58829</v>
      </c>
      <c r="I490" s="10">
        <v>6504.9630599999991</v>
      </c>
      <c r="J490" s="11">
        <v>-35.604551747178775</v>
      </c>
      <c r="K490" s="11"/>
      <c r="L490" s="11"/>
      <c r="M490" s="11"/>
      <c r="O490" s="13"/>
      <c r="P490" s="13"/>
      <c r="Q490" s="13"/>
    </row>
    <row r="491" spans="1:17" x14ac:dyDescent="0.2">
      <c r="A491" s="13" t="s">
        <v>168</v>
      </c>
      <c r="B491" s="12">
        <v>27831.892751499996</v>
      </c>
      <c r="C491" s="10">
        <v>2737.4435421999997</v>
      </c>
      <c r="D491" s="10">
        <v>4006.7514989000001</v>
      </c>
      <c r="E491" s="11">
        <v>46.368370237871517</v>
      </c>
      <c r="F491" s="10"/>
      <c r="G491" s="10">
        <v>87905.28508999999</v>
      </c>
      <c r="H491" s="10">
        <v>8510.7901500000007</v>
      </c>
      <c r="I491" s="10">
        <v>11007.05018</v>
      </c>
      <c r="J491" s="11">
        <v>29.330532018816115</v>
      </c>
      <c r="K491" s="11"/>
      <c r="L491" s="11"/>
      <c r="M491" s="11"/>
      <c r="O491" s="13"/>
      <c r="P491" s="13"/>
      <c r="Q491" s="13"/>
    </row>
    <row r="492" spans="1:17" x14ac:dyDescent="0.2">
      <c r="B492" s="10"/>
      <c r="C492" s="10"/>
      <c r="D492" s="10"/>
      <c r="E492" s="11"/>
      <c r="F492" s="10"/>
      <c r="G492" s="10"/>
      <c r="H492" s="10"/>
      <c r="I492" s="10"/>
      <c r="J492" s="11"/>
      <c r="K492" s="11"/>
      <c r="L492" s="11"/>
      <c r="M492" s="11"/>
      <c r="O492" s="13"/>
      <c r="P492" s="13"/>
      <c r="Q492" s="13"/>
    </row>
    <row r="493" spans="1:17" s="19" customFormat="1" x14ac:dyDescent="0.2">
      <c r="A493" s="19" t="s">
        <v>173</v>
      </c>
      <c r="B493" s="20">
        <v>8629.4033783000013</v>
      </c>
      <c r="C493" s="20">
        <v>1764.7702586999999</v>
      </c>
      <c r="D493" s="20">
        <v>892.78770610000015</v>
      </c>
      <c r="E493" s="15">
        <v>-49.410542154214276</v>
      </c>
      <c r="F493" s="20"/>
      <c r="G493" s="20">
        <v>231612.75496999995</v>
      </c>
      <c r="H493" s="20">
        <v>54903.982170000003</v>
      </c>
      <c r="I493" s="20">
        <v>49294.925130000003</v>
      </c>
      <c r="J493" s="15">
        <v>-10.2161206133147</v>
      </c>
      <c r="K493" s="15"/>
      <c r="L493" s="15"/>
      <c r="M493" s="15"/>
    </row>
    <row r="494" spans="1:17" x14ac:dyDescent="0.2">
      <c r="A494" s="13" t="s">
        <v>174</v>
      </c>
      <c r="B494" s="10">
        <v>1010.1664700000001</v>
      </c>
      <c r="C494" s="10">
        <v>172.89251110000004</v>
      </c>
      <c r="D494" s="10">
        <v>182.77371200000002</v>
      </c>
      <c r="E494" s="11">
        <v>5.7152278240002943</v>
      </c>
      <c r="F494" s="10"/>
      <c r="G494" s="10">
        <v>20870.609210000002</v>
      </c>
      <c r="H494" s="10">
        <v>3850.1159599999996</v>
      </c>
      <c r="I494" s="10">
        <v>3582.0776700000001</v>
      </c>
      <c r="J494" s="11">
        <v>-6.9618238199765585</v>
      </c>
      <c r="K494" s="11"/>
      <c r="L494" s="11"/>
      <c r="M494" s="11"/>
      <c r="O494" s="13"/>
      <c r="P494" s="13"/>
      <c r="Q494" s="13"/>
    </row>
    <row r="495" spans="1:17" x14ac:dyDescent="0.2">
      <c r="A495" s="13" t="s">
        <v>175</v>
      </c>
      <c r="B495" s="10">
        <v>175.76180199999999</v>
      </c>
      <c r="C495" s="10">
        <v>49.155232300000002</v>
      </c>
      <c r="D495" s="10">
        <v>32.376482299999999</v>
      </c>
      <c r="E495" s="11">
        <v>-34.134209553923725</v>
      </c>
      <c r="F495" s="10"/>
      <c r="G495" s="10">
        <v>93041.100080000004</v>
      </c>
      <c r="H495" s="10">
        <v>19141.561989999998</v>
      </c>
      <c r="I495" s="10">
        <v>18353.060690000002</v>
      </c>
      <c r="J495" s="11">
        <v>-4.119315343292925</v>
      </c>
      <c r="K495" s="11"/>
      <c r="L495" s="11"/>
      <c r="M495" s="11"/>
      <c r="O495" s="13"/>
      <c r="P495" s="13"/>
      <c r="Q495" s="13"/>
    </row>
    <row r="496" spans="1:17" x14ac:dyDescent="0.2">
      <c r="A496" s="13" t="s">
        <v>363</v>
      </c>
      <c r="B496" s="10">
        <v>7443.4751063000022</v>
      </c>
      <c r="C496" s="10">
        <v>1542.7225152999999</v>
      </c>
      <c r="D496" s="10">
        <v>677.63751180000008</v>
      </c>
      <c r="E496" s="11">
        <v>-56.075217345990069</v>
      </c>
      <c r="F496" s="10"/>
      <c r="G496" s="10">
        <v>117701.04567999997</v>
      </c>
      <c r="H496" s="10">
        <v>31912.304220000002</v>
      </c>
      <c r="I496" s="10">
        <v>27359.786770000002</v>
      </c>
      <c r="J496" s="11">
        <v>-14.265712117230507</v>
      </c>
      <c r="K496" s="11"/>
      <c r="L496" s="11"/>
      <c r="M496" s="11"/>
      <c r="O496" s="13"/>
      <c r="P496" s="13"/>
      <c r="Q496" s="13"/>
    </row>
    <row r="497" spans="1:17" x14ac:dyDescent="0.2">
      <c r="B497" s="12"/>
      <c r="C497" s="12"/>
      <c r="D497" s="12"/>
      <c r="E497" s="11"/>
      <c r="F497" s="12"/>
      <c r="G497" s="12"/>
      <c r="H497" s="12"/>
      <c r="I497" s="10"/>
      <c r="J497" s="11"/>
      <c r="K497" s="11"/>
      <c r="L497" s="11"/>
      <c r="M497" s="11"/>
      <c r="O497" s="13"/>
      <c r="P497" s="13"/>
      <c r="Q497" s="13"/>
    </row>
    <row r="498" spans="1:17" s="19" customFormat="1" x14ac:dyDescent="0.2">
      <c r="A498" s="19" t="s">
        <v>328</v>
      </c>
      <c r="B498" s="20"/>
      <c r="C498" s="20"/>
      <c r="D498" s="20"/>
      <c r="E498" s="15"/>
      <c r="F498" s="20"/>
      <c r="G498" s="20">
        <v>73089.358609999996</v>
      </c>
      <c r="H498" s="20">
        <v>11652.336870000001</v>
      </c>
      <c r="I498" s="20">
        <v>9228.6574700000001</v>
      </c>
      <c r="J498" s="15">
        <v>-20.799942767188469</v>
      </c>
      <c r="K498" s="15"/>
      <c r="L498" s="15"/>
      <c r="M498" s="15"/>
    </row>
    <row r="499" spans="1:17" x14ac:dyDescent="0.2">
      <c r="A499" s="73" t="s">
        <v>176</v>
      </c>
      <c r="B499" s="10">
        <v>955.70955780000008</v>
      </c>
      <c r="C499" s="10">
        <v>394.34689329999998</v>
      </c>
      <c r="D499" s="10">
        <v>84.103176499999989</v>
      </c>
      <c r="E499" s="11">
        <v>-78.672793439247812</v>
      </c>
      <c r="F499" s="10"/>
      <c r="G499" s="10">
        <v>22176.634190000004</v>
      </c>
      <c r="H499" s="10">
        <v>3438.3225199999997</v>
      </c>
      <c r="I499" s="10">
        <v>2721.3924700000002</v>
      </c>
      <c r="J499" s="11">
        <v>-20.851157674411525</v>
      </c>
      <c r="K499" s="11"/>
      <c r="L499" s="11"/>
      <c r="M499" s="11"/>
    </row>
    <row r="500" spans="1:17" x14ac:dyDescent="0.2">
      <c r="A500" s="13" t="s">
        <v>177</v>
      </c>
      <c r="B500" s="10">
        <v>19657.275274000003</v>
      </c>
      <c r="C500" s="10">
        <v>2969.4147225000002</v>
      </c>
      <c r="D500" s="10">
        <v>2866.5972511</v>
      </c>
      <c r="E500" s="11">
        <v>-3.4625500648638337</v>
      </c>
      <c r="F500" s="10"/>
      <c r="G500" s="10">
        <v>50912.724419999984</v>
      </c>
      <c r="H500" s="10">
        <v>8214.0143500000013</v>
      </c>
      <c r="I500" s="10">
        <v>6507.2649999999994</v>
      </c>
      <c r="J500" s="11">
        <v>-20.778504605363906</v>
      </c>
      <c r="K500" s="11"/>
      <c r="L500" s="11"/>
      <c r="M500" s="11"/>
    </row>
    <row r="501" spans="1:17" x14ac:dyDescent="0.2">
      <c r="B501" s="12"/>
      <c r="C501" s="12"/>
      <c r="D501" s="12"/>
      <c r="E501" s="11"/>
      <c r="F501" s="12"/>
      <c r="G501" s="12"/>
      <c r="H501" s="12"/>
      <c r="J501" s="11"/>
      <c r="K501" s="11"/>
      <c r="L501" s="11"/>
      <c r="M501" s="11"/>
    </row>
    <row r="502" spans="1:17" s="20" customFormat="1" x14ac:dyDescent="0.2">
      <c r="A502" s="68" t="s">
        <v>352</v>
      </c>
      <c r="B502" s="68"/>
      <c r="C502" s="68"/>
      <c r="D502" s="68"/>
      <c r="E502" s="15"/>
      <c r="F502" s="68"/>
      <c r="G502" s="68">
        <v>767533.07579999964</v>
      </c>
      <c r="H502" s="68">
        <v>115269.52346000001</v>
      </c>
      <c r="I502" s="68">
        <v>120094.79773999998</v>
      </c>
      <c r="J502" s="15">
        <v>4.1860798372038062</v>
      </c>
      <c r="K502" s="15"/>
      <c r="L502" s="15"/>
      <c r="M502" s="15"/>
      <c r="O502" s="144"/>
      <c r="P502" s="144"/>
      <c r="Q502" s="144"/>
    </row>
    <row r="503" spans="1:17" x14ac:dyDescent="0.2">
      <c r="A503" s="13" t="s">
        <v>178</v>
      </c>
      <c r="B503" s="10">
        <v>3078</v>
      </c>
      <c r="C503" s="10">
        <v>574</v>
      </c>
      <c r="D503" s="10">
        <v>514</v>
      </c>
      <c r="E503" s="11">
        <v>-10.452961672473876</v>
      </c>
      <c r="F503" s="10"/>
      <c r="G503" s="10">
        <v>106101.93733000002</v>
      </c>
      <c r="H503" s="10">
        <v>18454.18291</v>
      </c>
      <c r="I503" s="10">
        <v>18973.921850000002</v>
      </c>
      <c r="J503" s="11">
        <v>2.816374707754548</v>
      </c>
      <c r="K503" s="11"/>
      <c r="L503" s="11"/>
      <c r="M503" s="11"/>
    </row>
    <row r="504" spans="1:17" x14ac:dyDescent="0.2">
      <c r="A504" s="13" t="s">
        <v>179</v>
      </c>
      <c r="B504" s="10">
        <v>0</v>
      </c>
      <c r="C504" s="10">
        <v>0</v>
      </c>
      <c r="D504" s="10">
        <v>0</v>
      </c>
      <c r="E504" s="11" t="s">
        <v>561</v>
      </c>
      <c r="F504" s="10"/>
      <c r="G504" s="10">
        <v>0</v>
      </c>
      <c r="H504" s="10">
        <v>0</v>
      </c>
      <c r="I504" s="10">
        <v>0</v>
      </c>
      <c r="J504" s="11" t="s">
        <v>561</v>
      </c>
      <c r="K504" s="11"/>
      <c r="L504" s="11"/>
      <c r="M504" s="11"/>
    </row>
    <row r="505" spans="1:17" ht="11.25" customHeight="1" x14ac:dyDescent="0.2">
      <c r="A505" s="73" t="s">
        <v>180</v>
      </c>
      <c r="B505" s="10">
        <v>0</v>
      </c>
      <c r="C505" s="10">
        <v>0</v>
      </c>
      <c r="D505" s="10">
        <v>0</v>
      </c>
      <c r="E505" s="11" t="s">
        <v>561</v>
      </c>
      <c r="F505" s="10"/>
      <c r="G505" s="10">
        <v>0</v>
      </c>
      <c r="H505" s="10">
        <v>0</v>
      </c>
      <c r="I505" s="10">
        <v>0</v>
      </c>
      <c r="J505" s="11" t="s">
        <v>561</v>
      </c>
      <c r="K505" s="11"/>
      <c r="L505" s="11"/>
      <c r="M505" s="11"/>
    </row>
    <row r="506" spans="1:17" x14ac:dyDescent="0.2">
      <c r="A506" s="13" t="s">
        <v>181</v>
      </c>
      <c r="B506" s="12"/>
      <c r="C506" s="12"/>
      <c r="D506" s="12"/>
      <c r="E506" s="11"/>
      <c r="F506" s="12"/>
      <c r="G506" s="10">
        <v>661431.13846999966</v>
      </c>
      <c r="H506" s="10">
        <v>96815.340550000008</v>
      </c>
      <c r="I506" s="10">
        <v>101120.87588999998</v>
      </c>
      <c r="J506" s="11">
        <v>4.4471623149188844</v>
      </c>
      <c r="K506" s="11"/>
      <c r="L506" s="11"/>
      <c r="M506" s="11"/>
    </row>
    <row r="507" spans="1:17" x14ac:dyDescent="0.2">
      <c r="B507" s="10"/>
      <c r="C507" s="10"/>
      <c r="D507" s="10"/>
      <c r="F507" s="12"/>
      <c r="G507" s="12"/>
      <c r="H507" s="12"/>
      <c r="I507" s="10"/>
    </row>
    <row r="508" spans="1:17" x14ac:dyDescent="0.25">
      <c r="A508" s="74"/>
      <c r="B508" s="74"/>
      <c r="C508" s="75"/>
      <c r="D508" s="75"/>
      <c r="E508" s="75"/>
      <c r="F508" s="75"/>
      <c r="G508" s="75"/>
      <c r="H508" s="75"/>
      <c r="I508" s="75"/>
      <c r="J508" s="75"/>
      <c r="K508" s="12"/>
      <c r="L508" s="12"/>
      <c r="M508" s="12"/>
    </row>
    <row r="509" spans="1:17" ht="11.4" x14ac:dyDescent="0.2">
      <c r="A509" s="9" t="s">
        <v>390</v>
      </c>
      <c r="B509" s="12"/>
      <c r="C509" s="12"/>
      <c r="E509" s="12"/>
      <c r="F509" s="12"/>
      <c r="G509" s="12"/>
      <c r="I509" s="71"/>
      <c r="J509" s="12"/>
      <c r="K509" s="12"/>
      <c r="L509" s="12"/>
      <c r="M509" s="12"/>
    </row>
    <row r="513" spans="1:5" x14ac:dyDescent="0.25">
      <c r="B513" s="405"/>
      <c r="C513" s="405"/>
      <c r="D513" s="405"/>
      <c r="E513" s="405"/>
    </row>
    <row r="514" spans="1:5" x14ac:dyDescent="0.25">
      <c r="C514" s="405"/>
      <c r="D514" s="405"/>
      <c r="E514" s="405"/>
    </row>
    <row r="516" spans="1:5" x14ac:dyDescent="0.25">
      <c r="A516" s="12"/>
      <c r="B516" s="12"/>
      <c r="C516" s="12"/>
      <c r="D516" s="12"/>
      <c r="E516" s="14"/>
    </row>
    <row r="517" spans="1:5" x14ac:dyDescent="0.25">
      <c r="B517" s="12"/>
      <c r="C517" s="12"/>
      <c r="D517" s="12"/>
      <c r="E517" s="14"/>
    </row>
    <row r="518" spans="1:5" x14ac:dyDescent="0.25">
      <c r="B518" s="12"/>
      <c r="C518" s="12"/>
      <c r="D518" s="12"/>
      <c r="E518" s="14"/>
    </row>
    <row r="519" spans="1:5" x14ac:dyDescent="0.25">
      <c r="B519" s="12"/>
      <c r="C519" s="12"/>
      <c r="D519" s="12"/>
      <c r="E519" s="14"/>
    </row>
    <row r="520" spans="1:5" x14ac:dyDescent="0.25">
      <c r="B520" s="12"/>
      <c r="C520" s="12"/>
      <c r="D520" s="12"/>
      <c r="E520" s="14"/>
    </row>
  </sheetData>
  <mergeCells count="100">
    <mergeCell ref="B513:E513"/>
    <mergeCell ref="C514:E514"/>
    <mergeCell ref="B471:E471"/>
    <mergeCell ref="G471:J471"/>
    <mergeCell ref="C352:E352"/>
    <mergeCell ref="H352:J352"/>
    <mergeCell ref="C472:E472"/>
    <mergeCell ref="H472:J472"/>
    <mergeCell ref="A389:J389"/>
    <mergeCell ref="C392:E392"/>
    <mergeCell ref="H392:J392"/>
    <mergeCell ref="B391:E391"/>
    <mergeCell ref="G391:J391"/>
    <mergeCell ref="A469:J469"/>
    <mergeCell ref="A470:J470"/>
    <mergeCell ref="A390:J390"/>
    <mergeCell ref="B472:B473"/>
    <mergeCell ref="G472:G473"/>
    <mergeCell ref="A132:J132"/>
    <mergeCell ref="A133:J133"/>
    <mergeCell ref="A349:J349"/>
    <mergeCell ref="A350:J350"/>
    <mergeCell ref="B351:E351"/>
    <mergeCell ref="G351:J351"/>
    <mergeCell ref="C313:E313"/>
    <mergeCell ref="H313:J313"/>
    <mergeCell ref="A310:J310"/>
    <mergeCell ref="A311:J311"/>
    <mergeCell ref="B312:E312"/>
    <mergeCell ref="G312:J312"/>
    <mergeCell ref="A261:J261"/>
    <mergeCell ref="A213:J213"/>
    <mergeCell ref="A214:J214"/>
    <mergeCell ref="C216:E216"/>
    <mergeCell ref="A1:J1"/>
    <mergeCell ref="A2:J2"/>
    <mergeCell ref="A93:J93"/>
    <mergeCell ref="A94:J94"/>
    <mergeCell ref="B3:E3"/>
    <mergeCell ref="G3:J3"/>
    <mergeCell ref="C43:E43"/>
    <mergeCell ref="H43:J43"/>
    <mergeCell ref="B42:E42"/>
    <mergeCell ref="G42:J42"/>
    <mergeCell ref="A41:J41"/>
    <mergeCell ref="A39:J39"/>
    <mergeCell ref="H216:J216"/>
    <mergeCell ref="B215:E215"/>
    <mergeCell ref="C263:E263"/>
    <mergeCell ref="H263:J263"/>
    <mergeCell ref="A260:J260"/>
    <mergeCell ref="G215:J215"/>
    <mergeCell ref="B262:E262"/>
    <mergeCell ref="G262:J262"/>
    <mergeCell ref="B216:B217"/>
    <mergeCell ref="G216:G217"/>
    <mergeCell ref="B263:B264"/>
    <mergeCell ref="G263:G264"/>
    <mergeCell ref="A259:J259"/>
    <mergeCell ref="B134:E134"/>
    <mergeCell ref="G134:J134"/>
    <mergeCell ref="C181:E181"/>
    <mergeCell ref="H181:J181"/>
    <mergeCell ref="C135:E135"/>
    <mergeCell ref="H135:J135"/>
    <mergeCell ref="A178:J178"/>
    <mergeCell ref="A179:J179"/>
    <mergeCell ref="B180:E180"/>
    <mergeCell ref="G180:J180"/>
    <mergeCell ref="B135:B136"/>
    <mergeCell ref="G135:G136"/>
    <mergeCell ref="B181:B182"/>
    <mergeCell ref="G181:G182"/>
    <mergeCell ref="C96:E96"/>
    <mergeCell ref="H96:J96"/>
    <mergeCell ref="B95:E95"/>
    <mergeCell ref="G95:J95"/>
    <mergeCell ref="C4:E4"/>
    <mergeCell ref="H4:J4"/>
    <mergeCell ref="A40:J40"/>
    <mergeCell ref="B4:B5"/>
    <mergeCell ref="G4:G5"/>
    <mergeCell ref="B43:B44"/>
    <mergeCell ref="G43:G44"/>
    <mergeCell ref="B96:B97"/>
    <mergeCell ref="G96:G97"/>
    <mergeCell ref="B313:B314"/>
    <mergeCell ref="G313:G314"/>
    <mergeCell ref="B352:B353"/>
    <mergeCell ref="G352:G353"/>
    <mergeCell ref="B392:B393"/>
    <mergeCell ref="G392:G393"/>
    <mergeCell ref="A451:J451"/>
    <mergeCell ref="A452:J452"/>
    <mergeCell ref="B453:E453"/>
    <mergeCell ref="G453:J453"/>
    <mergeCell ref="B454:B455"/>
    <mergeCell ref="C454:E454"/>
    <mergeCell ref="G454:G455"/>
    <mergeCell ref="H454:J454"/>
  </mergeCells>
  <phoneticPr fontId="0" type="noConversion"/>
  <printOptions horizontalCentered="1" verticalCentered="1"/>
  <pageMargins left="1.3385826771653544" right="0.78740157480314965" top="0.51181102362204722" bottom="0.78740157480314965" header="0" footer="0.59055118110236227"/>
  <pageSetup scale="70" orientation="landscape" r:id="rId1"/>
  <headerFooter alignWithMargins="0">
    <oddFooter>&amp;C&amp;P</oddFooter>
  </headerFooter>
  <rowBreaks count="11" manualBreakCount="11">
    <brk id="39" max="9" man="1"/>
    <brk id="92" max="9" man="1"/>
    <brk id="131" max="16383" man="1"/>
    <brk id="177" max="16383" man="1"/>
    <brk id="212" max="16383" man="1"/>
    <brk id="259" max="16383" man="1"/>
    <brk id="309" max="16383" man="1"/>
    <brk id="348" max="9" man="1"/>
    <brk id="388" max="16383" man="1"/>
    <brk id="450" max="9" man="1"/>
    <brk id="468"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96D5D-5A1C-4AB7-AEAB-D31C0CE04031}">
  <sheetPr codeName="Hoja24">
    <pageSetUpPr fitToPage="1"/>
  </sheetPr>
  <dimension ref="A1:L24"/>
  <sheetViews>
    <sheetView workbookViewId="0">
      <selection sqref="A1:XFD1048576"/>
    </sheetView>
  </sheetViews>
  <sheetFormatPr baseColWidth="10" defaultColWidth="11.44140625" defaultRowHeight="13.2" x14ac:dyDescent="0.25"/>
  <cols>
    <col min="1" max="1" width="38.109375" style="1" customWidth="1"/>
    <col min="2" max="2" width="17.109375" style="1" bestFit="1" customWidth="1"/>
    <col min="3" max="4" width="11.44140625" style="1" customWidth="1"/>
    <col min="5" max="5" width="10.33203125" style="1" bestFit="1" customWidth="1"/>
    <col min="6" max="6" width="13" style="1" bestFit="1" customWidth="1"/>
    <col min="7" max="9" width="11.44140625" style="1"/>
    <col min="10" max="12" width="17.5546875" style="1" customWidth="1"/>
    <col min="13" max="16384" width="11.44140625" style="1"/>
  </cols>
  <sheetData>
    <row r="1" spans="1:12" x14ac:dyDescent="0.25">
      <c r="A1" s="359" t="s">
        <v>501</v>
      </c>
      <c r="B1" s="359"/>
      <c r="C1" s="359"/>
      <c r="D1" s="359"/>
      <c r="E1" s="359"/>
      <c r="F1" s="359"/>
      <c r="G1" s="28"/>
      <c r="H1" s="28"/>
    </row>
    <row r="2" spans="1:12" x14ac:dyDescent="0.25">
      <c r="A2" s="359"/>
      <c r="B2" s="359"/>
      <c r="C2" s="359"/>
      <c r="D2" s="359"/>
      <c r="E2" s="359"/>
      <c r="F2" s="359"/>
      <c r="G2" s="28"/>
      <c r="H2" s="28"/>
      <c r="J2" s="333"/>
      <c r="K2" s="333"/>
      <c r="L2" s="333"/>
    </row>
    <row r="3" spans="1:12" x14ac:dyDescent="0.25">
      <c r="A3" s="357" t="s">
        <v>489</v>
      </c>
      <c r="B3" s="357"/>
      <c r="C3" s="357"/>
      <c r="D3" s="357"/>
      <c r="E3" s="357"/>
      <c r="F3" s="357"/>
      <c r="J3" s="333"/>
      <c r="K3" s="333"/>
    </row>
    <row r="4" spans="1:12" x14ac:dyDescent="0.25">
      <c r="A4" s="357" t="s">
        <v>122</v>
      </c>
      <c r="B4" s="357"/>
      <c r="C4" s="357"/>
      <c r="D4" s="357"/>
      <c r="E4" s="357"/>
      <c r="F4" s="357"/>
      <c r="J4" s="333"/>
      <c r="K4" s="333"/>
      <c r="L4" s="333"/>
    </row>
    <row r="5" spans="1:12" ht="13.8" thickBot="1" x14ac:dyDescent="0.3">
      <c r="A5" s="357" t="s">
        <v>226</v>
      </c>
      <c r="B5" s="357"/>
      <c r="C5" s="357"/>
      <c r="D5" s="357"/>
      <c r="E5" s="357"/>
      <c r="F5" s="357"/>
      <c r="J5" s="333"/>
      <c r="K5" s="333"/>
      <c r="L5" s="333"/>
    </row>
    <row r="6" spans="1:12" ht="13.8" thickTop="1" x14ac:dyDescent="0.25">
      <c r="A6" s="266" t="s">
        <v>123</v>
      </c>
      <c r="B6" s="262">
        <v>2023</v>
      </c>
      <c r="C6" s="360" t="s">
        <v>547</v>
      </c>
      <c r="D6" s="360"/>
      <c r="E6" s="264" t="s">
        <v>137</v>
      </c>
      <c r="F6" s="264" t="s">
        <v>129</v>
      </c>
      <c r="J6" s="333"/>
      <c r="K6" s="333"/>
      <c r="L6" s="333"/>
    </row>
    <row r="7" spans="1:12" ht="13.8" thickBot="1" x14ac:dyDescent="0.3">
      <c r="A7" s="267"/>
      <c r="B7" s="263" t="s">
        <v>344</v>
      </c>
      <c r="C7" s="263">
        <v>2023</v>
      </c>
      <c r="D7" s="263">
        <v>2024</v>
      </c>
      <c r="E7" s="263" t="s">
        <v>543</v>
      </c>
      <c r="F7" s="265">
        <v>2024</v>
      </c>
      <c r="J7" s="319"/>
      <c r="K7" s="319"/>
      <c r="L7" s="319"/>
    </row>
    <row r="8" spans="1:12" ht="13.8" thickTop="1" x14ac:dyDescent="0.25">
      <c r="A8" s="361" t="s">
        <v>480</v>
      </c>
      <c r="B8" s="361"/>
      <c r="C8" s="361"/>
      <c r="D8" s="361"/>
      <c r="E8" s="361"/>
      <c r="F8" s="361"/>
    </row>
    <row r="9" spans="1:12" x14ac:dyDescent="0.25">
      <c r="A9" s="284" t="s">
        <v>482</v>
      </c>
      <c r="B9" s="293">
        <v>94936839.526422396</v>
      </c>
      <c r="C9" s="285">
        <v>16705378.312459078</v>
      </c>
      <c r="D9" s="285">
        <v>16698914.998600001</v>
      </c>
      <c r="E9" s="277">
        <v>-3.8690017898348051E-4</v>
      </c>
      <c r="F9" s="286"/>
    </row>
    <row r="10" spans="1:12" x14ac:dyDescent="0.25">
      <c r="A10" s="87" t="s">
        <v>486</v>
      </c>
      <c r="B10" s="334">
        <v>12952419.158209963</v>
      </c>
      <c r="C10" s="334">
        <v>3663282.2788299904</v>
      </c>
      <c r="D10" s="334">
        <v>3842404.2316999943</v>
      </c>
      <c r="E10" s="25">
        <v>4.8896573956406474E-2</v>
      </c>
      <c r="F10" s="25">
        <v>0.23009903529792999</v>
      </c>
      <c r="H10" s="318"/>
    </row>
    <row r="11" spans="1:12" x14ac:dyDescent="0.25">
      <c r="A11" s="268" t="s">
        <v>198</v>
      </c>
      <c r="B11" s="295">
        <v>81984420.368212432</v>
      </c>
      <c r="C11" s="295">
        <v>13042096.033629088</v>
      </c>
      <c r="D11" s="295">
        <v>12856510.766900007</v>
      </c>
      <c r="E11" s="283">
        <v>-1.4229711715858313E-2</v>
      </c>
      <c r="F11" s="283">
        <v>0.76990096470207003</v>
      </c>
    </row>
    <row r="12" spans="1:12" x14ac:dyDescent="0.25">
      <c r="A12" s="357" t="s">
        <v>5</v>
      </c>
      <c r="B12" s="357"/>
      <c r="C12" s="357"/>
      <c r="D12" s="357"/>
      <c r="E12" s="357"/>
      <c r="F12" s="357"/>
    </row>
    <row r="13" spans="1:12" x14ac:dyDescent="0.25">
      <c r="A13" s="287" t="s">
        <v>483</v>
      </c>
      <c r="B13" s="294">
        <v>85507796.860007599</v>
      </c>
      <c r="C13" s="288">
        <v>13699570.761573901</v>
      </c>
      <c r="D13" s="288">
        <v>13484869.0514</v>
      </c>
      <c r="E13" s="277">
        <v>-1.5672148705280657E-2</v>
      </c>
      <c r="F13" s="287"/>
    </row>
    <row r="14" spans="1:12" x14ac:dyDescent="0.25">
      <c r="A14" s="83" t="s">
        <v>487</v>
      </c>
      <c r="B14" s="334">
        <v>9455868.1020400021</v>
      </c>
      <c r="C14" s="334">
        <v>1404711.9922000032</v>
      </c>
      <c r="D14" s="334">
        <v>1499122.2242899965</v>
      </c>
      <c r="E14" s="25">
        <v>6.7209671885930022E-2</v>
      </c>
      <c r="F14" s="25">
        <v>0.1111706920234689</v>
      </c>
      <c r="H14" s="320"/>
    </row>
    <row r="15" spans="1:12" x14ac:dyDescent="0.25">
      <c r="A15" s="268" t="s">
        <v>198</v>
      </c>
      <c r="B15" s="295">
        <v>76051928.757967591</v>
      </c>
      <c r="C15" s="295">
        <v>12294858.769373897</v>
      </c>
      <c r="D15" s="295">
        <v>11985746.827110004</v>
      </c>
      <c r="E15" s="270">
        <v>-2.514156104288744E-2</v>
      </c>
      <c r="F15" s="283">
        <v>0.88882930797653115</v>
      </c>
    </row>
    <row r="16" spans="1:12" x14ac:dyDescent="0.25">
      <c r="A16" s="357" t="s">
        <v>484</v>
      </c>
      <c r="B16" s="357"/>
      <c r="C16" s="357"/>
      <c r="D16" s="357"/>
      <c r="E16" s="357"/>
      <c r="F16" s="357"/>
    </row>
    <row r="17" spans="1:6" x14ac:dyDescent="0.25">
      <c r="A17" s="275" t="s">
        <v>492</v>
      </c>
      <c r="B17" s="276">
        <v>9429042.6664147973</v>
      </c>
      <c r="C17" s="276">
        <v>3005807.5508851763</v>
      </c>
      <c r="D17" s="276">
        <v>3214045.9472000003</v>
      </c>
      <c r="E17" s="277">
        <v>6.9278685607633186E-2</v>
      </c>
      <c r="F17" s="292"/>
    </row>
    <row r="18" spans="1:6" x14ac:dyDescent="0.25">
      <c r="A18" s="87" t="s">
        <v>479</v>
      </c>
      <c r="B18" s="6">
        <v>3496551.0561699606</v>
      </c>
      <c r="C18" s="6">
        <v>2258570.2866299869</v>
      </c>
      <c r="D18" s="6">
        <v>2343282.0074099978</v>
      </c>
      <c r="E18" s="27">
        <v>3.7506789707398999E-2</v>
      </c>
      <c r="F18" s="27"/>
    </row>
    <row r="19" spans="1:6" ht="13.8" thickBot="1" x14ac:dyDescent="0.3">
      <c r="A19" s="289" t="s">
        <v>198</v>
      </c>
      <c r="B19" s="290">
        <v>5932491.6102448404</v>
      </c>
      <c r="C19" s="290">
        <v>747237.26425519027</v>
      </c>
      <c r="D19" s="290">
        <v>870763.939790003</v>
      </c>
      <c r="E19" s="291">
        <v>0.16531118219584259</v>
      </c>
      <c r="F19" s="291"/>
    </row>
    <row r="20" spans="1:6" ht="25.5" customHeight="1" thickTop="1" x14ac:dyDescent="0.25">
      <c r="A20" s="358" t="s">
        <v>417</v>
      </c>
      <c r="B20" s="358"/>
      <c r="C20" s="358"/>
      <c r="D20" s="358"/>
      <c r="E20" s="358"/>
      <c r="F20" s="358"/>
    </row>
    <row r="21" spans="1:6" x14ac:dyDescent="0.25">
      <c r="A21" s="7"/>
      <c r="B21" s="7"/>
      <c r="C21" s="7"/>
      <c r="D21" s="7"/>
      <c r="E21" s="7"/>
      <c r="F21" s="7"/>
    </row>
    <row r="22" spans="1:6" x14ac:dyDescent="0.25">
      <c r="A22" s="7"/>
      <c r="B22" s="7"/>
      <c r="C22" s="7"/>
      <c r="D22" s="7"/>
      <c r="E22" s="7"/>
      <c r="F22" s="7"/>
    </row>
    <row r="23" spans="1:6" x14ac:dyDescent="0.25">
      <c r="A23" s="7"/>
      <c r="B23" s="7"/>
      <c r="C23" s="7"/>
      <c r="D23" s="7"/>
      <c r="E23" s="7"/>
      <c r="F23" s="7"/>
    </row>
    <row r="24" spans="1:6" x14ac:dyDescent="0.25">
      <c r="A24" s="7"/>
      <c r="B24" s="7"/>
      <c r="C24" s="7"/>
      <c r="D24" s="7"/>
      <c r="E24" s="7"/>
      <c r="F24" s="7"/>
    </row>
  </sheetData>
  <mergeCells count="10">
    <mergeCell ref="A1:F1"/>
    <mergeCell ref="A8:F8"/>
    <mergeCell ref="A12:F12"/>
    <mergeCell ref="A16:F16"/>
    <mergeCell ref="A20:F20"/>
    <mergeCell ref="A2:F2"/>
    <mergeCell ref="A3:F3"/>
    <mergeCell ref="A4:F4"/>
    <mergeCell ref="A5:F5"/>
    <mergeCell ref="C6:D6"/>
  </mergeCells>
  <printOptions horizontalCentered="1" verticalCentered="1"/>
  <pageMargins left="0.78740157480314965" right="0.78740157480314965" top="1.8897637795275593" bottom="0.78740157480314965" header="0" footer="0.59055118110236227"/>
  <pageSetup scale="88" orientation="portrait" r:id="rId1"/>
  <headerFooter alignWithMargins="0">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9C390-4839-40F0-B836-A9B8F1C6B082}">
  <sheetPr codeName="Hoja32">
    <pageSetUpPr fitToPage="1"/>
  </sheetPr>
  <dimension ref="A1:F25"/>
  <sheetViews>
    <sheetView workbookViewId="0">
      <selection sqref="A1:F1"/>
    </sheetView>
  </sheetViews>
  <sheetFormatPr baseColWidth="10" defaultColWidth="11.5546875" defaultRowHeight="13.2" x14ac:dyDescent="0.25"/>
  <cols>
    <col min="1" max="1" width="38.5546875" style="83" customWidth="1"/>
    <col min="2" max="5" width="11.5546875" style="83"/>
    <col min="6" max="6" width="12.109375" style="83" customWidth="1"/>
    <col min="7" max="16384" width="11.5546875" style="83"/>
  </cols>
  <sheetData>
    <row r="1" spans="1:6" x14ac:dyDescent="0.25">
      <c r="A1" s="359" t="s">
        <v>502</v>
      </c>
      <c r="B1" s="359"/>
      <c r="C1" s="359"/>
      <c r="D1" s="359"/>
      <c r="E1" s="359"/>
      <c r="F1" s="359"/>
    </row>
    <row r="2" spans="1:6" x14ac:dyDescent="0.25">
      <c r="A2" s="406" t="s">
        <v>491</v>
      </c>
      <c r="B2" s="406"/>
      <c r="C2" s="406"/>
      <c r="D2" s="406"/>
      <c r="E2" s="406"/>
      <c r="F2" s="406"/>
    </row>
    <row r="3" spans="1:6" x14ac:dyDescent="0.25">
      <c r="A3" s="357" t="s">
        <v>122</v>
      </c>
      <c r="B3" s="357"/>
      <c r="C3" s="357"/>
      <c r="D3" s="357"/>
      <c r="E3" s="357"/>
      <c r="F3" s="357"/>
    </row>
    <row r="4" spans="1:6" ht="13.8" thickBot="1" x14ac:dyDescent="0.3">
      <c r="A4" s="357" t="s">
        <v>226</v>
      </c>
      <c r="B4" s="357"/>
      <c r="C4" s="357"/>
      <c r="D4" s="357"/>
      <c r="E4" s="357"/>
      <c r="F4" s="357"/>
    </row>
    <row r="5" spans="1:6" ht="13.8" thickTop="1" x14ac:dyDescent="0.25">
      <c r="A5" s="281" t="s">
        <v>123</v>
      </c>
      <c r="B5" s="262">
        <v>2023</v>
      </c>
      <c r="C5" s="360" t="s">
        <v>547</v>
      </c>
      <c r="D5" s="360"/>
      <c r="E5" s="264" t="s">
        <v>137</v>
      </c>
      <c r="F5" s="264" t="s">
        <v>129</v>
      </c>
    </row>
    <row r="6" spans="1:6" ht="13.8" thickBot="1" x14ac:dyDescent="0.3">
      <c r="A6" s="263"/>
      <c r="B6" s="263" t="s">
        <v>344</v>
      </c>
      <c r="C6" s="263">
        <v>2023</v>
      </c>
      <c r="D6" s="263">
        <v>2024</v>
      </c>
      <c r="E6" s="263" t="s">
        <v>543</v>
      </c>
      <c r="F6" s="265">
        <v>2024</v>
      </c>
    </row>
    <row r="7" spans="1:6" ht="13.8" thickTop="1" x14ac:dyDescent="0.25">
      <c r="A7" s="361" t="s">
        <v>480</v>
      </c>
      <c r="B7" s="361"/>
      <c r="C7" s="361"/>
      <c r="D7" s="361"/>
      <c r="E7" s="361"/>
      <c r="F7" s="361"/>
    </row>
    <row r="8" spans="1:6" x14ac:dyDescent="0.25">
      <c r="A8" s="284" t="s">
        <v>482</v>
      </c>
      <c r="B8" s="305">
        <v>94936839.526422396</v>
      </c>
      <c r="C8" s="305">
        <v>16705378.312459078</v>
      </c>
      <c r="D8" s="305">
        <v>16698914.998600001</v>
      </c>
      <c r="E8" s="308">
        <v>-3.8690017898348051E-4</v>
      </c>
      <c r="F8" s="305"/>
    </row>
    <row r="9" spans="1:6" ht="26.4" x14ac:dyDescent="0.25">
      <c r="A9" s="301" t="s">
        <v>476</v>
      </c>
      <c r="B9" s="316">
        <v>14951620.450959995</v>
      </c>
      <c r="C9" s="316">
        <v>4050740.5326899975</v>
      </c>
      <c r="D9" s="316">
        <v>4256197.09179</v>
      </c>
      <c r="E9" s="303">
        <v>5.072074042806296E-2</v>
      </c>
      <c r="F9" s="303">
        <v>0.25487866080801236</v>
      </c>
    </row>
    <row r="10" spans="1:6" x14ac:dyDescent="0.25">
      <c r="A10" s="302" t="s">
        <v>198</v>
      </c>
      <c r="B10" s="306">
        <v>79985219.075462401</v>
      </c>
      <c r="C10" s="306">
        <v>12654637.77976908</v>
      </c>
      <c r="D10" s="306">
        <v>12442717.906810001</v>
      </c>
      <c r="E10" s="307">
        <v>-1.6746419506204702E-2</v>
      </c>
      <c r="F10" s="307">
        <v>0.74512133919198764</v>
      </c>
    </row>
    <row r="11" spans="1:6" x14ac:dyDescent="0.25">
      <c r="A11" s="357" t="s">
        <v>5</v>
      </c>
      <c r="B11" s="357"/>
      <c r="C11" s="357"/>
      <c r="D11" s="357"/>
      <c r="E11" s="357"/>
      <c r="F11" s="357"/>
    </row>
    <row r="12" spans="1:6" x14ac:dyDescent="0.25">
      <c r="A12" s="287" t="s">
        <v>483</v>
      </c>
      <c r="B12" s="309">
        <v>85507796.860007599</v>
      </c>
      <c r="C12" s="309">
        <v>13699570.761573901</v>
      </c>
      <c r="D12" s="309">
        <v>13484869.0514</v>
      </c>
      <c r="E12" s="308">
        <v>-1.5672148705280664E-2</v>
      </c>
      <c r="F12" s="305"/>
    </row>
    <row r="13" spans="1:6" ht="26.4" x14ac:dyDescent="0.25">
      <c r="A13" s="301" t="s">
        <v>476</v>
      </c>
      <c r="B13" s="316">
        <v>7300822.817489991</v>
      </c>
      <c r="C13" s="316">
        <v>1047706.9823399991</v>
      </c>
      <c r="D13" s="316">
        <v>1152811.0104799985</v>
      </c>
      <c r="E13" s="303">
        <v>0.10031815184170578</v>
      </c>
      <c r="F13" s="303">
        <v>8.5489225448601117E-2</v>
      </c>
    </row>
    <row r="14" spans="1:6" x14ac:dyDescent="0.25">
      <c r="A14" s="302" t="s">
        <v>198</v>
      </c>
      <c r="B14" s="306">
        <v>78206974.042517602</v>
      </c>
      <c r="C14" s="306">
        <v>12651863.779233903</v>
      </c>
      <c r="D14" s="306">
        <v>12332058.040920002</v>
      </c>
      <c r="E14" s="307">
        <v>-2.5277361809634136E-2</v>
      </c>
      <c r="F14" s="307">
        <v>0.91451077455139895</v>
      </c>
    </row>
    <row r="15" spans="1:6" x14ac:dyDescent="0.25">
      <c r="A15" s="357" t="s">
        <v>485</v>
      </c>
      <c r="B15" s="357"/>
      <c r="C15" s="357"/>
      <c r="D15" s="357"/>
      <c r="E15" s="357"/>
      <c r="F15" s="357"/>
    </row>
    <row r="16" spans="1:6" x14ac:dyDescent="0.25">
      <c r="A16" s="275" t="s">
        <v>492</v>
      </c>
      <c r="B16" s="309">
        <v>9429042.6664147973</v>
      </c>
      <c r="C16" s="309">
        <v>3005807.5508851763</v>
      </c>
      <c r="D16" s="309">
        <v>3214045.9472000003</v>
      </c>
      <c r="E16" s="308">
        <v>6.9278685607633284E-2</v>
      </c>
      <c r="F16" s="305"/>
    </row>
    <row r="17" spans="1:6" ht="26.4" x14ac:dyDescent="0.25">
      <c r="A17" s="301" t="s">
        <v>476</v>
      </c>
      <c r="B17" s="304">
        <v>7650797.6334700044</v>
      </c>
      <c r="C17" s="304">
        <v>3003033.5503499983</v>
      </c>
      <c r="D17" s="304">
        <v>3103386.0813100012</v>
      </c>
      <c r="E17" s="303">
        <v>3.3417052882511733E-2</v>
      </c>
      <c r="F17" s="304"/>
    </row>
    <row r="18" spans="1:6" ht="13.8" thickBot="1" x14ac:dyDescent="0.3">
      <c r="A18" s="310" t="s">
        <v>198</v>
      </c>
      <c r="B18" s="311">
        <v>1778245.0329447985</v>
      </c>
      <c r="C18" s="311">
        <v>2774.0005351770669</v>
      </c>
      <c r="D18" s="311">
        <v>110659.86588999815</v>
      </c>
      <c r="E18" s="312">
        <v>38.891796878451082</v>
      </c>
      <c r="F18" s="312"/>
    </row>
    <row r="19" spans="1:6" s="9" customFormat="1" ht="10.8" thickTop="1" x14ac:dyDescent="0.2">
      <c r="A19" s="297" t="s">
        <v>488</v>
      </c>
      <c r="B19" s="298"/>
      <c r="C19" s="299"/>
      <c r="D19" s="299"/>
    </row>
    <row r="20" spans="1:6" s="9" customFormat="1" ht="10.199999999999999" x14ac:dyDescent="0.2">
      <c r="A20" s="297" t="s">
        <v>477</v>
      </c>
      <c r="B20" s="300"/>
      <c r="C20" s="300"/>
      <c r="D20" s="300"/>
    </row>
    <row r="22" spans="1:6" x14ac:dyDescent="0.25">
      <c r="B22" s="315"/>
      <c r="C22" s="315"/>
      <c r="D22" s="315"/>
    </row>
    <row r="23" spans="1:6" x14ac:dyDescent="0.25">
      <c r="B23" s="315"/>
      <c r="C23" s="315"/>
      <c r="D23" s="315"/>
    </row>
    <row r="25" spans="1:6" ht="12" customHeight="1" x14ac:dyDescent="0.25"/>
  </sheetData>
  <mergeCells count="8">
    <mergeCell ref="A1:F1"/>
    <mergeCell ref="C5:D5"/>
    <mergeCell ref="A15:F15"/>
    <mergeCell ref="A2:F2"/>
    <mergeCell ref="A3:F3"/>
    <mergeCell ref="A4:F4"/>
    <mergeCell ref="A7:F7"/>
    <mergeCell ref="A11:F11"/>
  </mergeCells>
  <pageMargins left="0.70866141732283472" right="0.70866141732283472" top="0.74803149606299213" bottom="0.74803149606299213" header="0.31496062992125984" footer="0.31496062992125984"/>
  <pageSetup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2">
    <tabColor rgb="FFFFFF00"/>
  </sheetPr>
  <dimension ref="B1:K5"/>
  <sheetViews>
    <sheetView topLeftCell="D1" workbookViewId="0">
      <selection activeCell="K2" sqref="K2"/>
    </sheetView>
  </sheetViews>
  <sheetFormatPr baseColWidth="10" defaultRowHeight="13.2" x14ac:dyDescent="0.25"/>
  <cols>
    <col min="1" max="1" width="1.44140625" customWidth="1"/>
    <col min="2" max="2" width="27.88671875" customWidth="1"/>
    <col min="3" max="3" width="38.109375" bestFit="1" customWidth="1"/>
    <col min="4" max="11" width="15.109375" customWidth="1"/>
  </cols>
  <sheetData>
    <row r="1" spans="2:11" x14ac:dyDescent="0.25">
      <c r="B1">
        <v>5</v>
      </c>
      <c r="C1">
        <v>6</v>
      </c>
      <c r="D1">
        <v>7</v>
      </c>
      <c r="E1">
        <v>8</v>
      </c>
      <c r="F1">
        <v>9</v>
      </c>
      <c r="G1">
        <v>10</v>
      </c>
      <c r="H1">
        <v>11</v>
      </c>
      <c r="I1">
        <v>12</v>
      </c>
      <c r="J1">
        <v>11</v>
      </c>
      <c r="K1">
        <v>12</v>
      </c>
    </row>
    <row r="2" spans="2:11" x14ac:dyDescent="0.25">
      <c r="B2" t="str">
        <f>_xlfn.CONCAT("Gráfico  Nº ",B1)</f>
        <v>Gráfico  Nº 5</v>
      </c>
      <c r="C2" t="str">
        <f t="shared" ref="C2:I2" si="0">_xlfn.CONCAT("Gráfico  Nº ",C1)</f>
        <v>Gráfico  Nº 6</v>
      </c>
      <c r="D2" t="str">
        <f t="shared" si="0"/>
        <v>Gráfico  Nº 7</v>
      </c>
      <c r="E2" t="str">
        <f t="shared" si="0"/>
        <v>Gráfico  Nº 8</v>
      </c>
      <c r="F2" t="str">
        <f t="shared" si="0"/>
        <v>Gráfico  Nº 9</v>
      </c>
      <c r="G2" t="str">
        <f t="shared" si="0"/>
        <v>Gráfico  Nº 10</v>
      </c>
      <c r="H2" t="str">
        <f t="shared" si="0"/>
        <v>Gráfico  Nº 11</v>
      </c>
      <c r="I2" t="str">
        <f t="shared" si="0"/>
        <v>Gráfico  Nº 12</v>
      </c>
      <c r="J2" t="str">
        <f>_xlfn.CONCAT("Gráfico  Nº ",J1)</f>
        <v>Gráfico  Nº 11</v>
      </c>
      <c r="K2" t="str">
        <f t="shared" ref="K2" si="1">_xlfn.CONCAT("Gráfico  Nº ",K1)</f>
        <v>Gráfico  Nº 12</v>
      </c>
    </row>
    <row r="3" spans="2:11" x14ac:dyDescent="0.25">
      <c r="B3" t="s">
        <v>355</v>
      </c>
      <c r="C3" t="s">
        <v>356</v>
      </c>
      <c r="D3" s="83" t="s">
        <v>534</v>
      </c>
      <c r="E3" s="83" t="s">
        <v>535</v>
      </c>
      <c r="F3" t="s">
        <v>357</v>
      </c>
      <c r="G3" t="s">
        <v>221</v>
      </c>
      <c r="H3" t="s">
        <v>210</v>
      </c>
      <c r="I3" t="s">
        <v>142</v>
      </c>
      <c r="J3" t="s">
        <v>238</v>
      </c>
      <c r="K3" s="83" t="s">
        <v>432</v>
      </c>
    </row>
    <row r="4" spans="2:11" x14ac:dyDescent="0.25">
      <c r="B4" t="str">
        <f ca="1">"Participación enero - "&amp;LOWER(TEXT(TODAY()-20,"mmmm"))&amp;" "&amp;YEAR(TODAY())</f>
        <v>Participación enero - febrero 2024</v>
      </c>
      <c r="C4" t="str">
        <f ca="1">"Participación enero - "&amp;LOWER(TEXT(TODAY()-20,"mmmm"))&amp;" "&amp;YEAR(TODAY())</f>
        <v>Participación enero - febrero 2024</v>
      </c>
      <c r="D4" t="str">
        <f ca="1">"Participación enero - "&amp;LOWER(TEXT(TODAY()-20,"mmmm"))&amp;" "&amp;YEAR(TODAY())</f>
        <v>Participación enero - febrero 2024</v>
      </c>
      <c r="E4" t="str">
        <f ca="1">"Participación enero - "&amp;LOWER(TEXT(TODAY()-20,"mmmm"))&amp;" "&amp;YEAR(TODAY())</f>
        <v>Participación enero - febrero 2024</v>
      </c>
      <c r="F4" t="str">
        <f ca="1">"Miles de dólares  enero - "&amp;LOWER(TEXT(TODAY()-20,"mmmm"))&amp;" "&amp;YEAR(TODAY())</f>
        <v>Miles de dólares  enero - febrero 2024</v>
      </c>
      <c r="G4" t="str">
        <f ca="1">"Miles de dólares  enero - "&amp;LOWER(TEXT(TODAY()-20,"mmmm"))&amp;" "&amp;YEAR(TODAY())</f>
        <v>Miles de dólares  enero - febrero 2024</v>
      </c>
      <c r="H4" t="str">
        <f ca="1">"Miles de dólares  enero - "&amp;LOWER(TEXT(TODAY()-20,"mmmm"))&amp;" "&amp;YEAR(TODAY())</f>
        <v>Miles de dólares  enero - febrero 2024</v>
      </c>
      <c r="I4" t="str">
        <f ca="1">"Miles de dólares  enero - "&amp;LOWER(TEXT(TODAY()-20,"mmmm"))&amp;" "&amp;YEAR(TODAY())</f>
        <v>Miles de dólares  enero - febrero 2024</v>
      </c>
      <c r="J4" t="str">
        <f ca="1">"Millones de dólares  enero - "&amp;LOWER(TEXT(TODAY()-20,"mmmm"))&amp;" "&amp;YEAR(TODAY())</f>
        <v>Millones de dólares  enero - febrero 2024</v>
      </c>
      <c r="K4" t="str">
        <f ca="1">"Millones de dólares  enero - "&amp;LOWER(TEXT(TODAY()-20,"mmmm"))&amp;" "&amp;YEAR(TODAY())</f>
        <v>Millones de dólares  enero - febrero 2024</v>
      </c>
    </row>
    <row r="5" spans="2:11" s="181" customFormat="1" ht="118.8" x14ac:dyDescent="0.25">
      <c r="B5" s="208" t="str">
        <f ca="1">CONCATENATE(B2,CHAR(10),B3,CHAR(10),B4)</f>
        <v>Gráfico  Nº 5
Exportaciones silvoagropecuarias por clase
Participación enero - febrero 2024</v>
      </c>
      <c r="C5" s="208" t="str">
        <f ca="1">CONCATENATE(C2,CHAR(10),C3,CHAR(10),C4)</f>
        <v>Gráfico  Nº 6
Exportaciones silvoagropecuarias por sector
Participación enero - febrero 2024</v>
      </c>
      <c r="D5" s="208" t="str">
        <f ca="1">CONCATENATE(D2,CHAR(10),D3,CHAR(10),D4)</f>
        <v>Gráfico  Nº 7
Exportación de productos silvoagropecuarios por zona geográfica
Participación enero - febrero 2024</v>
      </c>
      <c r="E5" s="208" t="str">
        <f ca="1">CONCATENATE(E2,CHAR(10),E3,CHAR(10),E4)</f>
        <v>Gráfico  Nº 8
Importación de productos silvoagropecuarios por zona geográfica
Participación enero - febrero 2024</v>
      </c>
      <c r="F5" s="208" t="str">
        <f t="shared" ref="F5:G5" ca="1" si="2">CONCATENATE(F2,CHAR(10),F3,CHAR(10),F4)</f>
        <v>Gráfico  Nº 9
Exportación de productos silvoagropecuarios por país de  destino
Miles de dólares  enero - febrero 2024</v>
      </c>
      <c r="G5" s="208" t="str">
        <f t="shared" ca="1" si="2"/>
        <v>Gráfico  Nº 10
Importación de productos silvoagropecuarios por país de origen
Miles de dólares  enero - febrero 2024</v>
      </c>
      <c r="H5" s="208" t="str">
        <f t="shared" ref="H5" ca="1" si="3">CONCATENATE(H2,CHAR(10),H3,CHAR(10),H4)</f>
        <v>Gráfico  Nº 11
Principales productos silvoagropecuarios exportados
Miles de dólares  enero - febrero 2024</v>
      </c>
      <c r="I5" s="208" t="str">
        <f t="shared" ref="I5:K5" ca="1" si="4">CONCATENATE(I2,CHAR(10),I3,CHAR(10),I4)</f>
        <v>Gráfico  Nº 12
Principales productos silvoagropecuarios importados
Miles de dólares  enero - febrero 2024</v>
      </c>
      <c r="J5" s="208" t="str">
        <f t="shared" ca="1" si="4"/>
        <v>Gráfico  Nº 11
Principales rubros exportados
Millones de dólares  enero - febrero 2024</v>
      </c>
      <c r="K5" s="208" t="str">
        <f t="shared" ca="1" si="4"/>
        <v>Gráfico  Nº 12
Principales rubros importados
Millones de dólares  enero - febrero 2024</v>
      </c>
    </row>
  </sheetData>
  <pageMargins left="0.7" right="0.7" top="0.75" bottom="0.75" header="0.3" footer="0.3"/>
  <pageSetup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299A7-0E35-4F67-8F8F-9214BC8918C3}">
  <sheetPr codeName="Hoja30">
    <pageSetUpPr fitToPage="1"/>
  </sheetPr>
  <dimension ref="A1:J23"/>
  <sheetViews>
    <sheetView zoomScale="92" zoomScaleNormal="92" workbookViewId="0">
      <selection sqref="A1:F1"/>
    </sheetView>
  </sheetViews>
  <sheetFormatPr baseColWidth="10" defaultColWidth="11.44140625" defaultRowHeight="13.2" x14ac:dyDescent="0.25"/>
  <cols>
    <col min="1" max="1" width="38.109375" style="1" customWidth="1"/>
    <col min="2" max="2" width="17.109375" style="1" bestFit="1" customWidth="1"/>
    <col min="3" max="3" width="12.6640625" style="1" customWidth="1"/>
    <col min="4" max="4" width="12.88671875" style="1" customWidth="1"/>
    <col min="5" max="5" width="10.33203125" style="1" bestFit="1" customWidth="1"/>
    <col min="6" max="6" width="13" style="1" bestFit="1" customWidth="1"/>
    <col min="7" max="7" width="11.44140625" style="318"/>
    <col min="8" max="16384" width="11.44140625" style="1"/>
  </cols>
  <sheetData>
    <row r="1" spans="1:10" ht="15.9" customHeight="1" x14ac:dyDescent="0.25">
      <c r="A1" s="359" t="s">
        <v>120</v>
      </c>
      <c r="B1" s="359"/>
      <c r="C1" s="359"/>
      <c r="D1" s="359"/>
      <c r="E1" s="359"/>
      <c r="F1" s="359"/>
      <c r="G1" s="335"/>
      <c r="H1" s="103"/>
      <c r="I1" s="103"/>
    </row>
    <row r="2" spans="1:10" ht="15.9" customHeight="1" x14ac:dyDescent="0.25">
      <c r="A2" s="357" t="s">
        <v>490</v>
      </c>
      <c r="B2" s="357"/>
      <c r="C2" s="357"/>
      <c r="D2" s="357"/>
      <c r="E2" s="357"/>
      <c r="F2" s="357"/>
      <c r="G2" s="335"/>
      <c r="H2" s="103"/>
      <c r="I2" s="103"/>
    </row>
    <row r="3" spans="1:10" ht="15.9" customHeight="1" x14ac:dyDescent="0.25">
      <c r="A3" s="357" t="s">
        <v>122</v>
      </c>
      <c r="B3" s="357"/>
      <c r="C3" s="357"/>
      <c r="D3" s="357"/>
      <c r="E3" s="357"/>
      <c r="F3" s="357"/>
      <c r="G3" s="335"/>
      <c r="H3" s="103"/>
      <c r="I3" s="103"/>
    </row>
    <row r="4" spans="1:10" ht="15.9" customHeight="1" thickBot="1" x14ac:dyDescent="0.3">
      <c r="A4" s="357" t="s">
        <v>226</v>
      </c>
      <c r="B4" s="357"/>
      <c r="C4" s="357"/>
      <c r="D4" s="357"/>
      <c r="E4" s="357"/>
      <c r="F4" s="357"/>
      <c r="G4" s="336"/>
      <c r="H4" s="29"/>
      <c r="I4" s="29"/>
    </row>
    <row r="5" spans="1:10" ht="13.8" thickTop="1" x14ac:dyDescent="0.25">
      <c r="A5" s="266" t="s">
        <v>123</v>
      </c>
      <c r="B5" s="262">
        <v>2023</v>
      </c>
      <c r="C5" s="360" t="s">
        <v>547</v>
      </c>
      <c r="D5" s="360"/>
      <c r="E5" s="264" t="s">
        <v>137</v>
      </c>
      <c r="F5" s="264" t="s">
        <v>129</v>
      </c>
      <c r="G5" s="337"/>
      <c r="H5" s="29"/>
      <c r="I5" s="29"/>
    </row>
    <row r="6" spans="1:10" ht="13.8" thickBot="1" x14ac:dyDescent="0.3">
      <c r="A6" s="267"/>
      <c r="B6" s="263" t="s">
        <v>344</v>
      </c>
      <c r="C6" s="263">
        <v>2023</v>
      </c>
      <c r="D6" s="263">
        <v>2024</v>
      </c>
      <c r="E6" s="263" t="s">
        <v>543</v>
      </c>
      <c r="F6" s="265">
        <v>2024</v>
      </c>
    </row>
    <row r="7" spans="1:10" ht="15.9" customHeight="1" thickTop="1" x14ac:dyDescent="0.25">
      <c r="A7" s="361" t="s">
        <v>480</v>
      </c>
      <c r="B7" s="361"/>
      <c r="C7" s="361"/>
      <c r="D7" s="361"/>
      <c r="E7" s="361"/>
      <c r="F7" s="361"/>
      <c r="J7" s="351"/>
    </row>
    <row r="8" spans="1:10" s="83" customFormat="1" x14ac:dyDescent="0.25">
      <c r="A8" s="284" t="s">
        <v>482</v>
      </c>
      <c r="B8" s="293">
        <v>94936839.526422396</v>
      </c>
      <c r="C8" s="285">
        <v>16705378.312459078</v>
      </c>
      <c r="D8" s="285">
        <v>16698914.998600001</v>
      </c>
      <c r="E8" s="277">
        <v>-3.8690017898348051E-4</v>
      </c>
      <c r="F8" s="286"/>
      <c r="G8" s="332"/>
      <c r="H8" s="332"/>
    </row>
    <row r="9" spans="1:10" ht="15.9" customHeight="1" x14ac:dyDescent="0.25">
      <c r="A9" s="24" t="s">
        <v>481</v>
      </c>
      <c r="B9" s="171">
        <v>17574416</v>
      </c>
      <c r="C9" s="171">
        <v>4457846</v>
      </c>
      <c r="D9" s="171">
        <v>4674726</v>
      </c>
      <c r="E9" s="25">
        <v>4.8651299304641751E-2</v>
      </c>
      <c r="F9" s="25">
        <v>0.27994190044035305</v>
      </c>
      <c r="G9" s="332"/>
      <c r="H9" s="332"/>
    </row>
    <row r="10" spans="1:10" ht="15.9" customHeight="1" x14ac:dyDescent="0.25">
      <c r="A10" s="282" t="s">
        <v>198</v>
      </c>
      <c r="B10" s="295">
        <v>77362423.526422396</v>
      </c>
      <c r="C10" s="295">
        <v>12247532.312459078</v>
      </c>
      <c r="D10" s="295">
        <v>12024188.998600001</v>
      </c>
      <c r="E10" s="283">
        <v>-1.8235780740245622E-2</v>
      </c>
      <c r="F10" s="283">
        <v>0.72005809955964695</v>
      </c>
      <c r="G10" s="332"/>
      <c r="H10" s="332"/>
    </row>
    <row r="11" spans="1:10" ht="15.9" customHeight="1" x14ac:dyDescent="0.25">
      <c r="A11" s="357" t="s">
        <v>5</v>
      </c>
      <c r="B11" s="357"/>
      <c r="C11" s="357"/>
      <c r="D11" s="357"/>
      <c r="E11" s="357"/>
      <c r="F11" s="357"/>
      <c r="G11" s="332"/>
      <c r="H11" s="332"/>
    </row>
    <row r="12" spans="1:10" ht="15.9" customHeight="1" x14ac:dyDescent="0.25">
      <c r="A12" s="287" t="s">
        <v>483</v>
      </c>
      <c r="B12" s="294">
        <v>85507796.860007599</v>
      </c>
      <c r="C12" s="288">
        <v>13699570.761573901</v>
      </c>
      <c r="D12" s="288">
        <v>13484869.0514</v>
      </c>
      <c r="E12" s="277">
        <v>-1.5672148705280657E-2</v>
      </c>
      <c r="F12" s="287"/>
      <c r="G12" s="332"/>
      <c r="H12" s="332"/>
    </row>
    <row r="13" spans="1:10" ht="15.9" customHeight="1" x14ac:dyDescent="0.25">
      <c r="A13" s="2" t="s">
        <v>478</v>
      </c>
      <c r="B13" s="171">
        <v>8596605</v>
      </c>
      <c r="C13" s="171">
        <v>1285759</v>
      </c>
      <c r="D13" s="171">
        <v>1356123</v>
      </c>
      <c r="E13" s="25">
        <v>5.472565231898046E-2</v>
      </c>
      <c r="F13" s="25">
        <v>0.10056627133944672</v>
      </c>
      <c r="G13" s="332"/>
      <c r="H13" s="332"/>
      <c r="I13" s="26"/>
    </row>
    <row r="14" spans="1:10" ht="15.9" customHeight="1" x14ac:dyDescent="0.25">
      <c r="A14" s="282" t="s">
        <v>198</v>
      </c>
      <c r="B14" s="295">
        <v>76911191.860007599</v>
      </c>
      <c r="C14" s="295">
        <v>12413811.761573901</v>
      </c>
      <c r="D14" s="295">
        <v>12128746.0514</v>
      </c>
      <c r="E14" s="270">
        <v>-2.2963592138258646E-2</v>
      </c>
      <c r="F14" s="283">
        <v>0.89943372866055327</v>
      </c>
      <c r="G14" s="332"/>
      <c r="H14" s="332"/>
      <c r="I14" s="28"/>
    </row>
    <row r="15" spans="1:10" ht="15.9" customHeight="1" x14ac:dyDescent="0.25">
      <c r="A15" s="357" t="s">
        <v>484</v>
      </c>
      <c r="B15" s="357"/>
      <c r="C15" s="357"/>
      <c r="D15" s="357"/>
      <c r="E15" s="357"/>
      <c r="F15" s="357"/>
      <c r="G15" s="332"/>
      <c r="H15" s="332"/>
    </row>
    <row r="16" spans="1:10" ht="15.9" customHeight="1" x14ac:dyDescent="0.25">
      <c r="A16" s="275" t="s">
        <v>492</v>
      </c>
      <c r="B16" s="276">
        <v>9429042.6664147973</v>
      </c>
      <c r="C16" s="276">
        <v>3005807.5508851763</v>
      </c>
      <c r="D16" s="276">
        <v>3214045.9472000003</v>
      </c>
      <c r="E16" s="277">
        <v>6.9278685607633186E-2</v>
      </c>
      <c r="F16" s="292"/>
      <c r="G16" s="332"/>
      <c r="H16" s="332"/>
      <c r="I16" s="28"/>
    </row>
    <row r="17" spans="1:9" ht="15.9" customHeight="1" x14ac:dyDescent="0.25">
      <c r="A17" s="24" t="s">
        <v>479</v>
      </c>
      <c r="B17" s="6">
        <v>8977811</v>
      </c>
      <c r="C17" s="6">
        <v>3172087</v>
      </c>
      <c r="D17" s="6">
        <v>3318603</v>
      </c>
      <c r="E17" s="27">
        <v>4.618914928878054E-2</v>
      </c>
      <c r="F17" s="27"/>
      <c r="G17" s="338"/>
      <c r="H17" s="332"/>
      <c r="I17" s="28"/>
    </row>
    <row r="18" spans="1:9" ht="15.9" customHeight="1" thickBot="1" x14ac:dyDescent="0.3">
      <c r="A18" s="313" t="s">
        <v>198</v>
      </c>
      <c r="B18" s="290">
        <v>451231.66641479731</v>
      </c>
      <c r="C18" s="290">
        <v>-166279.44911482371</v>
      </c>
      <c r="D18" s="290">
        <v>-104557.05279999971</v>
      </c>
      <c r="E18" s="291">
        <v>0.37119678134248452</v>
      </c>
      <c r="F18" s="291"/>
      <c r="G18" s="338"/>
      <c r="H18" s="28"/>
      <c r="I18" s="28"/>
    </row>
    <row r="19" spans="1:9" ht="27" customHeight="1" thickTop="1" x14ac:dyDescent="0.25">
      <c r="A19" s="358" t="s">
        <v>417</v>
      </c>
      <c r="B19" s="358"/>
      <c r="C19" s="358"/>
      <c r="D19" s="358"/>
      <c r="E19" s="358"/>
      <c r="F19" s="358"/>
      <c r="G19" s="338"/>
      <c r="H19" s="28"/>
      <c r="I19" s="28"/>
    </row>
    <row r="20" spans="1:9" x14ac:dyDescent="0.25">
      <c r="A20" s="7"/>
      <c r="B20" s="7"/>
      <c r="C20" s="7"/>
      <c r="D20" s="7"/>
      <c r="E20" s="7"/>
      <c r="F20" s="7"/>
      <c r="G20" s="338"/>
      <c r="H20" s="28"/>
      <c r="I20" s="28"/>
    </row>
    <row r="21" spans="1:9" x14ac:dyDescent="0.25">
      <c r="A21" s="7"/>
      <c r="B21" s="7"/>
      <c r="C21" s="7"/>
      <c r="D21" s="7"/>
      <c r="E21" s="7"/>
      <c r="F21" s="7"/>
      <c r="G21" s="338"/>
      <c r="H21" s="28"/>
      <c r="I21" s="28"/>
    </row>
    <row r="22" spans="1:9" x14ac:dyDescent="0.25">
      <c r="A22" s="7"/>
      <c r="B22" s="7"/>
      <c r="C22" s="7"/>
      <c r="D22" s="7"/>
      <c r="E22" s="7"/>
      <c r="F22" s="7"/>
    </row>
    <row r="23" spans="1:9" x14ac:dyDescent="0.25">
      <c r="A23" s="7"/>
      <c r="B23" s="7"/>
      <c r="C23" s="7"/>
      <c r="D23" s="7"/>
      <c r="E23" s="7"/>
      <c r="F23" s="7"/>
    </row>
  </sheetData>
  <mergeCells count="9">
    <mergeCell ref="A11:F11"/>
    <mergeCell ref="A15:F15"/>
    <mergeCell ref="A19:F19"/>
    <mergeCell ref="A1:F1"/>
    <mergeCell ref="A2:F2"/>
    <mergeCell ref="A3:F3"/>
    <mergeCell ref="A4:F4"/>
    <mergeCell ref="C5:D5"/>
    <mergeCell ref="A7:F7"/>
  </mergeCells>
  <printOptions horizontalCentered="1"/>
  <pageMargins left="0.78740157480314965" right="0.78740157480314965" top="1.8897637795275593" bottom="0.78740157480314965" header="0" footer="0.59055118110236227"/>
  <pageSetup scale="86" orientation="portrait"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X52"/>
  <sheetViews>
    <sheetView workbookViewId="0">
      <selection activeCell="G22" sqref="G22"/>
    </sheetView>
  </sheetViews>
  <sheetFormatPr baseColWidth="10" defaultColWidth="11.44140625" defaultRowHeight="13.2" x14ac:dyDescent="0.25"/>
  <cols>
    <col min="1" max="1" width="18.33203125" style="1" bestFit="1" customWidth="1"/>
    <col min="2" max="2" width="17.109375" style="1" bestFit="1" customWidth="1"/>
    <col min="3" max="3" width="10.33203125" style="1" customWidth="1"/>
    <col min="4" max="4" width="10.44140625" style="1" customWidth="1"/>
    <col min="5" max="5" width="10.33203125" style="1" bestFit="1" customWidth="1"/>
    <col min="6" max="6" width="13" style="1" bestFit="1" customWidth="1"/>
    <col min="7" max="9" width="13" style="1" customWidth="1"/>
    <col min="10" max="12" width="13.6640625" style="1" bestFit="1" customWidth="1"/>
    <col min="13" max="13" width="11.44140625" style="1"/>
    <col min="14" max="15" width="14.33203125" style="1" bestFit="1" customWidth="1"/>
    <col min="16" max="16384" width="11.44140625" style="1"/>
  </cols>
  <sheetData>
    <row r="1" spans="1:22" ht="15.9" customHeight="1" x14ac:dyDescent="0.25">
      <c r="A1" s="359" t="s">
        <v>495</v>
      </c>
      <c r="B1" s="359"/>
      <c r="C1" s="359"/>
      <c r="D1" s="359"/>
      <c r="E1" s="359"/>
      <c r="F1" s="359"/>
      <c r="G1" s="84"/>
      <c r="H1" s="84"/>
      <c r="I1" s="84"/>
      <c r="J1" s="84"/>
      <c r="K1" s="84"/>
      <c r="L1" s="84"/>
      <c r="M1" s="103"/>
      <c r="N1" s="103"/>
      <c r="O1" s="103"/>
      <c r="P1" s="103"/>
      <c r="Q1" s="103"/>
      <c r="R1"/>
      <c r="S1"/>
      <c r="T1"/>
      <c r="U1"/>
      <c r="V1"/>
    </row>
    <row r="2" spans="1:22" ht="15.9" customHeight="1" x14ac:dyDescent="0.25">
      <c r="A2" s="357" t="s">
        <v>121</v>
      </c>
      <c r="B2" s="357"/>
      <c r="C2" s="357"/>
      <c r="D2" s="357"/>
      <c r="E2" s="357"/>
      <c r="F2" s="357"/>
      <c r="G2" s="84"/>
      <c r="H2" s="84"/>
      <c r="I2" s="84"/>
      <c r="J2" s="84"/>
      <c r="K2" s="84"/>
      <c r="L2" s="84"/>
      <c r="M2" s="103"/>
      <c r="N2" s="103"/>
      <c r="O2" s="103"/>
      <c r="P2" s="103"/>
      <c r="Q2" s="103"/>
      <c r="R2"/>
      <c r="S2"/>
      <c r="T2"/>
      <c r="U2"/>
      <c r="V2"/>
    </row>
    <row r="3" spans="1:22" ht="15.9" customHeight="1" x14ac:dyDescent="0.25">
      <c r="A3" s="357" t="s">
        <v>122</v>
      </c>
      <c r="B3" s="357"/>
      <c r="C3" s="357"/>
      <c r="D3" s="357"/>
      <c r="E3" s="357"/>
      <c r="F3" s="357"/>
      <c r="G3" s="84"/>
      <c r="H3" s="84"/>
      <c r="I3" s="84"/>
      <c r="J3" s="84"/>
      <c r="K3" s="84"/>
      <c r="L3" s="84"/>
      <c r="M3" s="103"/>
      <c r="N3" s="103"/>
      <c r="O3" s="103"/>
      <c r="P3" s="103"/>
      <c r="Q3" s="103"/>
      <c r="R3"/>
      <c r="S3"/>
      <c r="T3"/>
      <c r="U3"/>
      <c r="V3"/>
    </row>
    <row r="4" spans="1:22" ht="15.9" customHeight="1" thickBot="1" x14ac:dyDescent="0.3">
      <c r="A4" s="357" t="s">
        <v>226</v>
      </c>
      <c r="B4" s="357"/>
      <c r="C4" s="357"/>
      <c r="D4" s="357"/>
      <c r="E4" s="357"/>
      <c r="F4" s="357"/>
      <c r="G4" s="84"/>
      <c r="H4" s="84"/>
      <c r="I4" s="84"/>
      <c r="J4" s="84"/>
      <c r="K4" s="84"/>
      <c r="L4" s="84"/>
      <c r="M4" s="29"/>
      <c r="N4" s="29"/>
      <c r="O4" s="29"/>
      <c r="P4" s="29"/>
      <c r="Q4" s="29"/>
      <c r="R4"/>
      <c r="S4"/>
      <c r="T4"/>
      <c r="U4"/>
      <c r="V4"/>
    </row>
    <row r="5" spans="1:22" ht="13.8" thickTop="1" x14ac:dyDescent="0.25">
      <c r="A5" s="266" t="s">
        <v>123</v>
      </c>
      <c r="B5" s="262">
        <v>2023</v>
      </c>
      <c r="C5" s="360" t="s">
        <v>547</v>
      </c>
      <c r="D5" s="360"/>
      <c r="E5" s="264" t="s">
        <v>137</v>
      </c>
      <c r="F5" s="264" t="s">
        <v>129</v>
      </c>
      <c r="G5" s="84"/>
      <c r="H5" s="84"/>
      <c r="I5" s="84"/>
      <c r="J5" s="84"/>
      <c r="K5" s="84"/>
      <c r="L5" s="84"/>
      <c r="M5" s="29"/>
      <c r="N5" s="29"/>
      <c r="O5" s="29"/>
      <c r="P5" s="29"/>
      <c r="Q5" s="29"/>
      <c r="R5"/>
      <c r="S5"/>
      <c r="T5"/>
      <c r="U5"/>
      <c r="V5"/>
    </row>
    <row r="6" spans="1:22" ht="13.8" thickBot="1" x14ac:dyDescent="0.3">
      <c r="A6" s="267"/>
      <c r="B6" s="263" t="s">
        <v>344</v>
      </c>
      <c r="C6" s="263">
        <v>2023</v>
      </c>
      <c r="D6" s="263">
        <v>2024</v>
      </c>
      <c r="E6" s="263" t="s">
        <v>543</v>
      </c>
      <c r="F6" s="265">
        <v>2024</v>
      </c>
      <c r="G6" s="84"/>
      <c r="H6" s="84"/>
      <c r="I6" s="84"/>
      <c r="J6" s="84"/>
      <c r="K6" s="84"/>
      <c r="L6" s="84"/>
      <c r="R6"/>
      <c r="S6"/>
      <c r="T6"/>
      <c r="U6"/>
      <c r="V6"/>
    </row>
    <row r="7" spans="1:22" s="83" customFormat="1" ht="13.8" thickTop="1" x14ac:dyDescent="0.25">
      <c r="A7" s="29" t="s">
        <v>412</v>
      </c>
      <c r="B7" s="248">
        <v>94936839.526422396</v>
      </c>
      <c r="C7" s="248">
        <v>16705378.312459078</v>
      </c>
      <c r="D7" s="248">
        <v>16698914.998600001</v>
      </c>
      <c r="E7" s="25">
        <v>-3.8690017898348051E-4</v>
      </c>
      <c r="F7" s="161"/>
      <c r="G7" s="84"/>
      <c r="H7" s="84"/>
      <c r="I7" s="84"/>
      <c r="J7" s="84"/>
      <c r="K7" s="84"/>
      <c r="L7" s="84"/>
      <c r="M7" s="247"/>
    </row>
    <row r="8" spans="1:22" s="83" customFormat="1" x14ac:dyDescent="0.25">
      <c r="A8" s="29" t="s">
        <v>413</v>
      </c>
      <c r="B8" s="248">
        <v>53030550.931799501</v>
      </c>
      <c r="C8" s="248">
        <v>7829361.5528318696</v>
      </c>
      <c r="D8" s="248">
        <v>8184547.1531000007</v>
      </c>
      <c r="E8" s="25">
        <v>4.5365844695173255E-2</v>
      </c>
      <c r="F8" s="161"/>
      <c r="G8" s="84"/>
      <c r="H8" s="84"/>
      <c r="I8" s="84"/>
      <c r="J8"/>
      <c r="K8"/>
      <c r="L8"/>
      <c r="M8"/>
    </row>
    <row r="9" spans="1:22" x14ac:dyDescent="0.25">
      <c r="A9" s="29"/>
      <c r="B9" s="29"/>
      <c r="C9" s="29"/>
      <c r="D9" s="29"/>
      <c r="E9" s="29"/>
      <c r="F9" s="161"/>
      <c r="G9"/>
      <c r="H9"/>
      <c r="I9"/>
      <c r="J9"/>
      <c r="K9"/>
      <c r="L9"/>
      <c r="M9"/>
      <c r="R9"/>
      <c r="S9"/>
      <c r="T9"/>
      <c r="U9"/>
      <c r="V9"/>
    </row>
    <row r="10" spans="1:22" ht="15.9" customHeight="1" x14ac:dyDescent="0.25">
      <c r="A10" s="361" t="s">
        <v>125</v>
      </c>
      <c r="B10" s="361"/>
      <c r="C10" s="361"/>
      <c r="D10" s="361"/>
      <c r="E10" s="361"/>
      <c r="F10" s="361"/>
      <c r="G10"/>
      <c r="H10"/>
      <c r="I10"/>
      <c r="J10"/>
      <c r="K10"/>
      <c r="L10"/>
      <c r="M10"/>
      <c r="R10"/>
      <c r="S10"/>
      <c r="T10"/>
      <c r="U10"/>
      <c r="V10"/>
    </row>
    <row r="11" spans="1:22" ht="15.9" customHeight="1" x14ac:dyDescent="0.25">
      <c r="A11" s="271" t="s">
        <v>231</v>
      </c>
      <c r="B11" s="272">
        <v>17574416</v>
      </c>
      <c r="C11" s="272">
        <v>4457846</v>
      </c>
      <c r="D11" s="272">
        <v>4674726</v>
      </c>
      <c r="E11" s="273">
        <v>4.8651299304641751E-2</v>
      </c>
      <c r="F11" s="273">
        <v>0.27994190044035305</v>
      </c>
      <c r="G11"/>
      <c r="H11"/>
      <c r="I11"/>
      <c r="J11"/>
      <c r="K11"/>
      <c r="L11"/>
      <c r="M11"/>
      <c r="N11" s="329"/>
      <c r="O11" s="318"/>
      <c r="R11"/>
      <c r="S11"/>
      <c r="T11"/>
      <c r="U11"/>
      <c r="V11"/>
    </row>
    <row r="12" spans="1:22" ht="15.9" customHeight="1" x14ac:dyDescent="0.25">
      <c r="A12" s="87" t="s">
        <v>253</v>
      </c>
      <c r="B12" s="33">
        <v>11082663</v>
      </c>
      <c r="C12" s="33">
        <v>3296169</v>
      </c>
      <c r="D12" s="33">
        <v>3526014</v>
      </c>
      <c r="E12" s="27">
        <v>6.9730951295276428E-2</v>
      </c>
      <c r="F12" s="27">
        <v>0.75427180117080661</v>
      </c>
      <c r="G12"/>
      <c r="H12"/>
      <c r="I12"/>
      <c r="J12"/>
      <c r="K12"/>
      <c r="L12"/>
      <c r="M12"/>
      <c r="R12"/>
      <c r="S12"/>
      <c r="T12"/>
      <c r="U12"/>
      <c r="V12"/>
    </row>
    <row r="13" spans="1:22" ht="15.9" customHeight="1" x14ac:dyDescent="0.25">
      <c r="A13" s="87" t="s">
        <v>254</v>
      </c>
      <c r="B13" s="33">
        <v>1571541</v>
      </c>
      <c r="C13" s="33">
        <v>316685</v>
      </c>
      <c r="D13" s="33">
        <v>263128</v>
      </c>
      <c r="E13" s="27">
        <v>-0.16911757740341349</v>
      </c>
      <c r="F13" s="27">
        <v>5.6287363152407219E-2</v>
      </c>
      <c r="G13"/>
      <c r="H13"/>
      <c r="I13"/>
      <c r="J13"/>
      <c r="K13"/>
      <c r="L13"/>
      <c r="M13"/>
      <c r="N13" s="28"/>
      <c r="O13" s="28"/>
      <c r="P13" s="28"/>
      <c r="Q13" s="28"/>
      <c r="R13"/>
      <c r="S13"/>
      <c r="T13"/>
      <c r="U13"/>
      <c r="V13"/>
    </row>
    <row r="14" spans="1:22" ht="15.9" customHeight="1" x14ac:dyDescent="0.25">
      <c r="A14" s="268" t="s">
        <v>255</v>
      </c>
      <c r="B14" s="269">
        <v>4920212</v>
      </c>
      <c r="C14" s="269">
        <v>844992</v>
      </c>
      <c r="D14" s="269">
        <v>885584</v>
      </c>
      <c r="E14" s="270">
        <v>4.80383246231917E-2</v>
      </c>
      <c r="F14" s="270">
        <v>0.18944083567678618</v>
      </c>
      <c r="G14"/>
      <c r="H14"/>
      <c r="I14"/>
      <c r="J14"/>
      <c r="K14"/>
      <c r="L14"/>
      <c r="M14"/>
      <c r="N14" s="28"/>
      <c r="O14" s="28"/>
      <c r="P14" s="28"/>
      <c r="Q14" s="28"/>
      <c r="R14"/>
      <c r="S14"/>
      <c r="T14"/>
      <c r="U14"/>
      <c r="V14"/>
    </row>
    <row r="15" spans="1:22" ht="15.9" customHeight="1" x14ac:dyDescent="0.25">
      <c r="A15" s="357" t="s">
        <v>127</v>
      </c>
      <c r="B15" s="357"/>
      <c r="C15" s="357"/>
      <c r="D15" s="357"/>
      <c r="E15" s="357"/>
      <c r="F15" s="357"/>
      <c r="G15" s="84"/>
      <c r="H15" s="84"/>
      <c r="I15" s="84"/>
      <c r="J15" s="84"/>
      <c r="K15" s="84"/>
      <c r="L15" s="84"/>
      <c r="R15"/>
      <c r="S15"/>
      <c r="T15"/>
      <c r="U15"/>
      <c r="V15"/>
    </row>
    <row r="16" spans="1:22" ht="15.9" customHeight="1" x14ac:dyDescent="0.25">
      <c r="A16" s="275" t="s">
        <v>231</v>
      </c>
      <c r="B16" s="276">
        <v>8596605</v>
      </c>
      <c r="C16" s="276">
        <v>1285759</v>
      </c>
      <c r="D16" s="276">
        <v>1356123</v>
      </c>
      <c r="E16" s="277">
        <v>5.472565231898046E-2</v>
      </c>
      <c r="F16" s="278"/>
      <c r="G16" s="339"/>
      <c r="H16" s="84"/>
      <c r="I16" s="84"/>
      <c r="J16" s="84"/>
      <c r="K16" s="84"/>
      <c r="L16" s="84"/>
      <c r="M16" s="26"/>
      <c r="N16" s="26"/>
      <c r="O16" s="26"/>
      <c r="P16" s="26"/>
      <c r="Q16" s="26"/>
      <c r="R16"/>
      <c r="S16"/>
      <c r="T16"/>
      <c r="U16"/>
      <c r="V16"/>
    </row>
    <row r="17" spans="1:24" ht="15.9" customHeight="1" x14ac:dyDescent="0.25">
      <c r="A17" s="87" t="s">
        <v>253</v>
      </c>
      <c r="B17" s="6">
        <v>5598771</v>
      </c>
      <c r="C17" s="6">
        <v>860315</v>
      </c>
      <c r="D17" s="6">
        <v>891620</v>
      </c>
      <c r="E17" s="27">
        <v>3.6387834688457132E-2</v>
      </c>
      <c r="F17" s="27">
        <v>0.6574772347346074</v>
      </c>
      <c r="G17" s="84"/>
      <c r="H17" s="84"/>
      <c r="I17" s="84"/>
      <c r="J17" s="84"/>
      <c r="K17" s="84"/>
      <c r="L17" s="84"/>
      <c r="M17" s="28"/>
      <c r="N17" s="28"/>
      <c r="O17" s="28"/>
      <c r="P17" s="28"/>
      <c r="Q17" s="28"/>
      <c r="R17"/>
      <c r="S17"/>
      <c r="T17"/>
      <c r="U17"/>
      <c r="V17"/>
    </row>
    <row r="18" spans="1:24" ht="15.9" customHeight="1" x14ac:dyDescent="0.25">
      <c r="A18" s="87" t="s">
        <v>254</v>
      </c>
      <c r="B18" s="6">
        <v>2753388</v>
      </c>
      <c r="C18" s="6">
        <v>387342</v>
      </c>
      <c r="D18" s="6">
        <v>428784</v>
      </c>
      <c r="E18" s="27">
        <v>0.10699072137800704</v>
      </c>
      <c r="F18" s="27">
        <v>0.31618370899984738</v>
      </c>
      <c r="G18" s="84"/>
      <c r="H18" s="84"/>
      <c r="I18" s="84"/>
      <c r="J18" s="84"/>
      <c r="K18" s="84"/>
      <c r="L18" s="84"/>
      <c r="M18" s="28"/>
      <c r="N18" s="28"/>
      <c r="O18" s="28"/>
      <c r="P18" s="28"/>
      <c r="Q18" s="28"/>
      <c r="R18"/>
      <c r="S18"/>
      <c r="T18"/>
      <c r="U18"/>
      <c r="V18"/>
    </row>
    <row r="19" spans="1:24" ht="15.9" customHeight="1" x14ac:dyDescent="0.25">
      <c r="A19" s="268" t="s">
        <v>255</v>
      </c>
      <c r="B19" s="274">
        <v>244446</v>
      </c>
      <c r="C19" s="274">
        <v>38102</v>
      </c>
      <c r="D19" s="274">
        <v>35719</v>
      </c>
      <c r="E19" s="270">
        <v>-6.2542648679859328E-2</v>
      </c>
      <c r="F19" s="270">
        <v>2.6339056265545235E-2</v>
      </c>
      <c r="G19" s="84"/>
      <c r="H19" s="84"/>
      <c r="I19" s="84"/>
      <c r="J19" s="84"/>
      <c r="K19" s="84"/>
      <c r="L19" s="84"/>
      <c r="M19" s="28"/>
      <c r="N19" s="28"/>
      <c r="O19" s="28"/>
      <c r="P19" s="28"/>
      <c r="Q19" s="28"/>
      <c r="R19"/>
      <c r="S19"/>
      <c r="T19"/>
      <c r="U19"/>
      <c r="V19"/>
    </row>
    <row r="20" spans="1:24" ht="15.9" customHeight="1" x14ac:dyDescent="0.25">
      <c r="A20" s="357" t="s">
        <v>138</v>
      </c>
      <c r="B20" s="357"/>
      <c r="C20" s="357"/>
      <c r="D20" s="357"/>
      <c r="E20" s="357"/>
      <c r="F20" s="357"/>
      <c r="G20" s="84"/>
      <c r="H20" s="84"/>
      <c r="I20" s="84"/>
      <c r="J20" s="84"/>
      <c r="K20" s="84"/>
      <c r="L20" s="84"/>
      <c r="S20" s="6"/>
      <c r="T20" s="6"/>
      <c r="U20" s="6"/>
    </row>
    <row r="21" spans="1:24" ht="15.9" customHeight="1" x14ac:dyDescent="0.25">
      <c r="A21" s="279" t="s">
        <v>231</v>
      </c>
      <c r="B21" s="272">
        <v>8977811</v>
      </c>
      <c r="C21" s="272">
        <v>3172087</v>
      </c>
      <c r="D21" s="272">
        <v>3318603</v>
      </c>
      <c r="E21" s="273">
        <v>4.618914928878054E-2</v>
      </c>
      <c r="F21" s="280"/>
      <c r="G21" s="84"/>
      <c r="H21"/>
      <c r="I21"/>
      <c r="J21" s="84"/>
      <c r="K21" s="84"/>
      <c r="L21" s="84"/>
      <c r="M21" s="28"/>
      <c r="N21" s="28"/>
      <c r="O21" s="28"/>
      <c r="P21" s="28"/>
      <c r="Q21" s="28"/>
    </row>
    <row r="22" spans="1:24" ht="15.9" customHeight="1" x14ac:dyDescent="0.25">
      <c r="A22" s="87" t="s">
        <v>253</v>
      </c>
      <c r="B22" s="6">
        <v>5483892</v>
      </c>
      <c r="C22" s="6">
        <v>2435854</v>
      </c>
      <c r="D22" s="6">
        <v>2634394</v>
      </c>
      <c r="E22"/>
      <c r="F22"/>
      <c r="G22" s="84"/>
      <c r="H22" s="84"/>
      <c r="I22" s="84"/>
      <c r="J22" s="84"/>
      <c r="K22" s="84"/>
      <c r="L22" s="84"/>
      <c r="M22" s="28"/>
      <c r="N22" s="28"/>
      <c r="O22" s="28"/>
      <c r="P22" s="28"/>
      <c r="Q22" s="28"/>
    </row>
    <row r="23" spans="1:24" ht="15.9" customHeight="1" x14ac:dyDescent="0.25">
      <c r="A23" s="87" t="s">
        <v>254</v>
      </c>
      <c r="B23" s="6">
        <v>-1181847</v>
      </c>
      <c r="C23" s="6">
        <v>-70657</v>
      </c>
      <c r="D23" s="6">
        <v>-165656</v>
      </c>
      <c r="E23"/>
      <c r="F23"/>
      <c r="G23" s="350"/>
      <c r="H23" s="84"/>
      <c r="I23" s="84"/>
      <c r="J23" s="84"/>
      <c r="K23" s="84"/>
      <c r="L23" s="84"/>
      <c r="M23" s="28"/>
      <c r="N23" s="28"/>
      <c r="O23" s="28"/>
      <c r="P23" s="28"/>
      <c r="Q23" s="28"/>
    </row>
    <row r="24" spans="1:24" ht="15.9" customHeight="1" thickBot="1" x14ac:dyDescent="0.3">
      <c r="A24" s="88" t="s">
        <v>255</v>
      </c>
      <c r="B24" s="52">
        <v>4675766</v>
      </c>
      <c r="C24" s="52">
        <v>806890</v>
      </c>
      <c r="D24" s="52">
        <v>849865</v>
      </c>
      <c r="E24" s="52"/>
      <c r="F24" s="52"/>
      <c r="G24" s="84"/>
      <c r="H24" s="84"/>
      <c r="I24" s="84"/>
      <c r="J24" s="84"/>
      <c r="K24" s="84"/>
      <c r="L24" s="84"/>
      <c r="M24" s="28"/>
      <c r="N24" s="28"/>
      <c r="O24" s="28"/>
      <c r="P24" s="28"/>
      <c r="Q24" s="28"/>
    </row>
    <row r="25" spans="1:24" ht="27" customHeight="1" thickTop="1" x14ac:dyDescent="0.25">
      <c r="A25" s="358" t="s">
        <v>417</v>
      </c>
      <c r="B25" s="358"/>
      <c r="C25" s="358"/>
      <c r="D25" s="358"/>
      <c r="E25" s="358"/>
      <c r="F25" s="358"/>
      <c r="G25" s="328"/>
      <c r="H25" s="84"/>
      <c r="I25" s="84"/>
      <c r="J25" s="84"/>
      <c r="K25" s="84"/>
      <c r="L25" s="84"/>
      <c r="M25" s="28"/>
      <c r="N25" s="28"/>
      <c r="O25" s="28"/>
      <c r="P25" s="28"/>
      <c r="Q25" s="28"/>
      <c r="R25" s="30"/>
      <c r="S25" s="158"/>
      <c r="T25" s="23"/>
      <c r="U25" s="174" t="s">
        <v>351</v>
      </c>
    </row>
    <row r="26" spans="1:24" ht="33" customHeight="1" x14ac:dyDescent="0.25">
      <c r="H26" s="84"/>
      <c r="I26" s="84"/>
      <c r="J26" s="84"/>
      <c r="K26" s="84"/>
      <c r="L26" s="84"/>
      <c r="M26" s="28"/>
      <c r="N26" s="28"/>
      <c r="O26" s="28"/>
      <c r="P26" s="28"/>
      <c r="Q26" s="28"/>
      <c r="S26" s="157"/>
      <c r="U26" s="83" t="s">
        <v>186</v>
      </c>
    </row>
    <row r="27" spans="1:24" x14ac:dyDescent="0.25">
      <c r="A27" s="7"/>
      <c r="B27" s="7"/>
      <c r="C27" s="7"/>
      <c r="D27" s="7"/>
      <c r="E27" s="7"/>
      <c r="F27" s="7"/>
      <c r="G27" s="7"/>
      <c r="H27" s="84"/>
      <c r="I27" s="84"/>
      <c r="J27" s="84"/>
      <c r="K27" s="84"/>
      <c r="L27" s="84"/>
      <c r="M27" s="28"/>
      <c r="N27" s="28"/>
      <c r="O27" s="28"/>
      <c r="P27" s="28"/>
      <c r="Q27" s="28"/>
      <c r="S27" s="157"/>
      <c r="U27" s="29" t="s">
        <v>253</v>
      </c>
      <c r="V27" s="29" t="s">
        <v>254</v>
      </c>
      <c r="W27" s="29" t="s">
        <v>255</v>
      </c>
      <c r="X27" s="29" t="s">
        <v>183</v>
      </c>
    </row>
    <row r="28" spans="1:24" ht="14.4" x14ac:dyDescent="0.3">
      <c r="A28" s="7"/>
      <c r="B28" s="7"/>
      <c r="C28" s="7"/>
      <c r="D28" s="7"/>
      <c r="E28" s="7"/>
      <c r="F28" s="7"/>
      <c r="G28" s="7"/>
      <c r="H28" s="84"/>
      <c r="I28" s="84"/>
      <c r="J28" s="84"/>
      <c r="K28" s="84"/>
      <c r="L28" s="84"/>
      <c r="M28" s="28"/>
      <c r="N28" s="28"/>
      <c r="O28" s="28"/>
      <c r="P28" s="28"/>
      <c r="Q28" s="28"/>
      <c r="R28">
        <v>4</v>
      </c>
      <c r="S28" s="157" t="s">
        <v>548</v>
      </c>
      <c r="T28" s="86" t="s">
        <v>549</v>
      </c>
      <c r="U28" s="109">
        <v>1872158</v>
      </c>
      <c r="V28" s="109">
        <v>-64001</v>
      </c>
      <c r="W28" s="109">
        <v>631530</v>
      </c>
      <c r="X28" s="109">
        <v>2439687</v>
      </c>
    </row>
    <row r="29" spans="1:24" ht="14.4" x14ac:dyDescent="0.3">
      <c r="A29" s="7"/>
      <c r="B29" s="7"/>
      <c r="C29" s="7"/>
      <c r="D29" s="7"/>
      <c r="E29" s="7"/>
      <c r="F29" s="7"/>
      <c r="G29" s="7"/>
      <c r="H29" s="84"/>
      <c r="I29" s="84"/>
      <c r="J29" s="84"/>
      <c r="K29" s="84"/>
      <c r="L29" s="84"/>
      <c r="M29" s="28"/>
      <c r="N29" s="28"/>
      <c r="O29" s="28"/>
      <c r="P29" s="28"/>
      <c r="Q29" s="28"/>
      <c r="R29">
        <v>3</v>
      </c>
      <c r="S29" s="157"/>
      <c r="T29" s="86" t="s">
        <v>550</v>
      </c>
      <c r="U29" s="109">
        <v>1842169</v>
      </c>
      <c r="V29" s="109">
        <v>-145505</v>
      </c>
      <c r="W29" s="109">
        <v>715953</v>
      </c>
      <c r="X29" s="109">
        <v>2412617</v>
      </c>
    </row>
    <row r="30" spans="1:24" ht="14.4" x14ac:dyDescent="0.3">
      <c r="A30" s="7"/>
      <c r="B30" s="7"/>
      <c r="C30" s="7"/>
      <c r="D30" s="7"/>
      <c r="E30" s="7"/>
      <c r="F30" s="7"/>
      <c r="G30" s="7"/>
      <c r="H30" s="84"/>
      <c r="I30" s="84"/>
      <c r="J30" s="84"/>
      <c r="K30" s="84"/>
      <c r="L30" s="84"/>
      <c r="M30" s="28"/>
      <c r="R30">
        <v>2</v>
      </c>
      <c r="S30" s="157"/>
      <c r="T30" s="86" t="s">
        <v>551</v>
      </c>
      <c r="U30" s="109">
        <v>1866739</v>
      </c>
      <c r="V30" s="109">
        <v>-145987</v>
      </c>
      <c r="W30" s="109">
        <v>837458</v>
      </c>
      <c r="X30" s="109">
        <v>2558210</v>
      </c>
    </row>
    <row r="31" spans="1:24" ht="14.4" x14ac:dyDescent="0.3">
      <c r="A31" s="7"/>
      <c r="B31" s="7"/>
      <c r="C31" s="7"/>
      <c r="D31" s="7"/>
      <c r="E31" s="7"/>
      <c r="F31" s="7"/>
      <c r="G31" s="7"/>
      <c r="H31" s="84"/>
      <c r="I31" s="84"/>
      <c r="J31" s="84"/>
      <c r="K31" s="84"/>
      <c r="L31" s="84"/>
      <c r="M31" s="28"/>
      <c r="R31">
        <v>1</v>
      </c>
      <c r="S31" s="157"/>
      <c r="T31" s="86" t="s">
        <v>552</v>
      </c>
      <c r="U31" s="109">
        <v>2435854</v>
      </c>
      <c r="V31" s="109">
        <v>-70657</v>
      </c>
      <c r="W31" s="109">
        <v>806890</v>
      </c>
      <c r="X31" s="109">
        <v>3172087</v>
      </c>
    </row>
    <row r="32" spans="1:24" ht="14.4" x14ac:dyDescent="0.3">
      <c r="A32" s="7"/>
      <c r="B32" s="7"/>
      <c r="C32" s="7"/>
      <c r="D32" s="7"/>
      <c r="E32" s="7"/>
      <c r="F32" s="7"/>
      <c r="G32" s="7"/>
      <c r="H32" s="84"/>
      <c r="I32" s="84"/>
      <c r="J32" s="84"/>
      <c r="K32" s="84"/>
      <c r="L32" s="84"/>
      <c r="M32" s="28"/>
      <c r="R32">
        <v>0</v>
      </c>
      <c r="S32" s="157"/>
      <c r="T32" s="86" t="s">
        <v>553</v>
      </c>
      <c r="U32" s="109">
        <v>2634394</v>
      </c>
      <c r="V32" s="109">
        <v>-165656</v>
      </c>
      <c r="W32" s="109">
        <v>849865</v>
      </c>
      <c r="X32" s="109">
        <v>3318603</v>
      </c>
    </row>
    <row r="33" spans="1:18" x14ac:dyDescent="0.25">
      <c r="A33" s="7"/>
      <c r="B33" s="7"/>
      <c r="C33" s="7"/>
      <c r="D33" s="7"/>
      <c r="E33" s="7"/>
      <c r="F33" s="7"/>
      <c r="G33" s="7"/>
      <c r="H33" s="84"/>
      <c r="I33" s="84"/>
      <c r="J33" s="84"/>
      <c r="K33" s="84"/>
      <c r="L33" s="84"/>
      <c r="M33" s="28"/>
    </row>
    <row r="34" spans="1:18" x14ac:dyDescent="0.25">
      <c r="A34" s="7"/>
      <c r="B34" s="7"/>
      <c r="C34" s="7"/>
      <c r="D34" s="7"/>
      <c r="E34" s="7"/>
      <c r="F34" s="7"/>
      <c r="G34" s="7"/>
      <c r="H34" s="84"/>
      <c r="I34" s="84"/>
      <c r="J34" s="84"/>
      <c r="K34" s="84"/>
      <c r="L34" s="84"/>
      <c r="M34" s="28"/>
    </row>
    <row r="35" spans="1:18" x14ac:dyDescent="0.25">
      <c r="A35" s="7"/>
      <c r="B35" s="7"/>
      <c r="C35" s="7"/>
      <c r="D35" s="7"/>
      <c r="E35" s="7"/>
      <c r="F35" s="7"/>
      <c r="G35" s="7"/>
      <c r="H35" s="84"/>
      <c r="I35" s="84"/>
      <c r="J35" s="84"/>
      <c r="K35" s="84"/>
      <c r="L35" s="84"/>
      <c r="M35" s="28"/>
      <c r="R35" s="6"/>
    </row>
    <row r="36" spans="1:18" x14ac:dyDescent="0.25">
      <c r="A36" s="7"/>
      <c r="B36" s="7"/>
      <c r="C36" s="7"/>
      <c r="D36" s="7"/>
      <c r="E36" s="7"/>
      <c r="F36" s="7"/>
      <c r="G36" s="7"/>
      <c r="H36" s="84"/>
      <c r="I36" s="84"/>
      <c r="J36" s="84"/>
      <c r="K36" s="84"/>
      <c r="L36" s="84"/>
      <c r="M36" s="28"/>
      <c r="R36" s="6"/>
    </row>
    <row r="37" spans="1:18" x14ac:dyDescent="0.25">
      <c r="A37" s="7"/>
      <c r="B37" s="7"/>
      <c r="C37" s="7"/>
      <c r="D37" s="7"/>
      <c r="E37" s="7"/>
      <c r="F37" s="7"/>
      <c r="G37" s="7"/>
      <c r="H37" s="84"/>
      <c r="I37" s="84"/>
      <c r="J37" s="84"/>
      <c r="K37" s="84"/>
      <c r="L37" s="84"/>
      <c r="M37" s="28"/>
      <c r="R37" s="6"/>
    </row>
    <row r="38" spans="1:18" x14ac:dyDescent="0.25">
      <c r="A38" s="7"/>
      <c r="B38" s="7"/>
      <c r="C38" s="7"/>
      <c r="D38" s="7"/>
      <c r="E38" s="7"/>
      <c r="F38" s="7"/>
      <c r="G38" s="7"/>
      <c r="H38" s="84"/>
      <c r="I38" s="84"/>
      <c r="J38" s="84"/>
      <c r="K38" s="84"/>
      <c r="L38" s="84"/>
      <c r="M38" s="28"/>
    </row>
    <row r="39" spans="1:18" x14ac:dyDescent="0.25">
      <c r="A39" s="7"/>
      <c r="B39" s="7"/>
      <c r="C39" s="7"/>
      <c r="D39" s="7"/>
      <c r="E39" s="7"/>
      <c r="F39" s="7"/>
      <c r="G39" s="7"/>
      <c r="H39" s="84"/>
      <c r="I39" s="84"/>
      <c r="J39" s="84"/>
      <c r="K39" s="84"/>
      <c r="L39" s="84"/>
      <c r="M39" s="28"/>
      <c r="R39" s="6"/>
    </row>
    <row r="40" spans="1:18" x14ac:dyDescent="0.25">
      <c r="A40" s="7"/>
      <c r="B40" s="7"/>
      <c r="C40" s="7"/>
      <c r="D40" s="7"/>
      <c r="E40" s="7"/>
      <c r="F40" s="7"/>
      <c r="G40" s="7"/>
      <c r="H40" s="84"/>
      <c r="I40" s="84"/>
      <c r="J40" s="84"/>
      <c r="K40" s="84"/>
      <c r="L40" s="84"/>
      <c r="M40" s="28"/>
      <c r="R40" s="6"/>
    </row>
    <row r="41" spans="1:18" x14ac:dyDescent="0.25">
      <c r="A41" s="7"/>
      <c r="B41" s="7"/>
      <c r="C41" s="7"/>
      <c r="D41" s="7"/>
      <c r="E41" s="7"/>
      <c r="F41" s="7"/>
      <c r="G41" s="7"/>
      <c r="H41" s="84"/>
      <c r="I41" s="84"/>
      <c r="J41" s="84"/>
      <c r="K41" s="84"/>
      <c r="L41" s="84"/>
      <c r="M41" s="28"/>
      <c r="R41" s="6"/>
    </row>
    <row r="42" spans="1:18" x14ac:dyDescent="0.25">
      <c r="A42" s="7"/>
      <c r="B42" s="7"/>
      <c r="C42" s="7"/>
      <c r="D42" s="7"/>
      <c r="E42" s="7"/>
      <c r="F42" s="7"/>
      <c r="G42" s="7"/>
      <c r="H42" s="84"/>
      <c r="I42" s="84"/>
      <c r="J42" s="84"/>
      <c r="K42" s="84"/>
      <c r="L42" s="84"/>
      <c r="M42" s="28"/>
      <c r="R42" s="6"/>
    </row>
    <row r="43" spans="1:18" x14ac:dyDescent="0.25">
      <c r="A43" s="7"/>
      <c r="B43" s="7"/>
      <c r="C43" s="7"/>
      <c r="D43" s="7"/>
      <c r="E43" s="7"/>
      <c r="F43" s="7"/>
      <c r="G43" s="7"/>
      <c r="H43" s="84"/>
      <c r="I43" s="84"/>
      <c r="J43" s="84"/>
      <c r="K43" s="84"/>
      <c r="L43" s="84"/>
      <c r="M43" s="28"/>
    </row>
    <row r="44" spans="1:18" x14ac:dyDescent="0.25">
      <c r="A44" s="7"/>
      <c r="B44" s="7"/>
      <c r="C44" s="7"/>
      <c r="D44" s="7"/>
      <c r="E44" s="7"/>
      <c r="F44" s="7"/>
      <c r="G44" s="7"/>
      <c r="H44" s="84"/>
      <c r="I44" s="84"/>
      <c r="J44" s="84"/>
      <c r="K44" s="84"/>
      <c r="L44" s="84"/>
      <c r="M44" s="28"/>
      <c r="R44" s="6"/>
    </row>
    <row r="45" spans="1:18" x14ac:dyDescent="0.25">
      <c r="A45" s="7"/>
      <c r="B45" s="7"/>
      <c r="C45" s="7"/>
      <c r="D45" s="7"/>
      <c r="E45" s="7"/>
      <c r="F45" s="7"/>
      <c r="G45" s="7"/>
      <c r="H45" s="84"/>
      <c r="I45" s="84"/>
      <c r="J45" s="84"/>
      <c r="K45" s="84"/>
      <c r="L45" s="84"/>
      <c r="M45" s="28"/>
      <c r="R45" s="6"/>
    </row>
    <row r="46" spans="1:18" x14ac:dyDescent="0.25">
      <c r="A46" s="7"/>
      <c r="B46" s="7"/>
      <c r="C46" s="7"/>
      <c r="D46" s="7"/>
      <c r="E46" s="7"/>
      <c r="F46" s="7"/>
      <c r="G46" s="7"/>
      <c r="H46" s="84"/>
      <c r="I46" s="84"/>
      <c r="J46" s="84"/>
      <c r="K46" s="84"/>
      <c r="L46" s="84"/>
      <c r="M46" s="28"/>
      <c r="R46" s="6"/>
    </row>
    <row r="47" spans="1:18" x14ac:dyDescent="0.25">
      <c r="A47" s="7"/>
      <c r="B47" s="7"/>
      <c r="C47" s="7"/>
      <c r="D47" s="7"/>
      <c r="E47" s="7"/>
      <c r="F47" s="7"/>
      <c r="G47" s="7"/>
      <c r="H47" s="84"/>
      <c r="I47" s="84"/>
      <c r="J47" s="84"/>
      <c r="K47" s="84"/>
      <c r="L47" s="84"/>
      <c r="M47" s="28"/>
      <c r="R47" s="6"/>
    </row>
    <row r="48" spans="1:18" x14ac:dyDescent="0.25">
      <c r="A48" s="7"/>
      <c r="B48" s="7"/>
      <c r="C48" s="7"/>
      <c r="D48" s="7"/>
      <c r="E48" s="7"/>
      <c r="F48" s="7"/>
      <c r="G48" s="7"/>
      <c r="H48" s="84"/>
      <c r="I48" s="84"/>
      <c r="J48" s="84"/>
      <c r="K48" s="84"/>
      <c r="L48" s="84"/>
      <c r="M48" s="28"/>
    </row>
    <row r="49" spans="1:18" x14ac:dyDescent="0.25">
      <c r="A49" s="7"/>
      <c r="B49" s="7"/>
      <c r="C49" s="7"/>
      <c r="D49" s="7"/>
      <c r="E49" s="7"/>
      <c r="F49" s="7"/>
      <c r="G49" s="7"/>
      <c r="H49" s="84"/>
      <c r="I49" s="84"/>
      <c r="J49" s="84"/>
      <c r="K49" s="84"/>
      <c r="L49" s="84"/>
      <c r="M49" s="28"/>
      <c r="R49" s="6"/>
    </row>
    <row r="50" spans="1:18" x14ac:dyDescent="0.25">
      <c r="A50" s="7"/>
      <c r="B50" s="7"/>
      <c r="C50" s="7"/>
      <c r="D50" s="7"/>
      <c r="E50" s="7"/>
      <c r="F50" s="7"/>
      <c r="G50" s="7"/>
      <c r="H50" s="84"/>
      <c r="I50" s="84"/>
      <c r="J50" s="84"/>
      <c r="K50" s="84"/>
      <c r="L50" s="84"/>
      <c r="M50" s="28"/>
      <c r="R50" s="6"/>
    </row>
    <row r="51" spans="1:18" x14ac:dyDescent="0.25">
      <c r="A51" s="7"/>
      <c r="B51" s="7"/>
      <c r="C51" s="7"/>
      <c r="D51" s="7"/>
      <c r="E51" s="7"/>
      <c r="F51" s="7"/>
      <c r="G51" s="7"/>
      <c r="H51" s="84"/>
      <c r="I51" s="84"/>
      <c r="J51" s="84"/>
      <c r="K51" s="84"/>
      <c r="L51" s="84"/>
      <c r="M51" s="28"/>
      <c r="R51" s="6"/>
    </row>
    <row r="52" spans="1:18" x14ac:dyDescent="0.25">
      <c r="H52" s="84"/>
      <c r="I52" s="84"/>
      <c r="J52" s="84"/>
      <c r="K52" s="84"/>
      <c r="L52" s="84"/>
      <c r="M52" s="28"/>
      <c r="R52" s="6"/>
    </row>
  </sheetData>
  <mergeCells count="9">
    <mergeCell ref="A20:F20"/>
    <mergeCell ref="A25:F25"/>
    <mergeCell ref="A10:F10"/>
    <mergeCell ref="C5:D5"/>
    <mergeCell ref="A1:F1"/>
    <mergeCell ref="A2:F2"/>
    <mergeCell ref="A3:F3"/>
    <mergeCell ref="A4:F4"/>
    <mergeCell ref="A15:F15"/>
  </mergeCells>
  <phoneticPr fontId="0" type="noConversion"/>
  <printOptions horizontalCentered="1" verticalCentered="1"/>
  <pageMargins left="0.78740157480314965" right="0.78740157480314965" top="1.8897637795275593" bottom="0.78740157480314965" header="0" footer="0.59055118110236227"/>
  <pageSetup scale="89" orientation="portrait"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3"/>
  <dimension ref="A1:Y48"/>
  <sheetViews>
    <sheetView workbookViewId="0">
      <selection activeCell="G21" sqref="G21"/>
    </sheetView>
  </sheetViews>
  <sheetFormatPr baseColWidth="10" defaultColWidth="11.44140625" defaultRowHeight="13.2" x14ac:dyDescent="0.25"/>
  <cols>
    <col min="1" max="1" width="18.33203125" style="1" bestFit="1" customWidth="1"/>
    <col min="2" max="6" width="10.109375" style="1" bestFit="1" customWidth="1"/>
    <col min="7" max="7" width="10.6640625" style="1" customWidth="1"/>
    <col min="8" max="8" width="13" style="1" bestFit="1" customWidth="1"/>
    <col min="9" max="14" width="13" style="1" customWidth="1"/>
    <col min="15" max="15" width="11.44140625" style="1"/>
    <col min="16" max="16" width="11.44140625" style="1" customWidth="1"/>
    <col min="17" max="16384" width="11.44140625" style="1"/>
  </cols>
  <sheetData>
    <row r="1" spans="1:25" ht="15.9" customHeight="1" x14ac:dyDescent="0.25">
      <c r="A1" s="359" t="s">
        <v>184</v>
      </c>
      <c r="B1" s="359"/>
      <c r="C1" s="359"/>
      <c r="D1" s="359"/>
      <c r="E1" s="359"/>
      <c r="F1" s="359"/>
      <c r="G1" s="359"/>
      <c r="H1" s="359"/>
      <c r="I1" s="84"/>
      <c r="J1" s="84"/>
      <c r="K1" s="84"/>
      <c r="L1" s="84"/>
      <c r="M1" s="84"/>
      <c r="N1" s="84"/>
      <c r="O1" s="103"/>
      <c r="P1" s="104"/>
    </row>
    <row r="2" spans="1:25" ht="15.9" customHeight="1" x14ac:dyDescent="0.25">
      <c r="A2" s="357" t="s">
        <v>414</v>
      </c>
      <c r="B2" s="357"/>
      <c r="C2" s="357"/>
      <c r="D2" s="357"/>
      <c r="E2" s="357"/>
      <c r="F2" s="357"/>
      <c r="G2" s="357"/>
      <c r="H2" s="357"/>
      <c r="I2" s="84"/>
      <c r="J2" s="84"/>
      <c r="K2" s="84"/>
      <c r="L2" s="84"/>
      <c r="M2" s="84"/>
      <c r="N2" s="84"/>
      <c r="O2" s="103"/>
      <c r="P2" s="104"/>
    </row>
    <row r="3" spans="1:25" ht="15.9" customHeight="1" x14ac:dyDescent="0.3">
      <c r="A3" s="357" t="s">
        <v>122</v>
      </c>
      <c r="B3" s="357"/>
      <c r="C3" s="357"/>
      <c r="D3" s="357"/>
      <c r="E3" s="357"/>
      <c r="F3" s="357"/>
      <c r="G3" s="357"/>
      <c r="H3" s="357"/>
      <c r="I3" s="84"/>
      <c r="J3" s="84"/>
      <c r="K3" s="84"/>
      <c r="L3" s="84"/>
      <c r="M3" s="84"/>
      <c r="N3" s="84"/>
      <c r="O3" s="103"/>
      <c r="P3" s="317"/>
      <c r="Q3" s="317"/>
      <c r="R3" s="317"/>
      <c r="S3" s="317"/>
      <c r="T3" s="317"/>
      <c r="U3" s="317"/>
      <c r="V3" s="317"/>
      <c r="W3" s="317"/>
      <c r="X3" s="317"/>
      <c r="Y3" s="317"/>
    </row>
    <row r="4" spans="1:25" ht="15.9" customHeight="1" thickBot="1" x14ac:dyDescent="0.35">
      <c r="A4" s="357" t="s">
        <v>226</v>
      </c>
      <c r="B4" s="357"/>
      <c r="C4" s="357"/>
      <c r="D4" s="357"/>
      <c r="E4" s="357"/>
      <c r="F4" s="357"/>
      <c r="G4" s="357"/>
      <c r="H4" s="357"/>
      <c r="I4" s="84"/>
      <c r="J4" s="84"/>
      <c r="K4" s="84"/>
      <c r="L4" s="84"/>
      <c r="M4" s="84"/>
      <c r="N4" s="84"/>
      <c r="O4" s="29"/>
      <c r="P4" s="235"/>
      <c r="Q4" s="231"/>
      <c r="R4" s="231"/>
      <c r="S4" s="231"/>
      <c r="T4" s="231"/>
      <c r="U4" s="231"/>
      <c r="V4" s="231"/>
      <c r="W4" s="231"/>
      <c r="X4" s="231"/>
      <c r="Y4" s="231"/>
    </row>
    <row r="5" spans="1:25" ht="14.4" thickTop="1" x14ac:dyDescent="0.3">
      <c r="A5" s="31" t="s">
        <v>123</v>
      </c>
      <c r="B5" s="362">
        <v>2019</v>
      </c>
      <c r="C5" s="362">
        <v>2020</v>
      </c>
      <c r="D5" s="362">
        <v>2021</v>
      </c>
      <c r="E5" s="362">
        <v>2022</v>
      </c>
      <c r="F5" s="362">
        <v>2023</v>
      </c>
      <c r="G5" s="50" t="s">
        <v>136</v>
      </c>
      <c r="H5" s="50" t="s">
        <v>129</v>
      </c>
      <c r="I5" s="161"/>
      <c r="J5" s="161"/>
      <c r="K5" s="161"/>
      <c r="L5" s="161"/>
      <c r="M5" s="161"/>
      <c r="N5" s="161"/>
      <c r="O5" s="29"/>
      <c r="P5" s="231"/>
      <c r="Q5" s="231"/>
      <c r="R5" s="231"/>
      <c r="S5" s="231"/>
      <c r="T5" s="231"/>
      <c r="U5" s="231"/>
      <c r="V5" s="231"/>
      <c r="W5" s="231"/>
      <c r="X5" s="231"/>
      <c r="Y5" s="231"/>
    </row>
    <row r="6" spans="1:25" ht="14.4" thickBot="1" x14ac:dyDescent="0.35">
      <c r="A6" s="232"/>
      <c r="B6" s="363"/>
      <c r="C6" s="363"/>
      <c r="D6" s="363"/>
      <c r="E6" s="363"/>
      <c r="F6" s="363"/>
      <c r="G6" s="233" t="s">
        <v>554</v>
      </c>
      <c r="H6" s="234">
        <v>2023</v>
      </c>
      <c r="I6" s="161"/>
      <c r="J6" s="161"/>
      <c r="K6" s="161"/>
      <c r="L6" s="161"/>
      <c r="M6" s="161"/>
      <c r="N6" s="161"/>
      <c r="P6" s="231"/>
      <c r="Q6" s="231"/>
      <c r="R6" s="231"/>
      <c r="S6" s="231"/>
      <c r="T6" s="231"/>
      <c r="U6" s="231"/>
      <c r="V6" s="231"/>
      <c r="W6" s="231"/>
      <c r="X6" s="231"/>
      <c r="Y6" s="231"/>
    </row>
    <row r="7" spans="1:25" ht="13.8" thickTop="1" x14ac:dyDescent="0.25">
      <c r="A7" s="29" t="s">
        <v>412</v>
      </c>
      <c r="B7" s="33">
        <v>68792346.3662972</v>
      </c>
      <c r="C7" s="33">
        <v>74024363.032909796</v>
      </c>
      <c r="D7" s="33">
        <v>94774015.623668104</v>
      </c>
      <c r="E7" s="33">
        <v>98548327.680118501</v>
      </c>
      <c r="F7" s="33">
        <v>94936839.526422396</v>
      </c>
      <c r="G7" s="25">
        <v>-3.6646874063847756E-2</v>
      </c>
      <c r="H7" s="161"/>
      <c r="I7" s="161"/>
      <c r="J7" s="161"/>
      <c r="K7" s="161"/>
      <c r="L7" s="161"/>
      <c r="M7" s="161"/>
      <c r="N7" s="161"/>
      <c r="P7" s="236"/>
    </row>
    <row r="8" spans="1:25" x14ac:dyDescent="0.25">
      <c r="A8" s="29" t="s">
        <v>413</v>
      </c>
      <c r="B8" s="33">
        <v>35376533.757743597</v>
      </c>
      <c r="C8" s="33">
        <v>42424461.240081593</v>
      </c>
      <c r="D8" s="33">
        <v>58160183.634669401</v>
      </c>
      <c r="E8" s="33">
        <v>56488900.172568604</v>
      </c>
      <c r="F8" s="33">
        <v>53030550.931799501</v>
      </c>
      <c r="G8" s="25">
        <v>-6.1221748524119809E-2</v>
      </c>
      <c r="H8" s="161"/>
      <c r="I8" s="161"/>
      <c r="J8" s="161"/>
      <c r="K8" s="161"/>
      <c r="L8" s="161"/>
      <c r="M8" s="161"/>
      <c r="N8" s="161"/>
    </row>
    <row r="9" spans="1:25" ht="15.9" customHeight="1" x14ac:dyDescent="0.25">
      <c r="A9" s="357" t="s">
        <v>125</v>
      </c>
      <c r="B9" s="357"/>
      <c r="C9" s="357"/>
      <c r="D9" s="357"/>
      <c r="E9" s="357"/>
      <c r="F9" s="357"/>
      <c r="G9" s="357"/>
      <c r="H9" s="357"/>
      <c r="I9" s="84"/>
      <c r="J9" s="84"/>
      <c r="K9" s="84"/>
      <c r="L9" s="84"/>
      <c r="M9" s="84"/>
      <c r="N9" s="84"/>
      <c r="P9" s="237"/>
      <c r="Q9" s="6"/>
      <c r="R9" s="236"/>
    </row>
    <row r="10" spans="1:25" ht="15.9" customHeight="1" x14ac:dyDescent="0.25">
      <c r="A10" s="24" t="s">
        <v>231</v>
      </c>
      <c r="B10" s="21">
        <v>16865742</v>
      </c>
      <c r="C10" s="21">
        <v>15909617</v>
      </c>
      <c r="D10" s="21">
        <v>17911573</v>
      </c>
      <c r="E10" s="21">
        <v>19009628</v>
      </c>
      <c r="F10" s="21">
        <v>17574416</v>
      </c>
      <c r="G10" s="25">
        <v>-7.5499215450191864E-2</v>
      </c>
      <c r="H10" s="25">
        <v>0.18511692708191288</v>
      </c>
      <c r="I10" s="25"/>
      <c r="J10" s="25"/>
      <c r="K10" s="25"/>
      <c r="L10" s="25"/>
      <c r="M10" s="25"/>
      <c r="N10" s="25"/>
      <c r="O10" s="6"/>
      <c r="P10" s="237"/>
      <c r="Q10" s="6"/>
      <c r="R10" s="236"/>
    </row>
    <row r="11" spans="1:25" ht="15.9" customHeight="1" x14ac:dyDescent="0.25">
      <c r="A11" s="87" t="s">
        <v>253</v>
      </c>
      <c r="B11" s="33">
        <v>10391776</v>
      </c>
      <c r="C11" s="33">
        <v>9929878</v>
      </c>
      <c r="D11" s="33">
        <v>10496669</v>
      </c>
      <c r="E11" s="33">
        <v>10737397</v>
      </c>
      <c r="F11" s="33">
        <v>11082663</v>
      </c>
      <c r="G11" s="27">
        <v>3.215546561238259E-2</v>
      </c>
      <c r="H11" s="27">
        <v>0.63061344399722874</v>
      </c>
      <c r="I11" s="27"/>
      <c r="J11" s="27"/>
      <c r="K11" s="27"/>
      <c r="L11" s="27"/>
      <c r="M11" s="27"/>
      <c r="N11" s="27"/>
      <c r="O11" s="236"/>
      <c r="P11" s="104"/>
    </row>
    <row r="12" spans="1:25" ht="15.9" customHeight="1" x14ac:dyDescent="0.25">
      <c r="A12" s="87" t="s">
        <v>254</v>
      </c>
      <c r="B12" s="33">
        <v>1458553</v>
      </c>
      <c r="C12" s="33">
        <v>1660483</v>
      </c>
      <c r="D12" s="33">
        <v>1759600</v>
      </c>
      <c r="E12" s="33">
        <v>1931031</v>
      </c>
      <c r="F12" s="33">
        <v>1571541</v>
      </c>
      <c r="G12" s="27">
        <v>-0.18616480004722866</v>
      </c>
      <c r="H12" s="27">
        <v>8.9422089473698591E-2</v>
      </c>
      <c r="I12" s="27"/>
      <c r="J12" s="27"/>
      <c r="K12" s="27"/>
      <c r="L12" s="27"/>
      <c r="M12" s="27"/>
      <c r="N12" s="27"/>
      <c r="O12" s="28"/>
    </row>
    <row r="13" spans="1:25" ht="15.9" customHeight="1" x14ac:dyDescent="0.25">
      <c r="A13" s="87" t="s">
        <v>255</v>
      </c>
      <c r="B13" s="33">
        <v>5015413</v>
      </c>
      <c r="C13" s="33">
        <v>4319256</v>
      </c>
      <c r="D13" s="33">
        <v>5655304</v>
      </c>
      <c r="E13" s="33">
        <v>6341200</v>
      </c>
      <c r="F13" s="33">
        <v>4920212</v>
      </c>
      <c r="G13" s="27">
        <v>-0.22408818520153914</v>
      </c>
      <c r="H13" s="27">
        <v>0.2799644665290727</v>
      </c>
      <c r="I13" s="27"/>
      <c r="J13" s="27"/>
      <c r="K13" s="27"/>
      <c r="L13" s="27"/>
      <c r="M13" s="27"/>
      <c r="N13" s="27"/>
      <c r="O13" s="28"/>
    </row>
    <row r="14" spans="1:25" ht="15.9" customHeight="1" x14ac:dyDescent="0.25">
      <c r="A14" s="357" t="s">
        <v>127</v>
      </c>
      <c r="B14" s="357"/>
      <c r="C14" s="357"/>
      <c r="D14" s="357"/>
      <c r="E14" s="357"/>
      <c r="F14" s="357"/>
      <c r="G14" s="357"/>
      <c r="H14" s="357"/>
      <c r="I14" s="84"/>
      <c r="J14" s="84"/>
      <c r="K14" s="84"/>
      <c r="L14" s="84"/>
      <c r="M14" s="84"/>
      <c r="N14" s="84"/>
    </row>
    <row r="15" spans="1:25" ht="15.9" customHeight="1" x14ac:dyDescent="0.25">
      <c r="A15" s="2" t="s">
        <v>231</v>
      </c>
      <c r="B15" s="21">
        <v>6369935</v>
      </c>
      <c r="C15" s="21">
        <v>6663160</v>
      </c>
      <c r="D15" s="21">
        <v>9591086</v>
      </c>
      <c r="E15" s="21">
        <v>9759670</v>
      </c>
      <c r="F15" s="21">
        <v>8596605</v>
      </c>
      <c r="G15" s="25">
        <v>-0.11917052523292283</v>
      </c>
      <c r="H15" s="26"/>
      <c r="I15" s="26"/>
      <c r="J15" s="26"/>
      <c r="K15" s="26"/>
      <c r="L15" s="26"/>
      <c r="M15" s="26"/>
      <c r="N15" s="26"/>
      <c r="O15" s="26"/>
    </row>
    <row r="16" spans="1:25" ht="15.9" customHeight="1" x14ac:dyDescent="0.25">
      <c r="A16" s="87" t="s">
        <v>253</v>
      </c>
      <c r="B16" s="6">
        <v>3969656</v>
      </c>
      <c r="C16" s="6">
        <v>4338913</v>
      </c>
      <c r="D16" s="6">
        <v>5825992</v>
      </c>
      <c r="E16" s="6">
        <v>6480104</v>
      </c>
      <c r="F16" s="6">
        <v>5598771</v>
      </c>
      <c r="G16" s="27">
        <v>-0.13600599620006099</v>
      </c>
      <c r="H16" s="27">
        <v>0.65127698667090095</v>
      </c>
      <c r="I16" s="27"/>
      <c r="J16" s="27"/>
      <c r="K16" s="27"/>
      <c r="L16" s="27"/>
      <c r="M16" s="27"/>
      <c r="N16" s="27"/>
      <c r="O16" s="28"/>
    </row>
    <row r="17" spans="1:24" ht="15.9" customHeight="1" x14ac:dyDescent="0.25">
      <c r="A17" s="87" t="s">
        <v>254</v>
      </c>
      <c r="B17" s="6">
        <v>2140199</v>
      </c>
      <c r="C17" s="6">
        <v>2110613</v>
      </c>
      <c r="D17" s="6">
        <v>3184434</v>
      </c>
      <c r="E17" s="6">
        <v>2944530</v>
      </c>
      <c r="F17" s="6">
        <v>2753388</v>
      </c>
      <c r="G17" s="27">
        <v>-6.4914264755325982E-2</v>
      </c>
      <c r="H17" s="27">
        <v>0.32028783455794468</v>
      </c>
      <c r="I17" s="27"/>
      <c r="J17" s="27"/>
      <c r="K17" s="27"/>
      <c r="L17" s="27"/>
      <c r="M17" s="27"/>
      <c r="N17" s="27"/>
      <c r="O17" s="28"/>
    </row>
    <row r="18" spans="1:24" ht="15.9" customHeight="1" x14ac:dyDescent="0.25">
      <c r="A18" s="87" t="s">
        <v>255</v>
      </c>
      <c r="B18" s="6">
        <v>260080</v>
      </c>
      <c r="C18" s="6">
        <v>213634</v>
      </c>
      <c r="D18" s="6">
        <v>580660</v>
      </c>
      <c r="E18" s="6">
        <v>335036</v>
      </c>
      <c r="F18" s="6">
        <v>244446</v>
      </c>
      <c r="G18" s="27">
        <v>-0.270388853735121</v>
      </c>
      <c r="H18" s="27">
        <v>2.8435178771154427E-2</v>
      </c>
      <c r="I18" s="27"/>
      <c r="J18" s="27"/>
      <c r="K18" s="27"/>
      <c r="L18" s="27"/>
      <c r="M18" s="27"/>
      <c r="N18" s="27"/>
      <c r="O18" s="28"/>
    </row>
    <row r="19" spans="1:24" ht="15.9" customHeight="1" x14ac:dyDescent="0.25">
      <c r="A19" s="357" t="s">
        <v>138</v>
      </c>
      <c r="B19" s="357"/>
      <c r="C19" s="357"/>
      <c r="D19" s="357"/>
      <c r="E19" s="357"/>
      <c r="F19" s="357"/>
      <c r="G19" s="357"/>
      <c r="H19" s="357"/>
      <c r="I19" s="84"/>
      <c r="J19" s="27"/>
      <c r="K19" s="27"/>
      <c r="L19" s="27"/>
      <c r="M19" s="27"/>
      <c r="N19" s="84"/>
    </row>
    <row r="20" spans="1:24" ht="15.9" customHeight="1" x14ac:dyDescent="0.25">
      <c r="A20" s="2" t="s">
        <v>231</v>
      </c>
      <c r="B20" s="21">
        <v>10495807</v>
      </c>
      <c r="C20" s="21">
        <v>9246457</v>
      </c>
      <c r="D20" s="21">
        <v>8320487</v>
      </c>
      <c r="E20" s="21">
        <v>9249958</v>
      </c>
      <c r="F20" s="21">
        <v>8977811</v>
      </c>
      <c r="G20" s="25">
        <v>-2.9421430886496999E-2</v>
      </c>
      <c r="H20" s="28"/>
      <c r="I20" s="28"/>
      <c r="J20" s="27"/>
      <c r="K20" s="27"/>
      <c r="L20" s="27"/>
      <c r="M20" s="27"/>
      <c r="N20" s="28"/>
      <c r="O20" s="28"/>
    </row>
    <row r="21" spans="1:24" ht="15.9" customHeight="1" x14ac:dyDescent="0.25">
      <c r="A21" s="87" t="s">
        <v>253</v>
      </c>
      <c r="B21" s="6">
        <v>6422120</v>
      </c>
      <c r="C21" s="6">
        <v>5590965</v>
      </c>
      <c r="D21" s="6">
        <v>4670677</v>
      </c>
      <c r="E21" s="6">
        <v>4257293</v>
      </c>
      <c r="F21" s="6">
        <v>5483892</v>
      </c>
      <c r="G21" s="27"/>
      <c r="H21" s="27"/>
      <c r="I21" s="27"/>
      <c r="J21" s="27"/>
      <c r="K21" s="27"/>
      <c r="L21" s="27"/>
      <c r="M21" s="27"/>
      <c r="N21" s="28"/>
      <c r="O21" s="28"/>
    </row>
    <row r="22" spans="1:24" ht="15.9" customHeight="1" x14ac:dyDescent="0.25">
      <c r="A22" s="87" t="s">
        <v>254</v>
      </c>
      <c r="B22" s="6">
        <v>-681646</v>
      </c>
      <c r="C22" s="6">
        <v>-450130</v>
      </c>
      <c r="D22" s="6">
        <v>-1424834</v>
      </c>
      <c r="E22" s="6">
        <v>-1013499</v>
      </c>
      <c r="F22" s="6">
        <v>-1181847</v>
      </c>
      <c r="G22" s="27"/>
      <c r="H22" s="27"/>
      <c r="I22" s="27"/>
      <c r="J22" s="27"/>
      <c r="K22" s="27"/>
      <c r="L22" s="27"/>
      <c r="M22" s="27"/>
      <c r="N22" s="28"/>
      <c r="O22" s="28"/>
      <c r="P22" s="236"/>
    </row>
    <row r="23" spans="1:24" ht="15.9" customHeight="1" thickBot="1" x14ac:dyDescent="0.3">
      <c r="A23" s="88" t="s">
        <v>255</v>
      </c>
      <c r="B23" s="52">
        <v>4755333</v>
      </c>
      <c r="C23" s="52">
        <v>4105622</v>
      </c>
      <c r="D23" s="52">
        <v>5074644</v>
      </c>
      <c r="E23" s="52">
        <v>6006164</v>
      </c>
      <c r="F23" s="52">
        <v>4675766</v>
      </c>
      <c r="G23" s="53"/>
      <c r="H23" s="53"/>
      <c r="I23" s="27"/>
      <c r="J23" s="27"/>
      <c r="K23" s="27"/>
      <c r="L23" s="27"/>
      <c r="M23" s="27"/>
      <c r="N23" s="28"/>
      <c r="O23" s="28"/>
    </row>
    <row r="24" spans="1:24" ht="27" customHeight="1" thickTop="1" x14ac:dyDescent="0.25">
      <c r="A24" s="358" t="s">
        <v>416</v>
      </c>
      <c r="B24" s="358"/>
      <c r="C24" s="358"/>
      <c r="D24" s="358"/>
      <c r="E24" s="358"/>
      <c r="F24" s="358"/>
      <c r="G24" s="358"/>
      <c r="H24" s="358"/>
      <c r="I24" s="328"/>
      <c r="J24" s="27"/>
      <c r="K24" s="27"/>
      <c r="L24" s="27"/>
      <c r="M24" s="27"/>
      <c r="N24" s="28"/>
      <c r="O24" s="28"/>
      <c r="T24" s="23"/>
      <c r="U24" s="174" t="s">
        <v>351</v>
      </c>
    </row>
    <row r="25" spans="1:24" ht="33" customHeight="1" x14ac:dyDescent="0.25">
      <c r="J25" s="27"/>
      <c r="K25" s="27"/>
      <c r="L25" s="27"/>
      <c r="M25" s="27"/>
      <c r="N25" s="28"/>
      <c r="O25" s="28"/>
      <c r="U25" s="83" t="s">
        <v>186</v>
      </c>
    </row>
    <row r="26" spans="1:24" x14ac:dyDescent="0.25">
      <c r="A26" s="7"/>
      <c r="B26" s="7"/>
      <c r="C26" s="7"/>
      <c r="D26" s="7"/>
      <c r="E26" s="7"/>
      <c r="F26" s="7"/>
      <c r="G26" s="7"/>
      <c r="H26" s="7"/>
      <c r="I26" s="7"/>
      <c r="J26" s="27"/>
      <c r="K26" s="27"/>
      <c r="L26" s="27"/>
      <c r="M26" s="27"/>
      <c r="N26" s="28"/>
      <c r="O26" s="28"/>
      <c r="U26" s="29" t="s">
        <v>253</v>
      </c>
      <c r="V26" s="29" t="s">
        <v>254</v>
      </c>
      <c r="W26" s="29" t="s">
        <v>255</v>
      </c>
      <c r="X26" s="29" t="s">
        <v>183</v>
      </c>
    </row>
    <row r="27" spans="1:24" ht="14.4" x14ac:dyDescent="0.3">
      <c r="A27" s="7"/>
      <c r="B27" s="7"/>
      <c r="C27" s="7"/>
      <c r="D27" s="7"/>
      <c r="E27" s="7"/>
      <c r="F27" s="7"/>
      <c r="G27" s="7"/>
      <c r="H27" s="7"/>
      <c r="I27" s="7"/>
      <c r="J27" s="27"/>
      <c r="K27" s="27"/>
      <c r="L27" s="27"/>
      <c r="M27" s="27"/>
      <c r="N27" s="28"/>
      <c r="O27" s="28"/>
      <c r="T27" s="217">
        <v>2019</v>
      </c>
      <c r="U27" s="109">
        <v>6422120</v>
      </c>
      <c r="V27" s="109">
        <v>-681646</v>
      </c>
      <c r="W27" s="109">
        <v>4755333</v>
      </c>
      <c r="X27" s="109">
        <v>10495807</v>
      </c>
    </row>
    <row r="28" spans="1:24" ht="14.4" x14ac:dyDescent="0.3">
      <c r="A28" s="7"/>
      <c r="B28" s="7"/>
      <c r="C28" s="7"/>
      <c r="D28" s="7"/>
      <c r="E28" s="7"/>
      <c r="F28" s="7"/>
      <c r="G28" s="7"/>
      <c r="H28" s="7"/>
      <c r="I28" s="7"/>
      <c r="J28" s="27"/>
      <c r="K28" s="27"/>
      <c r="L28" s="27"/>
      <c r="M28" s="27"/>
      <c r="N28" s="28"/>
      <c r="O28" s="28"/>
      <c r="T28" s="217">
        <v>2020</v>
      </c>
      <c r="U28" s="109">
        <v>5590965</v>
      </c>
      <c r="V28" s="109">
        <v>-450130</v>
      </c>
      <c r="W28" s="109">
        <v>4105622</v>
      </c>
      <c r="X28" s="109">
        <v>9246457</v>
      </c>
    </row>
    <row r="29" spans="1:24" ht="14.4" x14ac:dyDescent="0.3">
      <c r="A29" s="7"/>
      <c r="B29" s="7"/>
      <c r="C29" s="7"/>
      <c r="D29" s="7"/>
      <c r="E29" s="7"/>
      <c r="F29" s="7"/>
      <c r="G29" s="7"/>
      <c r="H29" s="7"/>
      <c r="I29" s="7"/>
      <c r="J29" s="27"/>
      <c r="K29" s="27"/>
      <c r="L29" s="27"/>
      <c r="M29" s="27"/>
      <c r="N29" s="28"/>
      <c r="T29" s="217">
        <v>2021</v>
      </c>
      <c r="U29" s="109">
        <v>4670677</v>
      </c>
      <c r="V29" s="109">
        <v>-1424834</v>
      </c>
      <c r="W29" s="109">
        <v>5074644</v>
      </c>
      <c r="X29" s="109">
        <v>8320487</v>
      </c>
    </row>
    <row r="30" spans="1:24" ht="14.4" x14ac:dyDescent="0.3">
      <c r="A30" s="7"/>
      <c r="B30" s="7"/>
      <c r="C30" s="7"/>
      <c r="D30" s="7"/>
      <c r="E30" s="7"/>
      <c r="F30" s="7"/>
      <c r="G30" s="7"/>
      <c r="H30" s="7"/>
      <c r="I30" s="7"/>
      <c r="J30" s="27"/>
      <c r="K30" s="27"/>
      <c r="L30" s="27"/>
      <c r="M30" s="27"/>
      <c r="N30" s="28"/>
      <c r="T30" s="217">
        <v>2022</v>
      </c>
      <c r="U30" s="109">
        <v>4257293</v>
      </c>
      <c r="V30" s="109">
        <v>-1013499</v>
      </c>
      <c r="W30" s="109">
        <v>6006164</v>
      </c>
      <c r="X30" s="109">
        <v>9249958</v>
      </c>
    </row>
    <row r="31" spans="1:24" ht="14.4" x14ac:dyDescent="0.3">
      <c r="A31" s="7"/>
      <c r="B31" s="7"/>
      <c r="C31" s="7"/>
      <c r="D31" s="7"/>
      <c r="E31" s="7"/>
      <c r="F31" s="7"/>
      <c r="G31" s="7"/>
      <c r="H31" s="7"/>
      <c r="I31" s="7"/>
      <c r="J31" s="27"/>
      <c r="K31" s="27"/>
      <c r="L31" s="27"/>
      <c r="M31" s="27"/>
      <c r="N31" s="28"/>
      <c r="T31" s="217">
        <v>2023</v>
      </c>
      <c r="U31" s="109">
        <v>5483892</v>
      </c>
      <c r="V31" s="109">
        <v>-1181847</v>
      </c>
      <c r="W31" s="109">
        <v>4675766</v>
      </c>
      <c r="X31" s="109">
        <v>8977811</v>
      </c>
    </row>
    <row r="32" spans="1:24" x14ac:dyDescent="0.25">
      <c r="A32" s="7"/>
      <c r="B32" s="7"/>
      <c r="C32" s="7"/>
      <c r="D32" s="7"/>
      <c r="E32" s="7"/>
      <c r="F32" s="7"/>
      <c r="G32" s="7"/>
      <c r="H32" s="7"/>
      <c r="I32" s="7"/>
      <c r="J32" s="27"/>
      <c r="K32" s="27"/>
      <c r="L32" s="27"/>
      <c r="M32" s="27"/>
      <c r="N32" s="28"/>
    </row>
    <row r="33" spans="1:14" x14ac:dyDescent="0.25">
      <c r="A33" s="7"/>
      <c r="B33" s="7"/>
      <c r="C33" s="7"/>
      <c r="D33" s="7"/>
      <c r="E33" s="7"/>
      <c r="F33" s="7"/>
      <c r="G33" s="7"/>
      <c r="H33" s="7"/>
      <c r="I33" s="7"/>
      <c r="J33" s="27"/>
      <c r="K33" s="27"/>
      <c r="L33" s="27"/>
      <c r="M33" s="27"/>
      <c r="N33" s="28"/>
    </row>
    <row r="34" spans="1:14" x14ac:dyDescent="0.25">
      <c r="A34" s="7"/>
      <c r="B34" s="7"/>
      <c r="C34" s="7"/>
      <c r="D34" s="7"/>
      <c r="E34" s="7"/>
      <c r="F34" s="7"/>
      <c r="G34" s="7"/>
      <c r="H34" s="7"/>
      <c r="I34" s="7"/>
      <c r="J34" s="27"/>
      <c r="K34" s="27"/>
      <c r="L34" s="27"/>
      <c r="M34" s="27"/>
      <c r="N34" s="28"/>
    </row>
    <row r="35" spans="1:14" x14ac:dyDescent="0.25">
      <c r="A35" s="7"/>
      <c r="B35" s="7"/>
      <c r="C35" s="7"/>
      <c r="D35" s="7"/>
      <c r="E35" s="7"/>
      <c r="F35" s="7"/>
      <c r="G35" s="7"/>
      <c r="H35" s="7"/>
      <c r="I35" s="7"/>
      <c r="J35" s="27"/>
      <c r="K35" s="27"/>
      <c r="L35" s="27"/>
      <c r="M35" s="27"/>
      <c r="N35" s="28"/>
    </row>
    <row r="36" spans="1:14" x14ac:dyDescent="0.25">
      <c r="A36" s="7"/>
      <c r="B36" s="7"/>
      <c r="C36" s="7"/>
      <c r="D36" s="7"/>
      <c r="E36" s="7"/>
      <c r="F36" s="7"/>
      <c r="G36" s="7"/>
      <c r="H36" s="7"/>
      <c r="I36" s="7"/>
      <c r="J36" s="27"/>
      <c r="K36" s="27"/>
      <c r="L36" s="27"/>
      <c r="M36" s="27"/>
      <c r="N36" s="28"/>
    </row>
    <row r="37" spans="1:14" x14ac:dyDescent="0.25">
      <c r="A37" s="7"/>
      <c r="B37" s="7"/>
      <c r="C37" s="7"/>
      <c r="D37" s="7"/>
      <c r="E37" s="7"/>
      <c r="F37" s="7"/>
      <c r="G37" s="7"/>
      <c r="H37" s="7"/>
      <c r="I37" s="7"/>
      <c r="J37" s="27"/>
      <c r="K37" s="27"/>
      <c r="L37" s="27"/>
      <c r="M37" s="27"/>
      <c r="N37" s="28"/>
    </row>
    <row r="38" spans="1:14" x14ac:dyDescent="0.25">
      <c r="A38" s="7"/>
      <c r="B38" s="7"/>
      <c r="C38" s="7"/>
      <c r="D38" s="7"/>
      <c r="E38" s="7"/>
      <c r="F38" s="7"/>
      <c r="G38" s="7"/>
      <c r="H38" s="7"/>
      <c r="I38" s="7"/>
      <c r="J38" s="27"/>
      <c r="K38" s="27"/>
      <c r="L38" s="27"/>
      <c r="M38" s="27"/>
      <c r="N38" s="28"/>
    </row>
    <row r="39" spans="1:14" x14ac:dyDescent="0.25">
      <c r="A39" s="7"/>
      <c r="B39" s="7"/>
      <c r="C39" s="7"/>
      <c r="D39" s="7"/>
      <c r="E39" s="7"/>
      <c r="F39" s="7"/>
      <c r="G39" s="7"/>
      <c r="H39" s="7"/>
      <c r="I39" s="7"/>
      <c r="J39" s="27"/>
      <c r="K39" s="27"/>
      <c r="L39" s="27"/>
      <c r="M39" s="27"/>
      <c r="N39" s="28"/>
    </row>
    <row r="40" spans="1:14" x14ac:dyDescent="0.25">
      <c r="A40" s="7"/>
      <c r="B40" s="7"/>
      <c r="C40" s="7"/>
      <c r="D40" s="7"/>
      <c r="E40" s="7"/>
      <c r="F40" s="7"/>
      <c r="G40" s="7"/>
      <c r="H40" s="7"/>
      <c r="I40" s="7"/>
      <c r="J40" s="27"/>
      <c r="K40" s="27"/>
      <c r="L40" s="27"/>
      <c r="M40" s="27"/>
      <c r="N40" s="28"/>
    </row>
    <row r="41" spans="1:14" x14ac:dyDescent="0.25">
      <c r="A41" s="7"/>
      <c r="B41" s="7"/>
      <c r="C41" s="7"/>
      <c r="D41" s="7"/>
      <c r="E41" s="7"/>
      <c r="F41" s="7"/>
      <c r="G41" s="7"/>
      <c r="H41" s="7"/>
      <c r="I41" s="7"/>
      <c r="J41" s="27"/>
      <c r="K41" s="27"/>
      <c r="L41" s="27"/>
      <c r="M41" s="27"/>
      <c r="N41" s="28"/>
    </row>
    <row r="42" spans="1:14" x14ac:dyDescent="0.25">
      <c r="A42" s="7"/>
      <c r="B42" s="7"/>
      <c r="C42" s="7"/>
      <c r="D42" s="7"/>
      <c r="E42" s="7"/>
      <c r="F42" s="7"/>
      <c r="G42" s="7"/>
      <c r="H42" s="7"/>
      <c r="I42" s="7"/>
      <c r="J42" s="27"/>
      <c r="K42" s="27"/>
      <c r="L42" s="27"/>
      <c r="M42" s="27"/>
      <c r="N42" s="28"/>
    </row>
    <row r="43" spans="1:14" x14ac:dyDescent="0.25">
      <c r="A43" s="7"/>
      <c r="B43" s="7"/>
      <c r="C43" s="7"/>
      <c r="D43" s="7"/>
      <c r="E43" s="7"/>
      <c r="F43" s="7"/>
      <c r="G43" s="7"/>
      <c r="H43" s="7"/>
      <c r="I43" s="7"/>
      <c r="J43" s="27"/>
      <c r="K43" s="27"/>
      <c r="L43" s="27"/>
      <c r="M43" s="27"/>
      <c r="N43" s="28"/>
    </row>
    <row r="44" spans="1:14" x14ac:dyDescent="0.25">
      <c r="A44" s="7"/>
      <c r="B44" s="7"/>
      <c r="C44" s="7"/>
      <c r="D44" s="7"/>
      <c r="E44" s="7"/>
      <c r="F44" s="7"/>
      <c r="G44" s="7"/>
      <c r="H44" s="7"/>
      <c r="I44" s="7"/>
      <c r="J44" s="27"/>
      <c r="K44" s="27"/>
      <c r="L44" s="27"/>
      <c r="M44" s="27"/>
      <c r="N44" s="28"/>
    </row>
    <row r="45" spans="1:14" x14ac:dyDescent="0.25">
      <c r="J45" s="27"/>
      <c r="K45" s="27"/>
      <c r="L45" s="27"/>
      <c r="M45" s="27"/>
      <c r="N45" s="28"/>
    </row>
    <row r="46" spans="1:14" x14ac:dyDescent="0.25">
      <c r="J46" s="27"/>
      <c r="K46" s="27"/>
      <c r="L46" s="27"/>
      <c r="M46" s="27"/>
      <c r="N46" s="28"/>
    </row>
    <row r="47" spans="1:14" x14ac:dyDescent="0.25">
      <c r="J47" s="27"/>
      <c r="K47" s="27"/>
      <c r="L47" s="27"/>
      <c r="M47" s="27"/>
      <c r="N47" s="28"/>
    </row>
    <row r="48" spans="1:14" x14ac:dyDescent="0.25">
      <c r="N48" s="28"/>
    </row>
  </sheetData>
  <mergeCells count="13">
    <mergeCell ref="A1:H1"/>
    <mergeCell ref="A2:H2"/>
    <mergeCell ref="A3:H3"/>
    <mergeCell ref="A4:H4"/>
    <mergeCell ref="A9:H9"/>
    <mergeCell ref="A14:H14"/>
    <mergeCell ref="A19:H19"/>
    <mergeCell ref="A24:H24"/>
    <mergeCell ref="B5:B6"/>
    <mergeCell ref="C5:C6"/>
    <mergeCell ref="D5:D6"/>
    <mergeCell ref="E5:E6"/>
    <mergeCell ref="F5:F6"/>
  </mergeCells>
  <printOptions horizontalCentered="1" verticalCentered="1"/>
  <pageMargins left="0.78740157480314965" right="0.78740157480314965" top="1.8897637795275593" bottom="0.78740157480314965" header="0" footer="0.59055118110236227"/>
  <pageSetup scale="89" orientation="portrait" r:id="rId1"/>
  <headerFooter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A1:AC48"/>
  <sheetViews>
    <sheetView workbookViewId="0">
      <selection sqref="A1:XFD1048576"/>
    </sheetView>
  </sheetViews>
  <sheetFormatPr baseColWidth="10" defaultRowHeight="13.2" x14ac:dyDescent="0.25"/>
  <cols>
    <col min="1" max="1" width="15.109375" customWidth="1"/>
    <col min="2" max="2" width="16.5546875" bestFit="1" customWidth="1"/>
    <col min="3" max="3" width="15" customWidth="1"/>
    <col min="4" max="4" width="15.109375" customWidth="1"/>
    <col min="5" max="5" width="15.33203125" bestFit="1" customWidth="1"/>
    <col min="6" max="6" width="16.5546875" bestFit="1" customWidth="1"/>
    <col min="7" max="16" width="16.5546875" customWidth="1"/>
    <col min="17" max="17" width="12.88671875" style="83" bestFit="1" customWidth="1"/>
    <col min="18" max="18" width="18.5546875" style="83" bestFit="1" customWidth="1"/>
    <col min="19" max="19" width="14.6640625" style="83" customWidth="1"/>
    <col min="20" max="20" width="18.5546875" style="83" bestFit="1" customWidth="1"/>
    <col min="21" max="21" width="16.109375" style="83" bestFit="1" customWidth="1"/>
    <col min="22" max="22" width="12.6640625" bestFit="1" customWidth="1"/>
  </cols>
  <sheetData>
    <row r="1" spans="1:29" s="1" customFormat="1" ht="15.9" customHeight="1" x14ac:dyDescent="0.25">
      <c r="A1" s="359" t="s">
        <v>187</v>
      </c>
      <c r="B1" s="359"/>
      <c r="C1" s="359"/>
      <c r="D1" s="359"/>
      <c r="E1" s="359"/>
      <c r="F1" s="359"/>
      <c r="G1" s="84"/>
      <c r="H1" s="84"/>
      <c r="I1" s="84"/>
      <c r="J1" s="84"/>
      <c r="K1" s="84"/>
      <c r="L1" s="84"/>
      <c r="M1" s="84"/>
      <c r="N1" s="84"/>
      <c r="O1" s="84"/>
      <c r="P1" s="84"/>
      <c r="Q1" s="2" t="s">
        <v>185</v>
      </c>
      <c r="R1" s="2"/>
      <c r="S1" s="2"/>
      <c r="T1" s="2"/>
      <c r="U1" s="2"/>
      <c r="AA1" s="6"/>
      <c r="AB1" s="6"/>
      <c r="AC1" s="6"/>
    </row>
    <row r="2" spans="1:29" ht="13.5" customHeight="1" x14ac:dyDescent="0.25">
      <c r="A2" s="357" t="s">
        <v>232</v>
      </c>
      <c r="B2" s="357"/>
      <c r="C2" s="357"/>
      <c r="D2" s="357"/>
      <c r="E2" s="357"/>
      <c r="F2" s="357"/>
      <c r="G2" s="84"/>
      <c r="H2" s="84"/>
      <c r="I2" s="84"/>
      <c r="J2" s="84"/>
      <c r="K2" s="84"/>
      <c r="L2" s="84"/>
      <c r="M2" s="84"/>
      <c r="N2" s="84"/>
      <c r="O2" s="84"/>
      <c r="P2" s="84"/>
      <c r="Q2" s="21" t="s">
        <v>123</v>
      </c>
      <c r="R2" s="29" t="s">
        <v>253</v>
      </c>
      <c r="S2" s="29" t="s">
        <v>254</v>
      </c>
      <c r="T2" s="29" t="s">
        <v>255</v>
      </c>
      <c r="U2" s="29" t="s">
        <v>183</v>
      </c>
    </row>
    <row r="3" spans="1:29" s="1" customFormat="1" ht="15.9" customHeight="1" x14ac:dyDescent="0.25">
      <c r="A3" s="357" t="s">
        <v>122</v>
      </c>
      <c r="B3" s="357"/>
      <c r="C3" s="357"/>
      <c r="D3" s="357"/>
      <c r="E3" s="357"/>
      <c r="F3" s="357"/>
      <c r="G3" s="84"/>
      <c r="H3" s="84"/>
      <c r="I3" s="84"/>
      <c r="J3" s="84"/>
      <c r="K3" s="84"/>
      <c r="L3" s="84"/>
      <c r="M3" s="84"/>
      <c r="N3" s="84"/>
      <c r="O3" s="84"/>
      <c r="P3" s="84"/>
      <c r="Q3" s="86" t="s">
        <v>549</v>
      </c>
      <c r="R3" s="149">
        <v>2508670</v>
      </c>
      <c r="S3" s="149">
        <v>281751</v>
      </c>
      <c r="T3" s="149">
        <v>665712</v>
      </c>
      <c r="U3" s="168">
        <v>3456133</v>
      </c>
      <c r="Z3" s="2"/>
      <c r="AA3" s="6"/>
      <c r="AB3" s="6"/>
      <c r="AC3" s="6"/>
    </row>
    <row r="4" spans="1:29" s="1" customFormat="1" ht="15.9" customHeight="1" x14ac:dyDescent="0.25">
      <c r="A4" s="357" t="s">
        <v>226</v>
      </c>
      <c r="B4" s="357"/>
      <c r="C4" s="357"/>
      <c r="D4" s="357"/>
      <c r="E4" s="357"/>
      <c r="F4" s="357"/>
      <c r="G4" s="84"/>
      <c r="H4" s="84"/>
      <c r="I4" s="84"/>
      <c r="J4" s="84"/>
      <c r="K4" s="84"/>
      <c r="L4" s="84"/>
      <c r="M4" s="84"/>
      <c r="N4" s="84"/>
      <c r="O4" s="84"/>
      <c r="P4" s="84"/>
      <c r="Q4" s="86" t="s">
        <v>550</v>
      </c>
      <c r="R4" s="149">
        <v>2653523</v>
      </c>
      <c r="S4" s="149">
        <v>236005</v>
      </c>
      <c r="T4" s="149">
        <v>781082</v>
      </c>
      <c r="U4" s="168">
        <v>3670610</v>
      </c>
    </row>
    <row r="5" spans="1:29" ht="13.8" thickBot="1" x14ac:dyDescent="0.3">
      <c r="B5" s="1"/>
      <c r="C5" s="1"/>
      <c r="D5" s="1"/>
      <c r="E5" s="1"/>
      <c r="F5" s="1"/>
      <c r="G5" s="1"/>
      <c r="H5" s="1"/>
      <c r="I5" s="1"/>
      <c r="J5" s="1"/>
      <c r="K5" s="1"/>
      <c r="L5" s="1"/>
      <c r="M5" s="1"/>
      <c r="N5" s="1"/>
      <c r="O5" s="1"/>
      <c r="P5" s="1"/>
      <c r="Q5" s="86" t="s">
        <v>551</v>
      </c>
      <c r="R5" s="149">
        <v>2804639</v>
      </c>
      <c r="S5" s="149">
        <v>266083</v>
      </c>
      <c r="T5" s="149">
        <v>914919</v>
      </c>
      <c r="U5" s="168">
        <v>3985641</v>
      </c>
    </row>
    <row r="6" spans="1:29" ht="15" customHeight="1" thickTop="1" x14ac:dyDescent="0.25">
      <c r="A6" s="43" t="s">
        <v>123</v>
      </c>
      <c r="B6" s="367" t="s">
        <v>547</v>
      </c>
      <c r="C6" s="367"/>
      <c r="D6" s="367"/>
      <c r="E6" s="367"/>
      <c r="F6" s="367"/>
      <c r="G6" s="29"/>
      <c r="H6" s="253"/>
      <c r="I6" s="253"/>
      <c r="J6" s="253"/>
      <c r="K6" s="253"/>
      <c r="L6" s="253"/>
      <c r="N6" s="29"/>
      <c r="O6" s="29"/>
      <c r="P6" s="29"/>
      <c r="Q6" s="86" t="s">
        <v>552</v>
      </c>
      <c r="R6" s="149">
        <v>3296169</v>
      </c>
      <c r="S6" s="149">
        <v>316685</v>
      </c>
      <c r="T6" s="149">
        <v>844992</v>
      </c>
      <c r="U6" s="168">
        <v>4457846</v>
      </c>
    </row>
    <row r="7" spans="1:29" ht="15" customHeight="1" x14ac:dyDescent="0.25">
      <c r="A7" s="45"/>
      <c r="B7" s="44">
        <v>2020</v>
      </c>
      <c r="C7" s="44">
        <v>2021</v>
      </c>
      <c r="D7" s="44">
        <v>2022</v>
      </c>
      <c r="E7" s="44">
        <v>2023</v>
      </c>
      <c r="F7" s="44">
        <v>2024</v>
      </c>
      <c r="G7" s="29"/>
      <c r="H7" s="253"/>
      <c r="I7" s="253"/>
      <c r="J7" s="253"/>
      <c r="K7" s="253"/>
      <c r="L7" s="253"/>
      <c r="N7" s="29"/>
      <c r="O7" s="29"/>
      <c r="P7" s="29"/>
      <c r="Q7" s="86" t="s">
        <v>553</v>
      </c>
      <c r="R7" s="149">
        <v>3526014</v>
      </c>
      <c r="S7" s="149">
        <v>263128</v>
      </c>
      <c r="T7" s="149">
        <v>885584</v>
      </c>
      <c r="U7" s="168">
        <v>4674726</v>
      </c>
    </row>
    <row r="8" spans="1:29" s="83" customFormat="1" ht="20.100000000000001" customHeight="1" x14ac:dyDescent="0.25">
      <c r="A8" s="83" t="s">
        <v>253</v>
      </c>
      <c r="B8" s="137">
        <v>2508670</v>
      </c>
      <c r="C8" s="137">
        <v>2653523</v>
      </c>
      <c r="D8" s="137">
        <v>2804639</v>
      </c>
      <c r="E8" s="137">
        <v>3296169</v>
      </c>
      <c r="F8" s="137">
        <v>3526014</v>
      </c>
      <c r="G8" s="137"/>
      <c r="H8" s="253"/>
      <c r="I8" s="253"/>
      <c r="J8" s="253"/>
      <c r="K8" s="253"/>
      <c r="L8" s="253"/>
      <c r="M8"/>
      <c r="N8" s="137"/>
      <c r="O8" s="110"/>
      <c r="P8" s="110"/>
    </row>
    <row r="9" spans="1:29" s="83" customFormat="1" ht="20.100000000000001" customHeight="1" x14ac:dyDescent="0.25">
      <c r="A9" s="83" t="s">
        <v>254</v>
      </c>
      <c r="B9" s="137">
        <v>281751</v>
      </c>
      <c r="C9" s="137">
        <v>236005</v>
      </c>
      <c r="D9" s="137">
        <v>266083</v>
      </c>
      <c r="E9" s="137">
        <v>316685</v>
      </c>
      <c r="F9" s="137">
        <v>263128</v>
      </c>
      <c r="G9" s="137"/>
      <c r="H9" s="253"/>
      <c r="I9" s="253"/>
      <c r="J9" s="253"/>
      <c r="K9" s="253"/>
      <c r="L9" s="253"/>
      <c r="M9"/>
      <c r="N9" s="137"/>
      <c r="O9" s="110"/>
      <c r="P9" s="110"/>
    </row>
    <row r="10" spans="1:29" s="83" customFormat="1" ht="20.100000000000001" customHeight="1" x14ac:dyDescent="0.25">
      <c r="A10" s="83" t="s">
        <v>255</v>
      </c>
      <c r="B10" s="137">
        <v>665712</v>
      </c>
      <c r="C10" s="137">
        <v>781082</v>
      </c>
      <c r="D10" s="137">
        <v>914919</v>
      </c>
      <c r="E10" s="137">
        <v>844992</v>
      </c>
      <c r="F10" s="137">
        <v>885584</v>
      </c>
      <c r="G10" s="349"/>
      <c r="H10" s="252"/>
      <c r="I10" s="252"/>
      <c r="J10" s="252"/>
      <c r="K10" s="252"/>
      <c r="L10" s="252"/>
      <c r="M10"/>
      <c r="N10" s="137"/>
      <c r="O10" s="110"/>
      <c r="P10" s="110"/>
      <c r="Q10" s="2" t="s">
        <v>5</v>
      </c>
      <c r="R10" s="2"/>
      <c r="S10" s="2"/>
      <c r="T10" s="2"/>
      <c r="U10" s="2"/>
    </row>
    <row r="11" spans="1:29" s="2" customFormat="1" ht="20.100000000000001" customHeight="1" thickBot="1" x14ac:dyDescent="0.3">
      <c r="A11" s="150" t="s">
        <v>183</v>
      </c>
      <c r="B11" s="151">
        <v>3456133</v>
      </c>
      <c r="C11" s="151">
        <v>3670610</v>
      </c>
      <c r="D11" s="151">
        <v>3985641</v>
      </c>
      <c r="E11" s="151">
        <v>4457846</v>
      </c>
      <c r="F11" s="151">
        <v>4674726</v>
      </c>
      <c r="G11" s="153"/>
      <c r="H11"/>
      <c r="I11"/>
      <c r="J11"/>
      <c r="K11"/>
      <c r="L11"/>
      <c r="M11"/>
      <c r="N11" s="153"/>
      <c r="O11" s="152"/>
      <c r="P11" s="153"/>
      <c r="R11" s="29" t="s">
        <v>253</v>
      </c>
      <c r="S11" s="29" t="s">
        <v>254</v>
      </c>
      <c r="T11" s="29" t="s">
        <v>255</v>
      </c>
      <c r="U11" s="29" t="s">
        <v>183</v>
      </c>
    </row>
    <row r="12" spans="1:29" ht="30.75" customHeight="1" thickTop="1" x14ac:dyDescent="0.25">
      <c r="A12" s="364" t="s">
        <v>391</v>
      </c>
      <c r="B12" s="365"/>
      <c r="C12" s="365"/>
      <c r="D12" s="365"/>
      <c r="E12" s="365"/>
      <c r="Q12" s="86" t="s">
        <v>549</v>
      </c>
      <c r="R12" s="172">
        <v>636512</v>
      </c>
      <c r="S12" s="172">
        <v>345752</v>
      </c>
      <c r="T12" s="172">
        <v>34182</v>
      </c>
      <c r="U12" s="169">
        <v>1016446</v>
      </c>
    </row>
    <row r="13" spans="1:29" x14ac:dyDescent="0.25">
      <c r="A13" s="6"/>
      <c r="B13" s="22"/>
      <c r="C13" s="23"/>
      <c r="D13" s="23"/>
      <c r="E13" s="23"/>
      <c r="Q13" s="86" t="s">
        <v>550</v>
      </c>
      <c r="R13" s="172">
        <v>811354</v>
      </c>
      <c r="S13" s="172">
        <v>381510</v>
      </c>
      <c r="T13" s="172">
        <v>65129</v>
      </c>
      <c r="U13" s="169">
        <v>1257993</v>
      </c>
    </row>
    <row r="14" spans="1:29" x14ac:dyDescent="0.25">
      <c r="A14" s="6"/>
      <c r="B14" s="22"/>
      <c r="C14" s="23"/>
      <c r="D14" s="23"/>
      <c r="E14" s="23"/>
      <c r="Q14" s="86" t="s">
        <v>551</v>
      </c>
      <c r="R14" s="172">
        <v>937900</v>
      </c>
      <c r="S14" s="172">
        <v>412070</v>
      </c>
      <c r="T14" s="172">
        <v>77461</v>
      </c>
      <c r="U14" s="169">
        <v>1427431</v>
      </c>
    </row>
    <row r="15" spans="1:29" x14ac:dyDescent="0.25">
      <c r="A15" s="6"/>
      <c r="B15" s="22"/>
      <c r="C15" s="23"/>
      <c r="D15" s="23"/>
      <c r="E15" s="23"/>
      <c r="Q15" s="86" t="s">
        <v>552</v>
      </c>
      <c r="R15" s="172">
        <v>860315</v>
      </c>
      <c r="S15" s="172">
        <v>387342</v>
      </c>
      <c r="T15" s="172">
        <v>38102</v>
      </c>
      <c r="U15" s="169">
        <v>1285759</v>
      </c>
    </row>
    <row r="16" spans="1:29" x14ac:dyDescent="0.25">
      <c r="Q16" s="86" t="s">
        <v>553</v>
      </c>
      <c r="R16" s="172">
        <v>891620</v>
      </c>
      <c r="S16" s="172">
        <v>428784</v>
      </c>
      <c r="T16" s="172">
        <v>35719</v>
      </c>
      <c r="U16" s="169">
        <v>1356123</v>
      </c>
    </row>
    <row r="17" spans="17:22" x14ac:dyDescent="0.25">
      <c r="R17" s="170"/>
      <c r="S17" s="170"/>
      <c r="T17" s="170"/>
    </row>
    <row r="19" spans="17:22" x14ac:dyDescent="0.25">
      <c r="Q19" s="171"/>
      <c r="R19" s="171"/>
      <c r="S19" s="171"/>
      <c r="U19" s="171"/>
    </row>
    <row r="20" spans="17:22" x14ac:dyDescent="0.25">
      <c r="Q20" s="171"/>
      <c r="R20" s="171"/>
      <c r="S20" s="171"/>
      <c r="U20" s="171"/>
    </row>
    <row r="21" spans="17:22" x14ac:dyDescent="0.25">
      <c r="Q21" s="171"/>
      <c r="R21" s="171"/>
      <c r="S21" s="171"/>
      <c r="U21" s="171"/>
    </row>
    <row r="22" spans="17:22" x14ac:dyDescent="0.25">
      <c r="Q22" s="171"/>
      <c r="R22" s="171"/>
      <c r="S22" s="171"/>
    </row>
    <row r="23" spans="17:22" x14ac:dyDescent="0.25">
      <c r="Q23" s="171"/>
      <c r="R23" s="171"/>
      <c r="S23" s="171"/>
      <c r="T23" s="171"/>
      <c r="U23" s="171"/>
      <c r="V23" s="33"/>
    </row>
    <row r="24" spans="17:22" x14ac:dyDescent="0.25">
      <c r="Q24" s="171"/>
      <c r="R24" s="171"/>
      <c r="S24" s="171"/>
      <c r="T24" s="171"/>
      <c r="U24" s="171"/>
      <c r="V24" s="33"/>
    </row>
    <row r="25" spans="17:22" x14ac:dyDescent="0.25">
      <c r="Q25" s="171"/>
      <c r="R25" s="171"/>
      <c r="S25" s="171"/>
      <c r="T25" s="171"/>
      <c r="U25" s="171"/>
      <c r="V25" s="33"/>
    </row>
    <row r="26" spans="17:22" x14ac:dyDescent="0.25">
      <c r="Q26" s="171"/>
      <c r="R26" s="171"/>
      <c r="S26" s="171"/>
      <c r="T26" s="171"/>
      <c r="U26" s="171"/>
      <c r="V26" s="33"/>
    </row>
    <row r="27" spans="17:22" x14ac:dyDescent="0.25">
      <c r="Q27" s="171"/>
      <c r="R27" s="171"/>
      <c r="S27" s="171"/>
    </row>
    <row r="28" spans="17:22" x14ac:dyDescent="0.25">
      <c r="Q28" s="171"/>
      <c r="R28" s="171"/>
      <c r="S28" s="171"/>
      <c r="T28" s="171"/>
      <c r="U28" s="171"/>
      <c r="V28" s="33"/>
    </row>
    <row r="29" spans="17:22" x14ac:dyDescent="0.25">
      <c r="Q29" s="171"/>
      <c r="R29" s="171"/>
      <c r="S29" s="171"/>
      <c r="T29" s="171"/>
      <c r="U29" s="171"/>
      <c r="V29" s="33"/>
    </row>
    <row r="30" spans="17:22" x14ac:dyDescent="0.25">
      <c r="Q30" s="171"/>
      <c r="R30" s="171"/>
      <c r="S30" s="171"/>
      <c r="T30" s="171"/>
      <c r="U30" s="171"/>
      <c r="V30" s="33"/>
    </row>
    <row r="31" spans="17:22" x14ac:dyDescent="0.25">
      <c r="Q31" s="171"/>
      <c r="R31" s="171"/>
      <c r="S31" s="171"/>
      <c r="T31" s="171"/>
      <c r="U31" s="171"/>
      <c r="V31" s="33"/>
    </row>
    <row r="32" spans="17:22" x14ac:dyDescent="0.25">
      <c r="Q32" s="171"/>
      <c r="R32" s="170"/>
      <c r="S32" s="170"/>
      <c r="T32" s="170"/>
      <c r="U32" s="170"/>
    </row>
    <row r="33" spans="1:29" x14ac:dyDescent="0.25">
      <c r="Q33" s="171"/>
      <c r="R33" s="170"/>
      <c r="S33" s="170"/>
      <c r="T33" s="170"/>
      <c r="U33" s="170"/>
      <c r="V33" s="33"/>
    </row>
    <row r="34" spans="1:29" x14ac:dyDescent="0.25">
      <c r="Q34" s="171"/>
      <c r="R34" s="170"/>
      <c r="S34" s="170"/>
      <c r="T34" s="170"/>
      <c r="U34" s="170"/>
      <c r="V34" s="33"/>
    </row>
    <row r="35" spans="1:29" x14ac:dyDescent="0.25">
      <c r="Q35" s="171"/>
      <c r="R35" s="170"/>
      <c r="S35" s="170"/>
      <c r="T35" s="170"/>
      <c r="U35" s="170"/>
      <c r="V35" s="33"/>
    </row>
    <row r="36" spans="1:29" x14ac:dyDescent="0.25">
      <c r="Q36" s="171"/>
      <c r="R36" s="170"/>
      <c r="S36" s="170"/>
      <c r="T36" s="170"/>
      <c r="U36" s="170"/>
      <c r="V36" s="33"/>
    </row>
    <row r="37" spans="1:29" s="1" customFormat="1" ht="15.9" customHeight="1" x14ac:dyDescent="0.25">
      <c r="A37" s="359" t="s">
        <v>400</v>
      </c>
      <c r="B37" s="359"/>
      <c r="C37" s="359"/>
      <c r="D37" s="359"/>
      <c r="E37" s="359"/>
      <c r="F37" s="359"/>
      <c r="G37" s="84"/>
      <c r="H37" s="84"/>
      <c r="I37" s="84"/>
      <c r="J37" s="84"/>
      <c r="K37" s="84"/>
      <c r="L37" s="84"/>
      <c r="M37" s="84"/>
      <c r="N37" s="84"/>
      <c r="O37" s="84"/>
      <c r="P37" s="84"/>
      <c r="Q37" s="171"/>
      <c r="R37" s="170"/>
      <c r="S37" s="170"/>
      <c r="T37" s="170"/>
      <c r="U37" s="170"/>
      <c r="V37" s="33"/>
      <c r="AA37" s="6"/>
      <c r="AB37" s="6"/>
      <c r="AC37" s="6"/>
    </row>
    <row r="38" spans="1:29" ht="13.5" customHeight="1" x14ac:dyDescent="0.25">
      <c r="A38" s="357" t="s">
        <v>233</v>
      </c>
      <c r="B38" s="357"/>
      <c r="C38" s="357"/>
      <c r="D38" s="357"/>
      <c r="E38" s="357"/>
      <c r="F38" s="357"/>
      <c r="G38" s="84"/>
      <c r="H38" s="84"/>
      <c r="I38" s="84"/>
      <c r="J38" s="84"/>
      <c r="K38" s="84"/>
      <c r="L38" s="84"/>
      <c r="M38" s="84"/>
      <c r="N38" s="84"/>
      <c r="O38" s="84"/>
      <c r="P38" s="84"/>
      <c r="R38" s="170"/>
      <c r="S38" s="170"/>
      <c r="T38" s="170"/>
      <c r="U38" s="170"/>
      <c r="V38" s="33"/>
    </row>
    <row r="39" spans="1:29" s="1" customFormat="1" ht="15.9" customHeight="1" x14ac:dyDescent="0.25">
      <c r="A39" s="357" t="s">
        <v>122</v>
      </c>
      <c r="B39" s="357"/>
      <c r="C39" s="357"/>
      <c r="D39" s="357"/>
      <c r="E39" s="357"/>
      <c r="F39" s="357"/>
      <c r="G39" s="84"/>
      <c r="H39" s="84"/>
      <c r="I39" s="84"/>
      <c r="J39" s="84"/>
      <c r="K39" s="84"/>
      <c r="L39" s="84"/>
      <c r="M39" s="84"/>
      <c r="N39" s="84"/>
      <c r="O39" s="84"/>
      <c r="P39" s="84"/>
      <c r="Q39" s="83"/>
      <c r="R39" s="170"/>
      <c r="S39" s="170"/>
      <c r="T39" s="170"/>
      <c r="U39" s="170"/>
      <c r="V39" s="33"/>
      <c r="Z39" s="2"/>
      <c r="AA39" s="6"/>
      <c r="AB39" s="6"/>
      <c r="AC39" s="6"/>
    </row>
    <row r="40" spans="1:29" s="1" customFormat="1" ht="15.9" customHeight="1" x14ac:dyDescent="0.25">
      <c r="A40" s="357" t="s">
        <v>226</v>
      </c>
      <c r="B40" s="357"/>
      <c r="C40" s="357"/>
      <c r="D40" s="357"/>
      <c r="E40" s="357"/>
      <c r="F40" s="357"/>
      <c r="G40" s="84"/>
      <c r="H40" s="84"/>
      <c r="I40" s="84"/>
      <c r="J40" s="84"/>
      <c r="K40" s="84"/>
      <c r="L40" s="84"/>
      <c r="M40" s="84"/>
      <c r="N40" s="84"/>
      <c r="O40" s="84"/>
      <c r="P40" s="84"/>
      <c r="Q40" s="83"/>
      <c r="R40" s="170"/>
      <c r="S40" s="170"/>
      <c r="T40" s="170"/>
      <c r="U40" s="170"/>
      <c r="V40" s="33"/>
    </row>
    <row r="41" spans="1:29" ht="13.8" thickBot="1" x14ac:dyDescent="0.3">
      <c r="B41" s="1"/>
      <c r="C41" s="1"/>
      <c r="D41" s="1"/>
      <c r="E41" s="1"/>
      <c r="F41" s="1"/>
      <c r="G41" s="1"/>
      <c r="H41" s="1"/>
      <c r="I41" s="1"/>
      <c r="J41" s="1"/>
      <c r="K41" s="1"/>
      <c r="L41" s="1"/>
      <c r="M41" s="1"/>
      <c r="N41" s="1"/>
      <c r="O41" s="1"/>
      <c r="P41" s="1"/>
      <c r="V41" s="33"/>
    </row>
    <row r="42" spans="1:29" ht="13.8" thickTop="1" x14ac:dyDescent="0.25">
      <c r="A42" s="43" t="s">
        <v>123</v>
      </c>
      <c r="B42" s="366" t="s">
        <v>547</v>
      </c>
      <c r="C42" s="366"/>
      <c r="D42" s="366"/>
      <c r="E42" s="366"/>
      <c r="F42" s="366"/>
      <c r="G42" s="29"/>
      <c r="H42" s="29"/>
      <c r="I42" s="29"/>
      <c r="J42" s="29"/>
      <c r="K42" s="29"/>
      <c r="L42" s="29"/>
      <c r="M42" s="29"/>
      <c r="N42" s="29"/>
      <c r="O42" s="29"/>
      <c r="P42" s="29"/>
      <c r="V42" s="33"/>
    </row>
    <row r="43" spans="1:29" ht="15" customHeight="1" x14ac:dyDescent="0.25">
      <c r="A43" s="45"/>
      <c r="B43" s="44">
        <v>2020</v>
      </c>
      <c r="C43" s="44">
        <v>2021</v>
      </c>
      <c r="D43" s="44">
        <v>2022</v>
      </c>
      <c r="E43" s="44">
        <v>2023</v>
      </c>
      <c r="F43" s="44">
        <v>2024</v>
      </c>
      <c r="G43" s="29"/>
      <c r="H43" s="29"/>
      <c r="I43" s="29"/>
      <c r="J43" s="29"/>
      <c r="K43" s="29"/>
      <c r="L43" s="29"/>
      <c r="M43" s="29"/>
      <c r="N43" s="29"/>
      <c r="O43" s="29"/>
      <c r="P43" s="29"/>
    </row>
    <row r="44" spans="1:29" ht="20.100000000000001" customHeight="1" x14ac:dyDescent="0.25">
      <c r="A44" s="83" t="s">
        <v>253</v>
      </c>
      <c r="B44" s="137">
        <v>636512</v>
      </c>
      <c r="C44" s="137">
        <v>811354</v>
      </c>
      <c r="D44" s="137">
        <v>937900</v>
      </c>
      <c r="E44" s="137">
        <v>860315</v>
      </c>
      <c r="F44" s="137">
        <v>891620</v>
      </c>
      <c r="G44" s="137"/>
      <c r="H44" s="137"/>
      <c r="I44" s="137"/>
      <c r="J44" s="137"/>
      <c r="K44" s="137"/>
      <c r="L44" s="137"/>
      <c r="M44" s="137"/>
      <c r="N44" s="137"/>
      <c r="O44" s="42"/>
      <c r="P44" s="42"/>
    </row>
    <row r="45" spans="1:29" ht="20.100000000000001" customHeight="1" x14ac:dyDescent="0.25">
      <c r="A45" s="83" t="s">
        <v>254</v>
      </c>
      <c r="B45" s="137">
        <v>345752</v>
      </c>
      <c r="C45" s="137">
        <v>381510</v>
      </c>
      <c r="D45" s="137">
        <v>412070</v>
      </c>
      <c r="E45" s="137">
        <v>387342</v>
      </c>
      <c r="F45" s="137">
        <v>428784</v>
      </c>
      <c r="G45" s="137"/>
      <c r="H45" s="137"/>
      <c r="I45" s="137"/>
      <c r="J45" s="137"/>
      <c r="K45" s="137"/>
      <c r="L45" s="137"/>
      <c r="M45" s="137"/>
      <c r="N45" s="137"/>
      <c r="O45" s="34"/>
      <c r="P45" s="34"/>
    </row>
    <row r="46" spans="1:29" ht="20.100000000000001" customHeight="1" x14ac:dyDescent="0.25">
      <c r="A46" s="83" t="s">
        <v>255</v>
      </c>
      <c r="B46" s="137">
        <v>34182</v>
      </c>
      <c r="C46" s="137">
        <v>65129</v>
      </c>
      <c r="D46" s="137">
        <v>77461</v>
      </c>
      <c r="E46" s="137">
        <v>38102</v>
      </c>
      <c r="F46" s="137">
        <v>35719</v>
      </c>
      <c r="G46" s="137"/>
      <c r="H46" s="137"/>
      <c r="I46" s="137"/>
      <c r="J46" s="137"/>
      <c r="K46" s="137"/>
      <c r="L46" s="137"/>
      <c r="M46" s="137"/>
      <c r="N46" s="137"/>
      <c r="O46" s="34"/>
      <c r="P46" s="34"/>
    </row>
    <row r="47" spans="1:29" s="2" customFormat="1" ht="20.100000000000001" customHeight="1" thickBot="1" x14ac:dyDescent="0.3">
      <c r="A47" s="154" t="s">
        <v>183</v>
      </c>
      <c r="B47" s="155">
        <v>1016446</v>
      </c>
      <c r="C47" s="155">
        <v>1257993</v>
      </c>
      <c r="D47" s="155">
        <v>1427431</v>
      </c>
      <c r="E47" s="155">
        <v>1285759</v>
      </c>
      <c r="F47" s="155">
        <v>1356123</v>
      </c>
      <c r="G47" s="180"/>
      <c r="H47" s="180"/>
      <c r="I47" s="180"/>
      <c r="J47" s="180"/>
      <c r="K47" s="180"/>
      <c r="L47" s="180"/>
      <c r="M47" s="180"/>
      <c r="N47" s="180"/>
      <c r="O47" s="153"/>
      <c r="P47" s="153"/>
    </row>
    <row r="48" spans="1:29" ht="30.75" customHeight="1" thickTop="1" x14ac:dyDescent="0.25">
      <c r="A48" s="364" t="s">
        <v>392</v>
      </c>
      <c r="B48" s="365"/>
      <c r="C48" s="365"/>
      <c r="D48" s="365"/>
      <c r="E48" s="365"/>
    </row>
  </sheetData>
  <mergeCells count="12">
    <mergeCell ref="A1:F1"/>
    <mergeCell ref="A37:F37"/>
    <mergeCell ref="B6:F6"/>
    <mergeCell ref="A3:F3"/>
    <mergeCell ref="A4:F4"/>
    <mergeCell ref="A2:F2"/>
    <mergeCell ref="A38:F38"/>
    <mergeCell ref="A39:F39"/>
    <mergeCell ref="A40:F40"/>
    <mergeCell ref="A12:E12"/>
    <mergeCell ref="A48:E48"/>
    <mergeCell ref="B42:F42"/>
  </mergeCells>
  <printOptions horizontalCentered="1" verticalCentered="1"/>
  <pageMargins left="0.78740157480314965" right="0.78740157480314965" top="1.8897637795275593" bottom="0.78740157480314965" header="0" footer="5.9055118110236222"/>
  <pageSetup scale="90" orientation="portrait" r:id="rId1"/>
  <headerFooter alignWithMargins="0">
    <oddFooter>&amp;C&amp;P</oddFooter>
    <firstFooter>&amp;C1</firstFooter>
  </headerFooter>
  <rowBreaks count="1" manualBreakCount="1">
    <brk id="36" max="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U81"/>
  <sheetViews>
    <sheetView workbookViewId="0">
      <selection activeCell="F32" sqref="F32"/>
    </sheetView>
  </sheetViews>
  <sheetFormatPr baseColWidth="10" defaultColWidth="11.44140625" defaultRowHeight="13.2" x14ac:dyDescent="0.25"/>
  <cols>
    <col min="1" max="1" width="24" style="1" customWidth="1"/>
    <col min="2" max="2" width="14.109375" style="1" bestFit="1" customWidth="1"/>
    <col min="3" max="3" width="13.6640625" style="1" bestFit="1" customWidth="1"/>
    <col min="4" max="4" width="13.44140625" style="1" bestFit="1" customWidth="1"/>
    <col min="5" max="5" width="11.6640625" style="1" customWidth="1"/>
    <col min="6" max="6" width="15.5546875" style="1" customWidth="1"/>
    <col min="7" max="7" width="12.44140625" style="1" customWidth="1"/>
    <col min="8" max="10" width="11.44140625" style="1"/>
    <col min="11" max="11" width="13.109375" style="1" bestFit="1" customWidth="1"/>
    <col min="12" max="15" width="11.44140625" style="1"/>
    <col min="16" max="16" width="42.5546875" style="1" bestFit="1" customWidth="1"/>
    <col min="17" max="18" width="11.44140625" style="1"/>
    <col min="19" max="20" width="11.5546875" style="1" bestFit="1" customWidth="1"/>
    <col min="21" max="16384" width="11.44140625" style="1"/>
  </cols>
  <sheetData>
    <row r="1" spans="1:21" ht="15.9" customHeight="1" x14ac:dyDescent="0.25">
      <c r="A1" s="359" t="s">
        <v>496</v>
      </c>
      <c r="B1" s="359"/>
      <c r="C1" s="359"/>
      <c r="D1" s="359"/>
      <c r="E1" s="359"/>
      <c r="F1" s="359"/>
      <c r="U1" s="2"/>
    </row>
    <row r="2" spans="1:21" ht="15.9" customHeight="1" x14ac:dyDescent="0.25">
      <c r="A2" s="357" t="s">
        <v>130</v>
      </c>
      <c r="B2" s="357"/>
      <c r="C2" s="357"/>
      <c r="D2" s="357"/>
      <c r="E2" s="357"/>
      <c r="F2" s="357"/>
      <c r="G2" s="29"/>
      <c r="H2" s="29"/>
    </row>
    <row r="3" spans="1:21" ht="15.9" customHeight="1" x14ac:dyDescent="0.25">
      <c r="A3" s="357" t="s">
        <v>122</v>
      </c>
      <c r="B3" s="357"/>
      <c r="C3" s="357"/>
      <c r="D3" s="357"/>
      <c r="E3" s="357"/>
      <c r="F3" s="357"/>
      <c r="G3" s="29"/>
      <c r="H3" s="29"/>
      <c r="R3" s="2" t="s">
        <v>118</v>
      </c>
      <c r="U3" s="46"/>
    </row>
    <row r="4" spans="1:21" ht="15.9" customHeight="1" thickBot="1" x14ac:dyDescent="0.3">
      <c r="A4" s="357" t="s">
        <v>226</v>
      </c>
      <c r="B4" s="357"/>
      <c r="C4" s="357"/>
      <c r="D4" s="357"/>
      <c r="E4" s="357"/>
      <c r="F4" s="357"/>
      <c r="G4" s="29"/>
      <c r="H4" s="29"/>
      <c r="M4" s="29"/>
      <c r="N4" s="368"/>
      <c r="O4" s="368"/>
      <c r="R4" s="2"/>
    </row>
    <row r="5" spans="1:21" ht="18" customHeight="1" thickTop="1" x14ac:dyDescent="0.25">
      <c r="A5" s="43" t="s">
        <v>131</v>
      </c>
      <c r="B5" s="362">
        <v>2023</v>
      </c>
      <c r="C5" s="367" t="s">
        <v>547</v>
      </c>
      <c r="D5" s="367"/>
      <c r="E5" s="50" t="s">
        <v>136</v>
      </c>
      <c r="F5" s="50" t="s">
        <v>129</v>
      </c>
      <c r="G5" s="29"/>
      <c r="H5" s="29"/>
      <c r="M5" s="29"/>
      <c r="N5" s="29"/>
      <c r="O5" s="29"/>
      <c r="S5" s="6">
        <v>4674725</v>
      </c>
    </row>
    <row r="6" spans="1:21" ht="18" customHeight="1" thickBot="1" x14ac:dyDescent="0.3">
      <c r="A6" s="51"/>
      <c r="B6" s="371"/>
      <c r="C6" s="40">
        <v>2023</v>
      </c>
      <c r="D6" s="40">
        <v>2024</v>
      </c>
      <c r="E6" s="40" t="s">
        <v>543</v>
      </c>
      <c r="F6" s="41">
        <v>2024</v>
      </c>
      <c r="G6" s="29"/>
      <c r="H6" s="29"/>
      <c r="M6" s="6"/>
      <c r="N6" s="6"/>
      <c r="O6" s="6"/>
      <c r="R6" s="1" t="s">
        <v>6</v>
      </c>
      <c r="S6" s="6">
        <v>2933145</v>
      </c>
      <c r="T6" s="47">
        <v>62.744760386974633</v>
      </c>
      <c r="U6" s="2"/>
    </row>
    <row r="7" spans="1:21" ht="18" customHeight="1" thickTop="1" x14ac:dyDescent="0.25">
      <c r="A7" s="357" t="s">
        <v>134</v>
      </c>
      <c r="B7" s="357"/>
      <c r="C7" s="357"/>
      <c r="D7" s="357"/>
      <c r="E7" s="357"/>
      <c r="F7" s="357"/>
      <c r="G7" s="29"/>
      <c r="H7" s="29"/>
      <c r="M7" s="6"/>
      <c r="N7" s="6"/>
      <c r="O7" s="6"/>
      <c r="R7" s="1" t="s">
        <v>7</v>
      </c>
      <c r="S7" s="6">
        <v>1741580</v>
      </c>
      <c r="T7" s="47">
        <v>37.255239613025367</v>
      </c>
    </row>
    <row r="8" spans="1:21" ht="18" customHeight="1" x14ac:dyDescent="0.25">
      <c r="A8" s="48" t="s">
        <v>124</v>
      </c>
      <c r="B8" s="6">
        <v>17574416</v>
      </c>
      <c r="C8" s="6">
        <v>4457846</v>
      </c>
      <c r="D8" s="6">
        <v>4674726</v>
      </c>
      <c r="E8" s="27">
        <v>4.8651299304641751E-2</v>
      </c>
      <c r="F8" s="48"/>
      <c r="G8" s="26"/>
      <c r="H8" s="26"/>
      <c r="M8" s="6"/>
      <c r="N8" s="6"/>
      <c r="O8" s="6"/>
      <c r="T8" s="47">
        <v>100</v>
      </c>
    </row>
    <row r="9" spans="1:21" s="2" customFormat="1" ht="18" customHeight="1" x14ac:dyDescent="0.25">
      <c r="A9" s="24" t="s">
        <v>133</v>
      </c>
      <c r="B9" s="21">
        <v>7339190</v>
      </c>
      <c r="C9" s="21">
        <v>2789370</v>
      </c>
      <c r="D9" s="21">
        <v>2933145</v>
      </c>
      <c r="E9" s="25">
        <v>5.1543897009002033E-2</v>
      </c>
      <c r="F9" s="25">
        <v>0.62744746964848852</v>
      </c>
      <c r="G9" s="26"/>
      <c r="H9" s="26"/>
      <c r="M9" s="21"/>
      <c r="N9" s="21"/>
      <c r="O9" s="21"/>
      <c r="R9" s="2" t="s">
        <v>117</v>
      </c>
      <c r="S9" s="6">
        <v>4674725</v>
      </c>
      <c r="T9" s="47"/>
      <c r="U9" s="1"/>
    </row>
    <row r="10" spans="1:21" ht="18" customHeight="1" x14ac:dyDescent="0.25">
      <c r="A10" s="87" t="s">
        <v>256</v>
      </c>
      <c r="B10" s="6">
        <v>7018120</v>
      </c>
      <c r="C10" s="6">
        <v>2727243</v>
      </c>
      <c r="D10" s="6">
        <v>2874987</v>
      </c>
      <c r="E10" s="27">
        <v>5.4173390489956341E-2</v>
      </c>
      <c r="F10" s="27">
        <v>0.980172136051917</v>
      </c>
      <c r="G10" s="48"/>
      <c r="H10" s="6"/>
      <c r="I10" s="6"/>
      <c r="J10" s="6"/>
      <c r="M10" s="6"/>
      <c r="N10" s="6"/>
      <c r="O10" s="6"/>
      <c r="R10" s="1" t="s">
        <v>8</v>
      </c>
      <c r="S10" s="6">
        <v>3526013</v>
      </c>
      <c r="T10" s="47">
        <v>75.427174860553293</v>
      </c>
      <c r="U10" s="2"/>
    </row>
    <row r="11" spans="1:21" ht="18" customHeight="1" x14ac:dyDescent="0.25">
      <c r="A11" s="87" t="s">
        <v>257</v>
      </c>
      <c r="B11" s="6">
        <v>82448</v>
      </c>
      <c r="C11" s="6">
        <v>14409</v>
      </c>
      <c r="D11" s="6">
        <v>11203</v>
      </c>
      <c r="E11" s="27">
        <v>-0.22249982649732805</v>
      </c>
      <c r="F11" s="27">
        <v>3.8194497714910103E-3</v>
      </c>
      <c r="G11" s="48"/>
      <c r="H11" s="6"/>
      <c r="I11" s="6"/>
      <c r="J11" s="6"/>
      <c r="M11" s="6"/>
      <c r="N11" s="6"/>
      <c r="O11" s="6"/>
      <c r="R11" s="1" t="s">
        <v>9</v>
      </c>
      <c r="S11" s="6">
        <v>263128</v>
      </c>
      <c r="T11" s="47">
        <v>5.6287375193193183</v>
      </c>
    </row>
    <row r="12" spans="1:21" ht="18" customHeight="1" x14ac:dyDescent="0.25">
      <c r="A12" s="87" t="s">
        <v>258</v>
      </c>
      <c r="B12" s="6">
        <v>238622</v>
      </c>
      <c r="C12" s="6">
        <v>47718</v>
      </c>
      <c r="D12" s="6">
        <v>46955</v>
      </c>
      <c r="E12" s="27">
        <v>-1.5989773251184041E-2</v>
      </c>
      <c r="F12" s="27">
        <v>1.6008414176592021E-2</v>
      </c>
      <c r="G12" s="26"/>
      <c r="H12" s="28"/>
      <c r="M12" s="6"/>
      <c r="N12" s="6"/>
      <c r="O12" s="6"/>
      <c r="R12" s="1" t="s">
        <v>10</v>
      </c>
      <c r="S12" s="6">
        <v>885584</v>
      </c>
      <c r="T12" s="47">
        <v>18.944087620127387</v>
      </c>
    </row>
    <row r="13" spans="1:21" s="2" customFormat="1" ht="18" customHeight="1" x14ac:dyDescent="0.25">
      <c r="A13" s="24" t="s">
        <v>132</v>
      </c>
      <c r="B13" s="21">
        <v>10235226</v>
      </c>
      <c r="C13" s="21">
        <v>1668474</v>
      </c>
      <c r="D13" s="21">
        <v>1741580</v>
      </c>
      <c r="E13" s="25">
        <v>4.381608583651888E-2</v>
      </c>
      <c r="F13" s="25">
        <v>0.37255231643523062</v>
      </c>
      <c r="G13" s="26"/>
      <c r="H13" s="26"/>
      <c r="M13" s="21"/>
      <c r="N13" s="21"/>
      <c r="O13" s="21"/>
      <c r="R13" s="1"/>
      <c r="S13" s="1"/>
      <c r="T13" s="47">
        <v>100</v>
      </c>
      <c r="U13" s="1"/>
    </row>
    <row r="14" spans="1:21" ht="18" customHeight="1" x14ac:dyDescent="0.25">
      <c r="A14" s="87" t="s">
        <v>256</v>
      </c>
      <c r="B14" s="6">
        <v>4064543</v>
      </c>
      <c r="C14" s="6">
        <v>568925</v>
      </c>
      <c r="D14" s="6">
        <v>651026</v>
      </c>
      <c r="E14" s="27">
        <v>0.14430900382299952</v>
      </c>
      <c r="F14" s="27">
        <v>0.37381343377852294</v>
      </c>
      <c r="G14" s="26"/>
      <c r="H14" s="28"/>
      <c r="M14" s="6"/>
      <c r="N14" s="6"/>
      <c r="O14" s="6"/>
      <c r="T14" s="47"/>
    </row>
    <row r="15" spans="1:21" ht="18" customHeight="1" x14ac:dyDescent="0.25">
      <c r="A15" s="87" t="s">
        <v>257</v>
      </c>
      <c r="B15" s="6">
        <v>1489093</v>
      </c>
      <c r="C15" s="6">
        <v>302276</v>
      </c>
      <c r="D15" s="6">
        <v>251925</v>
      </c>
      <c r="E15" s="27">
        <v>-0.16657293334568407</v>
      </c>
      <c r="F15" s="27">
        <v>0.14465313106489511</v>
      </c>
      <c r="G15" s="26"/>
      <c r="H15" s="28"/>
      <c r="J15" s="6"/>
    </row>
    <row r="16" spans="1:21" ht="18" customHeight="1" x14ac:dyDescent="0.25">
      <c r="A16" s="87" t="s">
        <v>258</v>
      </c>
      <c r="B16" s="6">
        <v>4681590</v>
      </c>
      <c r="C16" s="6">
        <v>797273</v>
      </c>
      <c r="D16" s="6">
        <v>838629</v>
      </c>
      <c r="E16" s="27">
        <v>5.1871818059811385E-2</v>
      </c>
      <c r="F16" s="27">
        <v>0.48153343515658198</v>
      </c>
      <c r="G16" s="26"/>
      <c r="H16" s="28"/>
      <c r="M16" s="6"/>
      <c r="N16" s="6"/>
      <c r="O16" s="6"/>
    </row>
    <row r="17" spans="1:15" ht="18" customHeight="1" x14ac:dyDescent="0.25">
      <c r="A17" s="357" t="s">
        <v>135</v>
      </c>
      <c r="B17" s="357"/>
      <c r="C17" s="357"/>
      <c r="D17" s="357"/>
      <c r="E17" s="357"/>
      <c r="F17" s="357"/>
      <c r="G17" s="26"/>
      <c r="H17" s="28"/>
      <c r="M17" s="6"/>
      <c r="N17" s="6"/>
      <c r="O17" s="6"/>
    </row>
    <row r="18" spans="1:15" ht="18" customHeight="1" x14ac:dyDescent="0.25">
      <c r="A18" s="48" t="s">
        <v>124</v>
      </c>
      <c r="B18" s="6">
        <v>8596605</v>
      </c>
      <c r="C18" s="6">
        <v>1285759</v>
      </c>
      <c r="D18" s="6">
        <v>1356123</v>
      </c>
      <c r="E18" s="27">
        <v>5.472565231898046E-2</v>
      </c>
      <c r="F18" s="49"/>
      <c r="G18" s="26"/>
      <c r="K18" s="83"/>
      <c r="M18" s="6"/>
      <c r="N18" s="6"/>
      <c r="O18" s="6"/>
    </row>
    <row r="19" spans="1:15" ht="18" customHeight="1" x14ac:dyDescent="0.25">
      <c r="A19" s="24" t="s">
        <v>133</v>
      </c>
      <c r="B19" s="21">
        <v>1831213</v>
      </c>
      <c r="C19" s="21">
        <v>277880</v>
      </c>
      <c r="D19" s="21">
        <v>265642</v>
      </c>
      <c r="E19" s="25">
        <v>-4.4040593061753272E-2</v>
      </c>
      <c r="F19" s="25">
        <v>0.19588341175542337</v>
      </c>
      <c r="G19" s="26"/>
      <c r="H19" s="21"/>
      <c r="I19" s="6"/>
      <c r="K19" s="179"/>
      <c r="M19" s="6"/>
      <c r="N19" s="6"/>
      <c r="O19" s="6"/>
    </row>
    <row r="20" spans="1:15" ht="18" customHeight="1" x14ac:dyDescent="0.25">
      <c r="A20" s="87" t="s">
        <v>256</v>
      </c>
      <c r="B20" s="6">
        <v>1736853</v>
      </c>
      <c r="C20" s="6">
        <v>263309</v>
      </c>
      <c r="D20" s="6">
        <v>254399</v>
      </c>
      <c r="E20" s="27">
        <v>-3.3838569893167345E-2</v>
      </c>
      <c r="F20" s="27">
        <v>0.95767612049299433</v>
      </c>
      <c r="G20" s="26"/>
      <c r="H20" s="6"/>
      <c r="M20" s="6"/>
      <c r="N20" s="6"/>
      <c r="O20" s="6"/>
    </row>
    <row r="21" spans="1:15" ht="18" customHeight="1" x14ac:dyDescent="0.25">
      <c r="A21" s="87" t="s">
        <v>257</v>
      </c>
      <c r="B21" s="6">
        <v>71516</v>
      </c>
      <c r="C21" s="6">
        <v>10344</v>
      </c>
      <c r="D21" s="6">
        <v>7994</v>
      </c>
      <c r="E21" s="27">
        <v>-0.22718484145398299</v>
      </c>
      <c r="F21" s="27">
        <v>3.0093132863026176E-2</v>
      </c>
      <c r="G21" s="26"/>
      <c r="H21" s="6"/>
      <c r="J21" s="83"/>
      <c r="K21" s="6"/>
      <c r="M21" s="6"/>
      <c r="N21" s="6"/>
      <c r="O21" s="6"/>
    </row>
    <row r="22" spans="1:15" ht="18" customHeight="1" x14ac:dyDescent="0.25">
      <c r="A22" s="87" t="s">
        <v>258</v>
      </c>
      <c r="B22" s="6">
        <v>22844</v>
      </c>
      <c r="C22" s="6">
        <v>4227</v>
      </c>
      <c r="D22" s="6">
        <v>3249</v>
      </c>
      <c r="E22" s="27">
        <v>-0.23136976579134139</v>
      </c>
      <c r="F22" s="27">
        <v>1.2230746643979492E-2</v>
      </c>
      <c r="G22" s="26"/>
      <c r="H22" s="6"/>
      <c r="J22" s="83"/>
      <c r="K22" s="6"/>
      <c r="M22" s="6"/>
      <c r="N22" s="6"/>
      <c r="O22" s="6"/>
    </row>
    <row r="23" spans="1:15" ht="18" customHeight="1" x14ac:dyDescent="0.25">
      <c r="A23" s="24" t="s">
        <v>132</v>
      </c>
      <c r="B23" s="21">
        <v>6765393</v>
      </c>
      <c r="C23" s="21">
        <v>1007881</v>
      </c>
      <c r="D23" s="21">
        <v>1090481</v>
      </c>
      <c r="E23" s="25">
        <v>8.1954119583561955E-2</v>
      </c>
      <c r="F23" s="25">
        <v>0.80411658824457666</v>
      </c>
      <c r="G23" s="26"/>
      <c r="H23" s="21"/>
      <c r="J23" s="83"/>
      <c r="K23" s="6"/>
      <c r="M23" s="6"/>
      <c r="N23" s="6"/>
      <c r="O23" s="6"/>
    </row>
    <row r="24" spans="1:15" ht="18" customHeight="1" x14ac:dyDescent="0.25">
      <c r="A24" s="87" t="s">
        <v>256</v>
      </c>
      <c r="B24" s="6">
        <v>3861918</v>
      </c>
      <c r="C24" s="6">
        <v>597006</v>
      </c>
      <c r="D24" s="6">
        <v>637221</v>
      </c>
      <c r="E24" s="27">
        <v>6.7361132048924133E-2</v>
      </c>
      <c r="F24" s="27">
        <v>0.58434855811334629</v>
      </c>
      <c r="G24" s="26"/>
      <c r="H24" s="6"/>
      <c r="M24" s="6"/>
      <c r="N24" s="6"/>
      <c r="O24" s="6"/>
    </row>
    <row r="25" spans="1:15" ht="18" customHeight="1" x14ac:dyDescent="0.25">
      <c r="A25" s="87" t="s">
        <v>257</v>
      </c>
      <c r="B25" s="6">
        <v>2681872</v>
      </c>
      <c r="C25" s="6">
        <v>376999</v>
      </c>
      <c r="D25" s="6">
        <v>420790</v>
      </c>
      <c r="E25" s="27">
        <v>0.11615680678198086</v>
      </c>
      <c r="F25" s="27">
        <v>0.38587559067970922</v>
      </c>
      <c r="G25" s="26"/>
      <c r="H25" s="6"/>
    </row>
    <row r="26" spans="1:15" ht="18" customHeight="1" x14ac:dyDescent="0.25">
      <c r="A26" s="87" t="s">
        <v>258</v>
      </c>
      <c r="B26" s="6">
        <v>221603</v>
      </c>
      <c r="C26" s="6">
        <v>33876</v>
      </c>
      <c r="D26" s="6">
        <v>32470</v>
      </c>
      <c r="E26" s="27">
        <v>-4.1504309835872007E-2</v>
      </c>
      <c r="F26" s="27">
        <v>2.9775851206944457E-2</v>
      </c>
      <c r="G26" s="26"/>
      <c r="H26" s="6"/>
      <c r="M26" s="6"/>
      <c r="N26" s="6"/>
      <c r="O26" s="6"/>
    </row>
    <row r="27" spans="1:15" ht="18" customHeight="1" x14ac:dyDescent="0.25">
      <c r="A27" s="357" t="s">
        <v>126</v>
      </c>
      <c r="B27" s="357"/>
      <c r="C27" s="357"/>
      <c r="D27" s="357"/>
      <c r="E27" s="357"/>
      <c r="F27" s="357"/>
      <c r="G27" s="26"/>
      <c r="H27" s="28"/>
      <c r="M27" s="6"/>
      <c r="N27" s="6"/>
      <c r="O27" s="6"/>
    </row>
    <row r="28" spans="1:15" ht="18" customHeight="1" x14ac:dyDescent="0.25">
      <c r="A28" s="48" t="s">
        <v>124</v>
      </c>
      <c r="B28" s="6">
        <v>8977811</v>
      </c>
      <c r="C28" s="6">
        <v>3172087</v>
      </c>
      <c r="D28" s="6">
        <v>3318603</v>
      </c>
      <c r="E28" s="27">
        <v>4.618914928878054E-2</v>
      </c>
      <c r="F28" s="26"/>
      <c r="G28" s="26"/>
      <c r="H28" s="26"/>
      <c r="M28" s="6"/>
      <c r="N28" s="6"/>
      <c r="O28" s="6"/>
    </row>
    <row r="29" spans="1:15" ht="18" customHeight="1" x14ac:dyDescent="0.25">
      <c r="A29" s="24" t="s">
        <v>305</v>
      </c>
      <c r="B29" s="21">
        <v>5507977</v>
      </c>
      <c r="C29" s="21">
        <v>2511490</v>
      </c>
      <c r="D29" s="21">
        <v>2667503</v>
      </c>
      <c r="E29" s="25"/>
      <c r="F29" s="25"/>
      <c r="G29" s="26"/>
      <c r="H29" s="352"/>
      <c r="M29" s="6"/>
      <c r="N29" s="6"/>
      <c r="O29" s="6"/>
    </row>
    <row r="30" spans="1:15" ht="18" customHeight="1" x14ac:dyDescent="0.25">
      <c r="A30" s="87" t="s">
        <v>306</v>
      </c>
      <c r="B30" s="6">
        <v>5281267</v>
      </c>
      <c r="C30" s="6">
        <v>2463934</v>
      </c>
      <c r="D30" s="6">
        <v>2620588</v>
      </c>
      <c r="E30" s="27"/>
      <c r="F30" s="27"/>
      <c r="G30" s="26"/>
      <c r="H30" s="352"/>
      <c r="M30" s="6"/>
      <c r="N30" s="6"/>
      <c r="O30" s="6"/>
    </row>
    <row r="31" spans="1:15" ht="18" customHeight="1" x14ac:dyDescent="0.25">
      <c r="A31" s="87" t="s">
        <v>307</v>
      </c>
      <c r="B31" s="6">
        <v>10932</v>
      </c>
      <c r="C31" s="6">
        <v>4065</v>
      </c>
      <c r="D31" s="6">
        <v>3209</v>
      </c>
      <c r="E31" s="27"/>
      <c r="F31" s="27"/>
      <c r="G31" s="26"/>
      <c r="H31" s="352"/>
      <c r="M31" s="6"/>
      <c r="N31" s="6"/>
      <c r="O31" s="6"/>
    </row>
    <row r="32" spans="1:15" ht="18" customHeight="1" x14ac:dyDescent="0.25">
      <c r="A32" s="87" t="s">
        <v>308</v>
      </c>
      <c r="B32" s="6">
        <v>215778</v>
      </c>
      <c r="C32" s="6">
        <v>43491</v>
      </c>
      <c r="D32" s="6">
        <v>43706</v>
      </c>
      <c r="E32" s="27"/>
      <c r="F32" s="27"/>
      <c r="G32" s="26"/>
      <c r="H32" s="352"/>
      <c r="M32" s="6"/>
      <c r="N32" s="6"/>
      <c r="O32" s="6"/>
    </row>
    <row r="33" spans="1:15" ht="18" customHeight="1" x14ac:dyDescent="0.25">
      <c r="A33" s="24" t="s">
        <v>309</v>
      </c>
      <c r="B33" s="21">
        <v>3469833</v>
      </c>
      <c r="C33" s="21">
        <v>660593</v>
      </c>
      <c r="D33" s="21">
        <v>651099</v>
      </c>
      <c r="E33" s="25"/>
      <c r="F33" s="25"/>
      <c r="G33" s="26"/>
      <c r="H33" s="352"/>
      <c r="M33" s="6"/>
      <c r="N33" s="6"/>
      <c r="O33" s="6"/>
    </row>
    <row r="34" spans="1:15" ht="18" customHeight="1" x14ac:dyDescent="0.25">
      <c r="A34" s="87" t="s">
        <v>306</v>
      </c>
      <c r="B34" s="6">
        <v>202625</v>
      </c>
      <c r="C34" s="6">
        <v>-28081</v>
      </c>
      <c r="D34" s="6">
        <v>13805</v>
      </c>
      <c r="E34" s="27"/>
      <c r="F34" s="27"/>
      <c r="G34" s="26"/>
      <c r="H34" s="352"/>
      <c r="M34" s="6"/>
      <c r="N34" s="6"/>
      <c r="O34" s="6"/>
    </row>
    <row r="35" spans="1:15" ht="18" customHeight="1" x14ac:dyDescent="0.25">
      <c r="A35" s="87" t="s">
        <v>307</v>
      </c>
      <c r="B35" s="6">
        <v>-1192779</v>
      </c>
      <c r="C35" s="6">
        <v>-74723</v>
      </c>
      <c r="D35" s="6">
        <v>-168865</v>
      </c>
      <c r="E35" s="27"/>
      <c r="F35" s="27"/>
      <c r="G35" s="28"/>
      <c r="H35" s="352"/>
      <c r="M35" s="6"/>
      <c r="N35" s="6"/>
      <c r="O35" s="6"/>
    </row>
    <row r="36" spans="1:15" ht="18" customHeight="1" thickBot="1" x14ac:dyDescent="0.3">
      <c r="A36" s="52" t="s">
        <v>308</v>
      </c>
      <c r="B36" s="52">
        <v>4459987</v>
      </c>
      <c r="C36" s="52">
        <v>763397</v>
      </c>
      <c r="D36" s="52">
        <v>806159</v>
      </c>
      <c r="E36" s="53"/>
      <c r="F36" s="53"/>
      <c r="G36" s="26"/>
      <c r="H36" s="352"/>
      <c r="M36" s="6"/>
      <c r="N36" s="6"/>
      <c r="O36" s="6"/>
    </row>
    <row r="37" spans="1:15" ht="25.5" customHeight="1" thickTop="1" x14ac:dyDescent="0.25">
      <c r="A37" s="364" t="s">
        <v>391</v>
      </c>
      <c r="B37" s="365"/>
      <c r="C37" s="365"/>
      <c r="D37" s="365"/>
      <c r="E37" s="365"/>
      <c r="F37" s="48"/>
      <c r="G37" s="48"/>
      <c r="H37" s="48"/>
      <c r="M37" s="6"/>
      <c r="N37" s="6"/>
      <c r="O37" s="6"/>
    </row>
    <row r="39" spans="1:15" ht="15.9" customHeight="1" x14ac:dyDescent="0.25">
      <c r="A39" s="368"/>
      <c r="B39" s="368"/>
      <c r="C39" s="368"/>
      <c r="D39" s="368"/>
      <c r="E39" s="368"/>
      <c r="F39" s="29"/>
      <c r="G39" s="29"/>
      <c r="H39" s="29"/>
    </row>
    <row r="40" spans="1:15" ht="15.9" customHeight="1" x14ac:dyDescent="0.25"/>
    <row r="41" spans="1:15" ht="15.9" customHeight="1" x14ac:dyDescent="0.25">
      <c r="G41" s="29"/>
    </row>
    <row r="42" spans="1:15" ht="15.9" customHeight="1" x14ac:dyDescent="0.25">
      <c r="H42" s="46"/>
      <c r="I42" s="6"/>
      <c r="J42" s="6"/>
      <c r="K42" s="6"/>
    </row>
    <row r="43" spans="1:15" ht="15.9" customHeight="1" x14ac:dyDescent="0.25">
      <c r="G43" s="29"/>
      <c r="I43" s="6"/>
      <c r="J43" s="6"/>
      <c r="K43" s="6"/>
    </row>
    <row r="44" spans="1:15" ht="15.9" customHeight="1" x14ac:dyDescent="0.25">
      <c r="I44" s="6"/>
      <c r="J44" s="6"/>
      <c r="K44" s="6"/>
    </row>
    <row r="45" spans="1:15" ht="15.9" customHeight="1" x14ac:dyDescent="0.25">
      <c r="G45" s="29"/>
      <c r="I45" s="6"/>
      <c r="J45" s="6"/>
      <c r="K45" s="6"/>
    </row>
    <row r="46" spans="1:15" ht="15.9" customHeight="1" x14ac:dyDescent="0.25">
      <c r="I46" s="6"/>
      <c r="J46" s="6"/>
      <c r="K46" s="6"/>
    </row>
    <row r="47" spans="1:15" ht="15.9" customHeight="1" x14ac:dyDescent="0.25">
      <c r="G47" s="29"/>
      <c r="I47" s="6"/>
      <c r="J47" s="6"/>
      <c r="K47" s="6"/>
    </row>
    <row r="48" spans="1:15" ht="15.9" customHeight="1" x14ac:dyDescent="0.25">
      <c r="I48" s="6"/>
      <c r="J48" s="6"/>
      <c r="K48" s="6"/>
    </row>
    <row r="49" spans="7:11" ht="15.9" customHeight="1" x14ac:dyDescent="0.25">
      <c r="G49" s="29"/>
      <c r="I49" s="6"/>
      <c r="J49" s="6"/>
      <c r="K49" s="6"/>
    </row>
    <row r="50" spans="7:11" ht="15.9" customHeight="1" x14ac:dyDescent="0.25">
      <c r="I50" s="6"/>
      <c r="J50" s="6"/>
      <c r="K50" s="6"/>
    </row>
    <row r="51" spans="7:11" ht="15.9" customHeight="1" x14ac:dyDescent="0.25">
      <c r="G51" s="29"/>
    </row>
    <row r="52" spans="7:11" ht="15.9" customHeight="1" x14ac:dyDescent="0.25">
      <c r="I52" s="6"/>
      <c r="J52" s="6"/>
      <c r="K52" s="6"/>
    </row>
    <row r="53" spans="7:11" ht="15.9" customHeight="1" x14ac:dyDescent="0.25">
      <c r="G53" s="29"/>
      <c r="I53" s="6"/>
      <c r="J53" s="6"/>
      <c r="K53" s="6"/>
    </row>
    <row r="54" spans="7:11" ht="15.9" customHeight="1" x14ac:dyDescent="0.25">
      <c r="I54" s="6"/>
      <c r="J54" s="6"/>
      <c r="K54" s="6"/>
    </row>
    <row r="55" spans="7:11" ht="15.9" customHeight="1" x14ac:dyDescent="0.25">
      <c r="G55" s="29"/>
      <c r="I55" s="6"/>
      <c r="J55" s="6"/>
      <c r="K55" s="6"/>
    </row>
    <row r="56" spans="7:11" ht="15.9" customHeight="1" x14ac:dyDescent="0.25">
      <c r="I56" s="6"/>
      <c r="J56" s="6"/>
      <c r="K56" s="6"/>
    </row>
    <row r="57" spans="7:11" ht="15.9" customHeight="1" x14ac:dyDescent="0.25">
      <c r="G57" s="29"/>
      <c r="I57" s="6"/>
      <c r="J57" s="6"/>
      <c r="K57" s="6"/>
    </row>
    <row r="58" spans="7:11" ht="15.9" customHeight="1" x14ac:dyDescent="0.25">
      <c r="I58" s="6"/>
      <c r="J58" s="6"/>
      <c r="K58" s="6"/>
    </row>
    <row r="59" spans="7:11" ht="15.9" customHeight="1" x14ac:dyDescent="0.25">
      <c r="I59" s="6"/>
      <c r="J59" s="6"/>
      <c r="K59" s="6"/>
    </row>
    <row r="60" spans="7:11" ht="15.9" customHeight="1" x14ac:dyDescent="0.25">
      <c r="G60" s="29"/>
      <c r="I60" s="6"/>
      <c r="J60" s="6"/>
      <c r="K60" s="6"/>
    </row>
    <row r="61" spans="7:11" ht="15.9" customHeight="1" x14ac:dyDescent="0.25"/>
    <row r="62" spans="7:11" ht="15.9" customHeight="1" x14ac:dyDescent="0.25">
      <c r="G62" s="29"/>
      <c r="I62" s="6"/>
      <c r="J62" s="6"/>
      <c r="K62" s="6"/>
    </row>
    <row r="63" spans="7:11" ht="15.9" customHeight="1" x14ac:dyDescent="0.25">
      <c r="I63" s="6"/>
      <c r="J63" s="6"/>
      <c r="K63" s="6"/>
    </row>
    <row r="64" spans="7:11" ht="15.9" customHeight="1" x14ac:dyDescent="0.25">
      <c r="G64" s="29"/>
      <c r="I64" s="6"/>
      <c r="J64" s="6"/>
      <c r="K64" s="6"/>
    </row>
    <row r="65" spans="1:11" ht="15.9" customHeight="1" x14ac:dyDescent="0.25">
      <c r="I65" s="6"/>
      <c r="J65" s="6"/>
      <c r="K65" s="6"/>
    </row>
    <row r="66" spans="1:11" ht="15.9" customHeight="1" x14ac:dyDescent="0.25">
      <c r="G66" s="29"/>
      <c r="I66" s="6"/>
      <c r="J66" s="6"/>
      <c r="K66" s="6"/>
    </row>
    <row r="67" spans="1:11" ht="15.9" customHeight="1" x14ac:dyDescent="0.25">
      <c r="I67" s="6"/>
      <c r="J67" s="6"/>
      <c r="K67" s="6"/>
    </row>
    <row r="68" spans="1:11" ht="15.9" customHeight="1" x14ac:dyDescent="0.25">
      <c r="G68" s="29"/>
      <c r="I68" s="6"/>
      <c r="J68" s="6"/>
      <c r="K68" s="6"/>
    </row>
    <row r="69" spans="1:11" ht="15.9" customHeight="1" x14ac:dyDescent="0.25">
      <c r="I69" s="6"/>
      <c r="J69" s="6"/>
      <c r="K69" s="6"/>
    </row>
    <row r="70" spans="1:11" ht="15.9" customHeight="1" x14ac:dyDescent="0.25">
      <c r="G70" s="29"/>
      <c r="I70" s="6"/>
      <c r="J70" s="6"/>
      <c r="K70" s="6"/>
    </row>
    <row r="71" spans="1:11" ht="15.9" customHeight="1" x14ac:dyDescent="0.25"/>
    <row r="72" spans="1:11" ht="15.9" customHeight="1" x14ac:dyDescent="0.25">
      <c r="G72" s="29"/>
    </row>
    <row r="73" spans="1:11" ht="15.9" customHeight="1" x14ac:dyDescent="0.25"/>
    <row r="74" spans="1:11" ht="15.9" customHeight="1" x14ac:dyDescent="0.25">
      <c r="G74" s="29"/>
    </row>
    <row r="75" spans="1:11" ht="15.9" customHeight="1" x14ac:dyDescent="0.25"/>
    <row r="76" spans="1:11" ht="15.9" customHeight="1" x14ac:dyDescent="0.25">
      <c r="G76" s="29"/>
    </row>
    <row r="77" spans="1:11" ht="15.9" customHeight="1" x14ac:dyDescent="0.25"/>
    <row r="78" spans="1:11" ht="15.9" customHeight="1" x14ac:dyDescent="0.25">
      <c r="G78" s="29"/>
    </row>
    <row r="79" spans="1:11" ht="15.9" customHeight="1" x14ac:dyDescent="0.25"/>
    <row r="80" spans="1:11" ht="15.9" customHeight="1" thickBot="1" x14ac:dyDescent="0.3">
      <c r="A80" s="76"/>
      <c r="B80" s="76"/>
      <c r="C80" s="76"/>
      <c r="D80" s="76"/>
      <c r="E80" s="76"/>
      <c r="F80" s="76"/>
    </row>
    <row r="81" spans="1:5" ht="26.25" customHeight="1" thickTop="1" x14ac:dyDescent="0.25">
      <c r="A81" s="369"/>
      <c r="B81" s="370"/>
      <c r="C81" s="370"/>
      <c r="D81" s="370"/>
      <c r="E81" s="370"/>
    </row>
  </sheetData>
  <mergeCells count="13">
    <mergeCell ref="A17:F17"/>
    <mergeCell ref="A7:F7"/>
    <mergeCell ref="C5:D5"/>
    <mergeCell ref="A81:E81"/>
    <mergeCell ref="A37:E37"/>
    <mergeCell ref="A39:E39"/>
    <mergeCell ref="A27:F27"/>
    <mergeCell ref="B5:B6"/>
    <mergeCell ref="A1:F1"/>
    <mergeCell ref="A2:F2"/>
    <mergeCell ref="A3:F3"/>
    <mergeCell ref="A4:F4"/>
    <mergeCell ref="N4:O4"/>
  </mergeCells>
  <phoneticPr fontId="0" type="noConversion"/>
  <printOptions horizontalCentered="1" verticalCentered="1"/>
  <pageMargins left="0.78740157480314965" right="0.78740157480314965" top="1.4566929133858268" bottom="0.78740157480314965" header="0" footer="0.59055118110236227"/>
  <pageSetup scale="85" orientation="portrait" r:id="rId1"/>
  <headerFooter alignWithMargins="0">
    <oddFooter>&amp;C&amp;P</oddFooter>
  </headerFooter>
  <rowBreaks count="1" manualBreakCount="1">
    <brk id="37" max="5" man="1"/>
  </rowBreaks>
  <colBreaks count="1" manualBreakCount="1">
    <brk id="7" max="74"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outlinePr summaryBelow="0"/>
  </sheetPr>
  <dimension ref="A1:IV83"/>
  <sheetViews>
    <sheetView workbookViewId="0">
      <selection activeCell="E22" sqref="E22"/>
    </sheetView>
  </sheetViews>
  <sheetFormatPr baseColWidth="10" defaultColWidth="11.44140625" defaultRowHeight="11.4" x14ac:dyDescent="0.2"/>
  <cols>
    <col min="1" max="1" width="34.6640625" style="54" customWidth="1"/>
    <col min="2" max="2" width="13.6640625" style="54" customWidth="1"/>
    <col min="3" max="3" width="13.5546875" style="61" customWidth="1"/>
    <col min="4" max="4" width="11.6640625" style="54" customWidth="1"/>
    <col min="5" max="5" width="12.88671875" style="54" customWidth="1"/>
    <col min="6" max="6" width="12.6640625" style="54" customWidth="1"/>
    <col min="7" max="7" width="17.44140625" style="54" customWidth="1"/>
    <col min="8" max="13" width="14.33203125" style="54" customWidth="1"/>
    <col min="14" max="16384" width="11.44140625" style="54"/>
  </cols>
  <sheetData>
    <row r="1" spans="1:256" ht="15.9" customHeight="1" x14ac:dyDescent="0.2">
      <c r="A1" s="359" t="s">
        <v>497</v>
      </c>
      <c r="B1" s="359"/>
      <c r="C1" s="359"/>
      <c r="D1" s="359"/>
    </row>
    <row r="2" spans="1:256" ht="15.9" customHeight="1" x14ac:dyDescent="0.2">
      <c r="A2" s="357" t="s">
        <v>537</v>
      </c>
      <c r="B2" s="357"/>
      <c r="C2" s="357"/>
      <c r="D2" s="357"/>
      <c r="Q2" s="372"/>
      <c r="R2" s="372"/>
      <c r="S2" s="372"/>
      <c r="T2" s="372"/>
      <c r="V2" s="54" t="s">
        <v>155</v>
      </c>
      <c r="AA2" s="55"/>
      <c r="AB2" s="55"/>
      <c r="AC2" s="372"/>
      <c r="AD2" s="372"/>
      <c r="AE2" s="372"/>
      <c r="AF2" s="372"/>
      <c r="AG2" s="372"/>
      <c r="AH2" s="372"/>
      <c r="AI2" s="372"/>
      <c r="AJ2" s="372"/>
      <c r="AK2" s="372"/>
      <c r="AL2" s="372"/>
      <c r="AM2" s="372"/>
      <c r="AN2" s="372"/>
      <c r="AO2" s="372"/>
      <c r="AP2" s="372"/>
      <c r="AQ2" s="372"/>
      <c r="AR2" s="372"/>
      <c r="AS2" s="372"/>
      <c r="AT2" s="372"/>
      <c r="AU2" s="372"/>
      <c r="AV2" s="372"/>
      <c r="AW2" s="372"/>
      <c r="AX2" s="372"/>
      <c r="AY2" s="372"/>
      <c r="AZ2" s="372"/>
      <c r="BA2" s="372"/>
      <c r="BB2" s="372"/>
      <c r="BC2" s="372"/>
      <c r="BD2" s="372"/>
      <c r="BE2" s="372"/>
      <c r="BF2" s="372"/>
      <c r="BG2" s="372"/>
      <c r="BH2" s="372"/>
      <c r="BI2" s="372"/>
      <c r="BJ2" s="372"/>
      <c r="BK2" s="372"/>
      <c r="BL2" s="372"/>
      <c r="BM2" s="372"/>
      <c r="BN2" s="372"/>
      <c r="BO2" s="372"/>
      <c r="BP2" s="372"/>
      <c r="BQ2" s="372"/>
      <c r="BR2" s="372"/>
      <c r="BS2" s="372"/>
      <c r="BT2" s="372"/>
      <c r="BU2" s="372"/>
      <c r="BV2" s="372"/>
      <c r="BW2" s="372"/>
      <c r="BX2" s="372"/>
      <c r="BY2" s="372"/>
      <c r="BZ2" s="372"/>
      <c r="CA2" s="372"/>
      <c r="CB2" s="372"/>
      <c r="CC2" s="372"/>
      <c r="CD2" s="372"/>
      <c r="CE2" s="372"/>
      <c r="CF2" s="372"/>
      <c r="CG2" s="372"/>
      <c r="CH2" s="372"/>
      <c r="CI2" s="372"/>
      <c r="CJ2" s="372"/>
      <c r="CK2" s="372"/>
      <c r="CL2" s="372"/>
      <c r="CM2" s="372"/>
      <c r="CN2" s="372"/>
      <c r="CO2" s="372"/>
      <c r="CP2" s="372"/>
      <c r="CQ2" s="372"/>
      <c r="CR2" s="372"/>
      <c r="CS2" s="372"/>
      <c r="CT2" s="372"/>
      <c r="CU2" s="372"/>
      <c r="CV2" s="372"/>
      <c r="CW2" s="372"/>
      <c r="CX2" s="372"/>
      <c r="CY2" s="372"/>
      <c r="CZ2" s="372"/>
      <c r="DA2" s="372"/>
      <c r="DB2" s="372"/>
      <c r="DC2" s="372"/>
      <c r="DD2" s="372"/>
      <c r="DE2" s="372"/>
      <c r="DF2" s="372"/>
      <c r="DG2" s="372"/>
      <c r="DH2" s="372"/>
      <c r="DI2" s="372"/>
      <c r="DJ2" s="372"/>
      <c r="DK2" s="372"/>
      <c r="DL2" s="372"/>
      <c r="DM2" s="372"/>
      <c r="DN2" s="372"/>
      <c r="DO2" s="372"/>
      <c r="DP2" s="372"/>
      <c r="DQ2" s="372"/>
      <c r="DR2" s="372"/>
      <c r="DS2" s="372"/>
      <c r="DT2" s="372"/>
      <c r="DU2" s="372"/>
      <c r="DV2" s="372"/>
      <c r="DW2" s="372"/>
      <c r="DX2" s="372"/>
      <c r="DY2" s="372"/>
      <c r="DZ2" s="372"/>
      <c r="EA2" s="372"/>
      <c r="EB2" s="372"/>
      <c r="EC2" s="372"/>
      <c r="ED2" s="372"/>
      <c r="EE2" s="372"/>
      <c r="EF2" s="372"/>
      <c r="EG2" s="372"/>
      <c r="EH2" s="372"/>
      <c r="EI2" s="372"/>
      <c r="EJ2" s="372"/>
      <c r="EK2" s="372"/>
      <c r="EL2" s="372"/>
      <c r="EM2" s="372"/>
      <c r="EN2" s="372"/>
      <c r="EO2" s="372"/>
      <c r="EP2" s="372"/>
      <c r="EQ2" s="372"/>
      <c r="ER2" s="372"/>
      <c r="ES2" s="372"/>
      <c r="ET2" s="372"/>
      <c r="EU2" s="372"/>
      <c r="EV2" s="372"/>
      <c r="EW2" s="372"/>
      <c r="EX2" s="372"/>
      <c r="EY2" s="372"/>
      <c r="EZ2" s="372"/>
      <c r="FA2" s="372"/>
      <c r="FB2" s="372"/>
      <c r="FC2" s="372"/>
      <c r="FD2" s="372"/>
      <c r="FE2" s="372"/>
      <c r="FF2" s="372"/>
      <c r="FG2" s="372"/>
      <c r="FH2" s="372"/>
      <c r="FI2" s="372"/>
      <c r="FJ2" s="372"/>
      <c r="FK2" s="372"/>
      <c r="FL2" s="372"/>
      <c r="FM2" s="372"/>
      <c r="FN2" s="372"/>
      <c r="FO2" s="372"/>
      <c r="FP2" s="372"/>
      <c r="FQ2" s="372"/>
      <c r="FR2" s="372"/>
      <c r="FS2" s="372"/>
      <c r="FT2" s="372"/>
      <c r="FU2" s="372"/>
      <c r="FV2" s="372"/>
      <c r="FW2" s="372"/>
      <c r="FX2" s="372"/>
      <c r="FY2" s="372"/>
      <c r="FZ2" s="372"/>
      <c r="GA2" s="372"/>
      <c r="GB2" s="372"/>
      <c r="GC2" s="372"/>
      <c r="GD2" s="372"/>
      <c r="GE2" s="372"/>
      <c r="GF2" s="372"/>
      <c r="GG2" s="372"/>
      <c r="GH2" s="372"/>
      <c r="GI2" s="372"/>
      <c r="GJ2" s="372"/>
      <c r="GK2" s="372"/>
      <c r="GL2" s="372"/>
      <c r="GM2" s="372"/>
      <c r="GN2" s="372"/>
      <c r="GO2" s="372"/>
      <c r="GP2" s="372"/>
      <c r="GQ2" s="372"/>
      <c r="GR2" s="372"/>
      <c r="GS2" s="372"/>
      <c r="GT2" s="372"/>
      <c r="GU2" s="372"/>
      <c r="GV2" s="372"/>
      <c r="GW2" s="372"/>
      <c r="GX2" s="372"/>
      <c r="GY2" s="372"/>
      <c r="GZ2" s="372"/>
      <c r="HA2" s="372"/>
      <c r="HB2" s="372"/>
      <c r="HC2" s="372"/>
      <c r="HD2" s="372"/>
      <c r="HE2" s="372"/>
      <c r="HF2" s="372"/>
      <c r="HG2" s="372"/>
      <c r="HH2" s="372"/>
      <c r="HI2" s="372"/>
      <c r="HJ2" s="372"/>
      <c r="HK2" s="372"/>
      <c r="HL2" s="372"/>
      <c r="HM2" s="372"/>
      <c r="HN2" s="372"/>
      <c r="HO2" s="372"/>
      <c r="HP2" s="372"/>
      <c r="HQ2" s="372"/>
      <c r="HR2" s="372"/>
      <c r="HS2" s="372"/>
      <c r="HT2" s="372"/>
      <c r="HU2" s="372"/>
      <c r="HV2" s="372"/>
      <c r="HW2" s="372"/>
      <c r="HX2" s="372"/>
      <c r="HY2" s="372"/>
      <c r="HZ2" s="372"/>
      <c r="IA2" s="372"/>
      <c r="IB2" s="372"/>
      <c r="IC2" s="372"/>
      <c r="ID2" s="372"/>
      <c r="IE2" s="372"/>
      <c r="IF2" s="372"/>
      <c r="IG2" s="372"/>
      <c r="IH2" s="372"/>
      <c r="II2" s="372"/>
      <c r="IJ2" s="372"/>
      <c r="IK2" s="372"/>
      <c r="IL2" s="372"/>
      <c r="IM2" s="372"/>
      <c r="IN2" s="372"/>
      <c r="IO2" s="372"/>
      <c r="IP2" s="372"/>
      <c r="IQ2" s="372"/>
      <c r="IR2" s="372"/>
      <c r="IS2" s="372"/>
      <c r="IT2" s="372"/>
      <c r="IU2" s="372"/>
      <c r="IV2" s="372"/>
    </row>
    <row r="3" spans="1:256" ht="15.9" customHeight="1" thickBot="1" x14ac:dyDescent="0.25">
      <c r="A3" s="378" t="s">
        <v>226</v>
      </c>
      <c r="B3" s="378"/>
      <c r="C3" s="378"/>
      <c r="D3" s="378"/>
      <c r="Q3" s="372"/>
      <c r="R3" s="372"/>
      <c r="S3" s="372"/>
      <c r="T3" s="372"/>
      <c r="AA3" s="55"/>
      <c r="AB3" s="55"/>
      <c r="AC3" s="372"/>
      <c r="AD3" s="372"/>
      <c r="AE3" s="372"/>
      <c r="AF3" s="372"/>
      <c r="AG3" s="372"/>
      <c r="AH3" s="372"/>
      <c r="AI3" s="372"/>
      <c r="AJ3" s="372"/>
      <c r="AK3" s="372"/>
      <c r="AL3" s="372"/>
      <c r="AM3" s="372"/>
      <c r="AN3" s="372"/>
      <c r="AO3" s="372"/>
      <c r="AP3" s="372"/>
      <c r="AQ3" s="372"/>
      <c r="AR3" s="372"/>
      <c r="AS3" s="372"/>
      <c r="AT3" s="372"/>
      <c r="AU3" s="372"/>
      <c r="AV3" s="372"/>
      <c r="AW3" s="372"/>
      <c r="AX3" s="372"/>
      <c r="AY3" s="372"/>
      <c r="AZ3" s="372"/>
      <c r="BA3" s="372"/>
      <c r="BB3" s="372"/>
      <c r="BC3" s="372"/>
      <c r="BD3" s="372"/>
      <c r="BE3" s="372"/>
      <c r="BF3" s="372"/>
      <c r="BG3" s="372"/>
      <c r="BH3" s="372"/>
      <c r="BI3" s="372"/>
      <c r="BJ3" s="372"/>
      <c r="BK3" s="372"/>
      <c r="BL3" s="372"/>
      <c r="BM3" s="372"/>
      <c r="BN3" s="372"/>
      <c r="BO3" s="372"/>
      <c r="BP3" s="372"/>
      <c r="BQ3" s="372"/>
      <c r="BR3" s="372"/>
      <c r="BS3" s="372"/>
      <c r="BT3" s="372"/>
      <c r="BU3" s="372"/>
      <c r="BV3" s="372"/>
      <c r="BW3" s="372"/>
      <c r="BX3" s="372"/>
      <c r="BY3" s="372"/>
      <c r="BZ3" s="372"/>
      <c r="CA3" s="372"/>
      <c r="CB3" s="372"/>
      <c r="CC3" s="372"/>
      <c r="CD3" s="372"/>
      <c r="CE3" s="372"/>
      <c r="CF3" s="372"/>
      <c r="CG3" s="372"/>
      <c r="CH3" s="372"/>
      <c r="CI3" s="372"/>
      <c r="CJ3" s="372"/>
      <c r="CK3" s="372"/>
      <c r="CL3" s="372"/>
      <c r="CM3" s="372"/>
      <c r="CN3" s="372"/>
      <c r="CO3" s="372"/>
      <c r="CP3" s="372"/>
      <c r="CQ3" s="372"/>
      <c r="CR3" s="372"/>
      <c r="CS3" s="372"/>
      <c r="CT3" s="372"/>
      <c r="CU3" s="372"/>
      <c r="CV3" s="372"/>
      <c r="CW3" s="372"/>
      <c r="CX3" s="372"/>
      <c r="CY3" s="372"/>
      <c r="CZ3" s="372"/>
      <c r="DA3" s="372"/>
      <c r="DB3" s="372"/>
      <c r="DC3" s="372"/>
      <c r="DD3" s="372"/>
      <c r="DE3" s="372"/>
      <c r="DF3" s="372"/>
      <c r="DG3" s="372"/>
      <c r="DH3" s="372"/>
      <c r="DI3" s="372"/>
      <c r="DJ3" s="372"/>
      <c r="DK3" s="372"/>
      <c r="DL3" s="372"/>
      <c r="DM3" s="372"/>
      <c r="DN3" s="372"/>
      <c r="DO3" s="372"/>
      <c r="DP3" s="372"/>
      <c r="DQ3" s="372"/>
      <c r="DR3" s="372"/>
      <c r="DS3" s="372"/>
      <c r="DT3" s="372"/>
      <c r="DU3" s="372"/>
      <c r="DV3" s="372"/>
      <c r="DW3" s="372"/>
      <c r="DX3" s="372"/>
      <c r="DY3" s="372"/>
      <c r="DZ3" s="372"/>
      <c r="EA3" s="372"/>
      <c r="EB3" s="372"/>
      <c r="EC3" s="372"/>
      <c r="ED3" s="372"/>
      <c r="EE3" s="372"/>
      <c r="EF3" s="372"/>
      <c r="EG3" s="372"/>
      <c r="EH3" s="372"/>
      <c r="EI3" s="372"/>
      <c r="EJ3" s="372"/>
      <c r="EK3" s="372"/>
      <c r="EL3" s="372"/>
      <c r="EM3" s="372"/>
      <c r="EN3" s="372"/>
      <c r="EO3" s="372"/>
      <c r="EP3" s="372"/>
      <c r="EQ3" s="372"/>
      <c r="ER3" s="372"/>
      <c r="ES3" s="372"/>
      <c r="ET3" s="372"/>
      <c r="EU3" s="372"/>
      <c r="EV3" s="372"/>
      <c r="EW3" s="372"/>
      <c r="EX3" s="372"/>
      <c r="EY3" s="372"/>
      <c r="EZ3" s="372"/>
      <c r="FA3" s="372"/>
      <c r="FB3" s="372"/>
      <c r="FC3" s="372"/>
      <c r="FD3" s="372"/>
      <c r="FE3" s="372"/>
      <c r="FF3" s="372"/>
      <c r="FG3" s="372"/>
      <c r="FH3" s="372"/>
      <c r="FI3" s="372"/>
      <c r="FJ3" s="372"/>
      <c r="FK3" s="372"/>
      <c r="FL3" s="372"/>
      <c r="FM3" s="372"/>
      <c r="FN3" s="372"/>
      <c r="FO3" s="372"/>
      <c r="FP3" s="372"/>
      <c r="FQ3" s="372"/>
      <c r="FR3" s="372"/>
      <c r="FS3" s="372"/>
      <c r="FT3" s="372"/>
      <c r="FU3" s="372"/>
      <c r="FV3" s="372"/>
      <c r="FW3" s="372"/>
      <c r="FX3" s="372"/>
      <c r="FY3" s="372"/>
      <c r="FZ3" s="372"/>
      <c r="GA3" s="372"/>
      <c r="GB3" s="372"/>
      <c r="GC3" s="372"/>
      <c r="GD3" s="372"/>
      <c r="GE3" s="372"/>
      <c r="GF3" s="372"/>
      <c r="GG3" s="372"/>
      <c r="GH3" s="372"/>
      <c r="GI3" s="372"/>
      <c r="GJ3" s="372"/>
      <c r="GK3" s="372"/>
      <c r="GL3" s="372"/>
      <c r="GM3" s="372"/>
      <c r="GN3" s="372"/>
      <c r="GO3" s="372"/>
      <c r="GP3" s="372"/>
      <c r="GQ3" s="372"/>
      <c r="GR3" s="372"/>
      <c r="GS3" s="372"/>
      <c r="GT3" s="372"/>
      <c r="GU3" s="372"/>
      <c r="GV3" s="372"/>
      <c r="GW3" s="372"/>
      <c r="GX3" s="372"/>
      <c r="GY3" s="372"/>
      <c r="GZ3" s="372"/>
      <c r="HA3" s="372"/>
      <c r="HB3" s="372"/>
      <c r="HC3" s="372"/>
      <c r="HD3" s="372"/>
      <c r="HE3" s="372"/>
      <c r="HF3" s="372"/>
      <c r="HG3" s="372"/>
      <c r="HH3" s="372"/>
      <c r="HI3" s="372"/>
      <c r="HJ3" s="372"/>
      <c r="HK3" s="372"/>
      <c r="HL3" s="372"/>
      <c r="HM3" s="372"/>
      <c r="HN3" s="372"/>
      <c r="HO3" s="372"/>
      <c r="HP3" s="372"/>
      <c r="HQ3" s="372"/>
      <c r="HR3" s="372"/>
      <c r="HS3" s="372"/>
      <c r="HT3" s="372"/>
      <c r="HU3" s="372"/>
      <c r="HV3" s="372"/>
      <c r="HW3" s="372"/>
      <c r="HX3" s="372"/>
      <c r="HY3" s="372"/>
      <c r="HZ3" s="372"/>
      <c r="IA3" s="372"/>
      <c r="IB3" s="372"/>
      <c r="IC3" s="372"/>
      <c r="ID3" s="372"/>
      <c r="IE3" s="372"/>
      <c r="IF3" s="372"/>
      <c r="IG3" s="372"/>
      <c r="IH3" s="372"/>
      <c r="II3" s="372"/>
      <c r="IJ3" s="372"/>
      <c r="IK3" s="372"/>
      <c r="IL3" s="372"/>
      <c r="IM3" s="372"/>
      <c r="IN3" s="372"/>
      <c r="IO3" s="372"/>
      <c r="IP3" s="372"/>
      <c r="IQ3" s="372"/>
      <c r="IR3" s="372"/>
      <c r="IS3" s="372"/>
      <c r="IT3" s="372"/>
      <c r="IU3" s="372"/>
      <c r="IV3" s="372"/>
    </row>
    <row r="4" spans="1:256" ht="14.1" customHeight="1" thickTop="1" x14ac:dyDescent="0.25">
      <c r="A4" s="31" t="s">
        <v>541</v>
      </c>
      <c r="B4" s="50" t="s">
        <v>4</v>
      </c>
      <c r="C4" s="50" t="s">
        <v>5</v>
      </c>
      <c r="D4" s="50" t="s">
        <v>34</v>
      </c>
      <c r="V4" s="54" t="s">
        <v>33</v>
      </c>
      <c r="W4" s="56">
        <v>4674726</v>
      </c>
      <c r="X4" s="57">
        <v>100</v>
      </c>
    </row>
    <row r="5" spans="1:256" ht="14.1" customHeight="1" thickBot="1" x14ac:dyDescent="0.3">
      <c r="A5" s="51"/>
      <c r="B5" s="32"/>
      <c r="C5" s="199"/>
      <c r="D5" s="32"/>
      <c r="E5" s="59"/>
      <c r="F5" s="59"/>
      <c r="V5" s="54" t="s">
        <v>536</v>
      </c>
      <c r="W5" s="56">
        <v>2853556.6216300004</v>
      </c>
      <c r="X5" s="60">
        <v>61.042221974721087</v>
      </c>
    </row>
    <row r="6" spans="1:256" ht="14.1" customHeight="1" thickTop="1" x14ac:dyDescent="0.2">
      <c r="A6" s="377" t="s">
        <v>530</v>
      </c>
      <c r="B6" s="377"/>
      <c r="C6" s="377"/>
      <c r="D6" s="377"/>
      <c r="V6" s="54" t="s">
        <v>531</v>
      </c>
      <c r="W6" s="56">
        <v>477858.72578999988</v>
      </c>
      <c r="X6" s="60">
        <v>10.222176140163079</v>
      </c>
    </row>
    <row r="7" spans="1:256" ht="14.1" customHeight="1" x14ac:dyDescent="0.25">
      <c r="A7" s="200">
        <v>2023</v>
      </c>
      <c r="B7" s="171">
        <v>7652093.538209999</v>
      </c>
      <c r="C7" s="136">
        <v>428241.80576999986</v>
      </c>
      <c r="D7" s="171">
        <v>7223851.7324399995</v>
      </c>
      <c r="E7" s="56"/>
      <c r="F7" s="56"/>
      <c r="V7" s="54" t="s">
        <v>532</v>
      </c>
      <c r="W7" s="56">
        <v>269463.22790999996</v>
      </c>
      <c r="X7" s="60">
        <v>5.7642571545369714</v>
      </c>
    </row>
    <row r="8" spans="1:256" ht="14.1" customHeight="1" x14ac:dyDescent="0.25">
      <c r="A8" s="201" t="s">
        <v>555</v>
      </c>
      <c r="B8" s="171">
        <v>2730923.8058499987</v>
      </c>
      <c r="C8" s="136">
        <v>53627.743950000004</v>
      </c>
      <c r="D8" s="171">
        <v>2677296.0618999987</v>
      </c>
      <c r="E8" s="56"/>
      <c r="F8" s="56"/>
      <c r="V8" s="54" t="s">
        <v>533</v>
      </c>
      <c r="W8" s="56">
        <v>922998.13717000035</v>
      </c>
      <c r="X8" s="60">
        <v>19.744432875210233</v>
      </c>
    </row>
    <row r="9" spans="1:256" ht="14.1" customHeight="1" x14ac:dyDescent="0.25">
      <c r="A9" s="201" t="s">
        <v>556</v>
      </c>
      <c r="B9" s="171">
        <v>2853556.6216300004</v>
      </c>
      <c r="C9" s="136">
        <v>72287.472730000038</v>
      </c>
      <c r="D9" s="171">
        <v>2781269.1489000004</v>
      </c>
      <c r="E9" s="56"/>
      <c r="F9" s="56"/>
      <c r="V9" s="54" t="s">
        <v>139</v>
      </c>
      <c r="W9" s="56">
        <v>150849.28749999963</v>
      </c>
      <c r="X9" s="60">
        <v>3.2269118553686278</v>
      </c>
    </row>
    <row r="10" spans="1:256" ht="14.1" customHeight="1" x14ac:dyDescent="0.25">
      <c r="A10" s="135" t="s">
        <v>557</v>
      </c>
      <c r="B10" s="204">
        <v>4.490524983425237</v>
      </c>
      <c r="C10" s="204">
        <v>34.79491659652416</v>
      </c>
      <c r="D10" s="204">
        <v>3.8835109975179583</v>
      </c>
      <c r="E10" s="60"/>
      <c r="F10" s="60"/>
      <c r="V10" s="54" t="s">
        <v>156</v>
      </c>
    </row>
    <row r="11" spans="1:256" ht="14.1" customHeight="1" x14ac:dyDescent="0.25">
      <c r="A11" s="135"/>
      <c r="B11" s="202"/>
      <c r="C11" s="203"/>
      <c r="D11" s="202"/>
      <c r="E11" s="60"/>
      <c r="F11" s="60"/>
      <c r="G11"/>
      <c r="H11" s="251"/>
      <c r="I11" s="251"/>
      <c r="J11" s="330"/>
      <c r="K11" s="330"/>
      <c r="L11" s="330"/>
      <c r="M11" s="330"/>
      <c r="V11" s="54" t="s">
        <v>35</v>
      </c>
      <c r="W11" s="56">
        <v>1356123</v>
      </c>
      <c r="X11" s="57">
        <v>99.999999999999986</v>
      </c>
    </row>
    <row r="12" spans="1:256" ht="14.1" customHeight="1" x14ac:dyDescent="0.25">
      <c r="A12" s="377" t="s">
        <v>531</v>
      </c>
      <c r="B12" s="377"/>
      <c r="C12" s="377"/>
      <c r="D12" s="377"/>
      <c r="G12"/>
      <c r="H12" s="251"/>
      <c r="I12" s="251"/>
      <c r="J12" s="330"/>
      <c r="K12" s="330"/>
      <c r="L12" s="330"/>
      <c r="M12" s="330"/>
      <c r="V12" s="54" t="s">
        <v>536</v>
      </c>
      <c r="W12" s="56">
        <v>72287.472730000038</v>
      </c>
      <c r="X12" s="60">
        <v>5.3304510527437436</v>
      </c>
    </row>
    <row r="13" spans="1:256" ht="14.1" customHeight="1" x14ac:dyDescent="0.25">
      <c r="A13" s="200">
        <v>2023</v>
      </c>
      <c r="B13" s="171">
        <v>2647761.1044499995</v>
      </c>
      <c r="C13" s="136">
        <v>1007687.7396499999</v>
      </c>
      <c r="D13" s="171">
        <v>1640073.3647999996</v>
      </c>
      <c r="E13" s="56"/>
      <c r="F13" s="56"/>
      <c r="G13"/>
      <c r="H13" s="251"/>
      <c r="I13" s="251"/>
      <c r="J13" s="330"/>
      <c r="K13" s="330"/>
      <c r="L13" s="330"/>
      <c r="M13" s="330"/>
      <c r="V13" s="54" t="s">
        <v>531</v>
      </c>
      <c r="W13" s="56">
        <v>182608.76677000005</v>
      </c>
      <c r="X13" s="60">
        <v>13.4655017848676</v>
      </c>
    </row>
    <row r="14" spans="1:256" ht="14.1" customHeight="1" x14ac:dyDescent="0.25">
      <c r="A14" s="201" t="s">
        <v>555</v>
      </c>
      <c r="B14" s="171">
        <v>416498.4510099999</v>
      </c>
      <c r="C14" s="136">
        <v>159667.82887000003</v>
      </c>
      <c r="D14" s="171">
        <v>256830.62213999988</v>
      </c>
      <c r="E14" s="56"/>
      <c r="F14" s="56"/>
      <c r="G14"/>
      <c r="H14" s="251"/>
      <c r="I14" s="251"/>
      <c r="J14" s="330"/>
      <c r="K14" s="330"/>
      <c r="L14" s="330"/>
      <c r="M14" s="330"/>
      <c r="V14" s="54" t="s">
        <v>532</v>
      </c>
      <c r="W14" s="56">
        <v>922553.77270999982</v>
      </c>
      <c r="X14" s="60">
        <v>68.028768239311603</v>
      </c>
    </row>
    <row r="15" spans="1:256" ht="14.1" customHeight="1" x14ac:dyDescent="0.25">
      <c r="A15" s="201" t="s">
        <v>556</v>
      </c>
      <c r="B15" s="171">
        <v>477858.72578999988</v>
      </c>
      <c r="C15" s="136">
        <v>182608.76677000005</v>
      </c>
      <c r="D15" s="171">
        <v>295249.95901999983</v>
      </c>
      <c r="E15" s="56"/>
      <c r="F15" s="56"/>
      <c r="G15"/>
      <c r="H15"/>
      <c r="I15"/>
      <c r="J15"/>
      <c r="K15"/>
      <c r="V15" s="54" t="s">
        <v>533</v>
      </c>
      <c r="W15" s="56">
        <v>143047.41358999998</v>
      </c>
      <c r="X15" s="60">
        <v>10.548262479878298</v>
      </c>
    </row>
    <row r="16" spans="1:256" ht="14.1" customHeight="1" x14ac:dyDescent="0.25">
      <c r="A16" s="200" t="s">
        <v>557</v>
      </c>
      <c r="B16" s="204">
        <v>14.732413681540146</v>
      </c>
      <c r="C16" s="204">
        <v>14.367914978463393</v>
      </c>
      <c r="D16" s="204">
        <v>14.959017176330857</v>
      </c>
      <c r="E16" s="60"/>
      <c r="F16" s="60"/>
      <c r="G16"/>
      <c r="H16" s="251"/>
      <c r="I16" s="251"/>
      <c r="J16" s="251"/>
      <c r="K16" s="251"/>
      <c r="L16" s="330"/>
      <c r="M16" s="330"/>
      <c r="V16" s="54" t="s">
        <v>139</v>
      </c>
      <c r="W16" s="56">
        <v>35625.574200000148</v>
      </c>
      <c r="X16" s="60">
        <v>2.6270164431987473</v>
      </c>
    </row>
    <row r="17" spans="1:13" ht="14.1" customHeight="1" x14ac:dyDescent="0.25">
      <c r="A17" s="135"/>
      <c r="B17" s="204"/>
      <c r="C17" s="205"/>
      <c r="D17" s="204"/>
      <c r="E17" s="60"/>
      <c r="F17" s="60"/>
      <c r="G17" s="33"/>
      <c r="H17" s="33"/>
      <c r="I17" s="33"/>
      <c r="J17" s="251"/>
      <c r="K17" s="251"/>
      <c r="L17" s="330"/>
      <c r="M17" s="330"/>
    </row>
    <row r="18" spans="1:13" ht="14.1" customHeight="1" x14ac:dyDescent="0.25">
      <c r="A18" s="377" t="s">
        <v>532</v>
      </c>
      <c r="B18" s="377"/>
      <c r="C18" s="377"/>
      <c r="D18" s="377"/>
      <c r="G18" s="33"/>
      <c r="H18" s="33"/>
      <c r="I18" s="33"/>
      <c r="J18" s="251"/>
      <c r="K18" s="251"/>
      <c r="L18" s="330"/>
      <c r="M18" s="330"/>
    </row>
    <row r="19" spans="1:13" ht="14.1" customHeight="1" x14ac:dyDescent="0.25">
      <c r="A19" s="200">
        <v>2023</v>
      </c>
      <c r="B19" s="171">
        <v>1773965.4009099999</v>
      </c>
      <c r="C19" s="136">
        <v>5600383.5174099999</v>
      </c>
      <c r="D19" s="171">
        <v>-3826418.1165</v>
      </c>
      <c r="E19" s="56"/>
      <c r="F19" s="56"/>
      <c r="G19" s="178"/>
      <c r="H19" s="251"/>
      <c r="I19" s="251"/>
      <c r="J19" s="251"/>
      <c r="K19" s="251"/>
      <c r="L19" s="330"/>
      <c r="M19" s="330"/>
    </row>
    <row r="20" spans="1:13" ht="14.1" customHeight="1" x14ac:dyDescent="0.25">
      <c r="A20" s="201" t="s">
        <v>555</v>
      </c>
      <c r="B20" s="171">
        <v>264282.63005000004</v>
      </c>
      <c r="C20" s="136">
        <v>836084.0897400002</v>
      </c>
      <c r="D20" s="171">
        <v>-571801.45969000016</v>
      </c>
      <c r="E20" s="56"/>
      <c r="F20" s="56"/>
      <c r="G20"/>
      <c r="H20"/>
      <c r="I20"/>
      <c r="J20"/>
      <c r="K20"/>
    </row>
    <row r="21" spans="1:13" ht="14.1" customHeight="1" x14ac:dyDescent="0.25">
      <c r="A21" s="201" t="s">
        <v>556</v>
      </c>
      <c r="B21" s="171">
        <v>269463.22790999996</v>
      </c>
      <c r="C21" s="136">
        <v>922553.77270999982</v>
      </c>
      <c r="D21" s="171">
        <v>-653090.5447999998</v>
      </c>
      <c r="E21" s="56"/>
      <c r="F21" s="56"/>
      <c r="G21"/>
      <c r="H21"/>
      <c r="I21"/>
      <c r="J21"/>
      <c r="K21"/>
    </row>
    <row r="22" spans="1:13" ht="14.1" customHeight="1" x14ac:dyDescent="0.25">
      <c r="A22" s="200" t="s">
        <v>557</v>
      </c>
      <c r="B22" s="204">
        <v>1.9602490935631378</v>
      </c>
      <c r="C22" s="204">
        <v>10.342223232221691</v>
      </c>
      <c r="D22" s="204">
        <v>14.216312975848332</v>
      </c>
      <c r="E22" s="60"/>
      <c r="F22" s="60"/>
      <c r="G22"/>
      <c r="H22"/>
      <c r="I22"/>
      <c r="J22"/>
      <c r="K22"/>
    </row>
    <row r="23" spans="1:13" ht="14.1" customHeight="1" x14ac:dyDescent="0.25">
      <c r="A23" s="135"/>
      <c r="B23" s="204"/>
      <c r="C23" s="205"/>
      <c r="D23" s="204"/>
      <c r="E23" s="60"/>
      <c r="F23" s="60"/>
      <c r="G23"/>
      <c r="H23"/>
      <c r="I23"/>
      <c r="J23"/>
      <c r="K23"/>
    </row>
    <row r="24" spans="1:13" ht="14.1" customHeight="1" x14ac:dyDescent="0.25">
      <c r="A24" s="377" t="s">
        <v>533</v>
      </c>
      <c r="B24" s="377"/>
      <c r="C24" s="377"/>
      <c r="D24" s="377"/>
      <c r="G24"/>
      <c r="H24"/>
      <c r="I24"/>
      <c r="J24"/>
      <c r="K24"/>
    </row>
    <row r="25" spans="1:13" ht="14.1" customHeight="1" x14ac:dyDescent="0.25">
      <c r="A25" s="200">
        <v>2023</v>
      </c>
      <c r="B25" s="171">
        <v>4584358.3906900007</v>
      </c>
      <c r="C25" s="136">
        <v>1313862.7234499992</v>
      </c>
      <c r="D25" s="171">
        <v>3270495.6672400013</v>
      </c>
      <c r="E25" s="56"/>
      <c r="F25" s="56"/>
      <c r="G25" s="56"/>
      <c r="H25" s="56"/>
      <c r="I25" s="56"/>
      <c r="J25" s="56"/>
    </row>
    <row r="26" spans="1:13" ht="14.1" customHeight="1" x14ac:dyDescent="0.25">
      <c r="A26" s="201" t="s">
        <v>555</v>
      </c>
      <c r="B26" s="171">
        <v>905619.23702999949</v>
      </c>
      <c r="C26" s="136">
        <v>196880.37978999989</v>
      </c>
      <c r="D26" s="171">
        <v>708738.85723999958</v>
      </c>
      <c r="E26" s="56"/>
      <c r="F26" s="56"/>
    </row>
    <row r="27" spans="1:13" ht="14.1" customHeight="1" x14ac:dyDescent="0.25">
      <c r="A27" s="201" t="s">
        <v>556</v>
      </c>
      <c r="B27" s="171">
        <v>922998.13717000035</v>
      </c>
      <c r="C27" s="136">
        <v>143047.41358999998</v>
      </c>
      <c r="D27" s="171">
        <v>779950.72358000034</v>
      </c>
      <c r="E27" s="56"/>
      <c r="F27" s="56"/>
    </row>
    <row r="28" spans="1:13" ht="14.1" customHeight="1" x14ac:dyDescent="0.25">
      <c r="A28" s="200" t="s">
        <v>557</v>
      </c>
      <c r="B28" s="204">
        <v>1.9190073961983689</v>
      </c>
      <c r="C28" s="204">
        <v>-27.342981691431213</v>
      </c>
      <c r="D28" s="204">
        <v>10.047687609131106</v>
      </c>
      <c r="E28" s="58"/>
      <c r="F28" s="60"/>
    </row>
    <row r="29" spans="1:13" ht="14.1" customHeight="1" x14ac:dyDescent="0.25">
      <c r="A29" s="135"/>
      <c r="B29" s="204"/>
      <c r="C29" s="205"/>
      <c r="D29" s="204"/>
      <c r="E29" s="60"/>
      <c r="F29" s="62"/>
      <c r="G29" s="58"/>
      <c r="H29" s="59"/>
    </row>
    <row r="30" spans="1:13" ht="14.1" customHeight="1" x14ac:dyDescent="0.2">
      <c r="A30" s="377" t="s">
        <v>139</v>
      </c>
      <c r="B30" s="377"/>
      <c r="C30" s="377"/>
      <c r="D30" s="377"/>
    </row>
    <row r="31" spans="1:13" ht="14.1" customHeight="1" x14ac:dyDescent="0.25">
      <c r="A31" s="200">
        <v>2023</v>
      </c>
      <c r="B31" s="171">
        <v>916237.56574000046</v>
      </c>
      <c r="C31" s="136">
        <v>246429.21372000128</v>
      </c>
      <c r="D31" s="171">
        <v>669808.35201999918</v>
      </c>
      <c r="E31" s="63"/>
      <c r="F31" s="56"/>
      <c r="G31" s="56"/>
      <c r="H31" s="56"/>
    </row>
    <row r="32" spans="1:13" ht="14.1" customHeight="1" x14ac:dyDescent="0.25">
      <c r="A32" s="201" t="s">
        <v>555</v>
      </c>
      <c r="B32" s="171">
        <v>140521.87606000155</v>
      </c>
      <c r="C32" s="136">
        <v>39498.957649999764</v>
      </c>
      <c r="D32" s="171">
        <v>101022.91841000132</v>
      </c>
      <c r="E32" s="64"/>
      <c r="F32" s="56"/>
      <c r="G32" s="56"/>
      <c r="H32" s="56"/>
    </row>
    <row r="33" spans="1:8" ht="14.1" customHeight="1" x14ac:dyDescent="0.25">
      <c r="A33" s="201" t="s">
        <v>556</v>
      </c>
      <c r="B33" s="171">
        <v>150849.28749999963</v>
      </c>
      <c r="C33" s="136">
        <v>35625.574200000148</v>
      </c>
      <c r="D33" s="171">
        <v>115223.71329999901</v>
      </c>
      <c r="E33" s="64"/>
      <c r="F33" s="56"/>
      <c r="G33" s="56"/>
      <c r="H33" s="56"/>
    </row>
    <row r="34" spans="1:8" ht="14.1" customHeight="1" x14ac:dyDescent="0.25">
      <c r="A34" s="200" t="s">
        <v>557</v>
      </c>
      <c r="B34" s="204">
        <v>7.349326474682405</v>
      </c>
      <c r="C34" s="204">
        <v>-9.8062928250453147</v>
      </c>
      <c r="D34" s="204">
        <v>14.057003216204667</v>
      </c>
      <c r="E34" s="60"/>
      <c r="F34" s="56"/>
      <c r="G34" s="56"/>
      <c r="H34" s="56"/>
    </row>
    <row r="35" spans="1:8" ht="14.1" customHeight="1" x14ac:dyDescent="0.25">
      <c r="A35" s="135"/>
      <c r="B35" s="171"/>
      <c r="C35" s="136"/>
      <c r="D35" s="83"/>
      <c r="E35" s="60"/>
      <c r="F35" s="65"/>
      <c r="G35" s="65"/>
      <c r="H35" s="56"/>
    </row>
    <row r="36" spans="1:8" ht="14.1" customHeight="1" x14ac:dyDescent="0.25">
      <c r="A36" s="357" t="s">
        <v>126</v>
      </c>
      <c r="B36" s="357"/>
      <c r="C36" s="357"/>
      <c r="D36" s="357"/>
      <c r="E36" s="58"/>
      <c r="F36" s="58"/>
      <c r="G36" s="58"/>
      <c r="H36" s="59"/>
    </row>
    <row r="37" spans="1:8" ht="14.1" customHeight="1" x14ac:dyDescent="0.25">
      <c r="A37" s="200">
        <v>2023</v>
      </c>
      <c r="B37" s="171">
        <v>17574416</v>
      </c>
      <c r="C37" s="136">
        <v>8596605</v>
      </c>
      <c r="D37" s="171">
        <v>8977811</v>
      </c>
      <c r="E37" s="63"/>
      <c r="F37" s="56"/>
      <c r="G37" s="56"/>
      <c r="H37" s="56"/>
    </row>
    <row r="38" spans="1:8" ht="14.1" customHeight="1" x14ac:dyDescent="0.25">
      <c r="A38" s="201" t="s">
        <v>555</v>
      </c>
      <c r="B38" s="171">
        <v>4457846</v>
      </c>
      <c r="C38" s="136">
        <v>1285759</v>
      </c>
      <c r="D38" s="171">
        <v>3172087</v>
      </c>
      <c r="E38" s="65"/>
      <c r="F38" s="56"/>
      <c r="G38" s="56"/>
      <c r="H38" s="56"/>
    </row>
    <row r="39" spans="1:8" ht="14.1" customHeight="1" x14ac:dyDescent="0.25">
      <c r="A39" s="201" t="s">
        <v>556</v>
      </c>
      <c r="B39" s="171">
        <v>4674726</v>
      </c>
      <c r="C39" s="136">
        <v>1356123</v>
      </c>
      <c r="D39" s="171">
        <v>3318603</v>
      </c>
      <c r="E39" s="65"/>
      <c r="F39" s="56"/>
      <c r="G39" s="56"/>
      <c r="H39" s="56"/>
    </row>
    <row r="40" spans="1:8" ht="14.1" customHeight="1" thickBot="1" x14ac:dyDescent="0.3">
      <c r="A40" s="206" t="s">
        <v>557</v>
      </c>
      <c r="B40" s="206">
        <v>4.8651299304641737</v>
      </c>
      <c r="C40" s="206">
        <v>5.4725652318980522</v>
      </c>
      <c r="D40" s="206">
        <v>4.6189149288780484</v>
      </c>
      <c r="E40" s="60"/>
      <c r="F40" s="56"/>
      <c r="G40" s="56"/>
      <c r="H40" s="56"/>
    </row>
    <row r="41" spans="1:8" ht="26.25" customHeight="1" thickTop="1" x14ac:dyDescent="0.2">
      <c r="A41" s="375" t="s">
        <v>393</v>
      </c>
      <c r="B41" s="376"/>
      <c r="C41" s="376"/>
      <c r="D41" s="376"/>
      <c r="E41" s="60"/>
      <c r="F41" s="56"/>
      <c r="G41" s="56"/>
      <c r="H41" s="56"/>
    </row>
    <row r="42" spans="1:8" ht="14.1" customHeight="1" x14ac:dyDescent="0.2">
      <c r="E42" s="60"/>
      <c r="F42" s="56"/>
      <c r="G42" s="56"/>
      <c r="H42" s="56"/>
    </row>
    <row r="43" spans="1:8" ht="14.1" customHeight="1" x14ac:dyDescent="0.2"/>
    <row r="44" spans="1:8" ht="14.1" customHeight="1" x14ac:dyDescent="0.25">
      <c r="E44" s="63"/>
      <c r="F44" s="56"/>
      <c r="G44" s="56"/>
      <c r="H44" s="56"/>
    </row>
    <row r="45" spans="1:8" ht="14.1" customHeight="1" x14ac:dyDescent="0.25">
      <c r="E45" s="65"/>
      <c r="F45" s="56"/>
      <c r="G45" s="56"/>
      <c r="H45" s="56"/>
    </row>
    <row r="46" spans="1:8" ht="14.1" customHeight="1" x14ac:dyDescent="0.25">
      <c r="E46" s="65"/>
      <c r="F46" s="56"/>
      <c r="G46" s="56"/>
      <c r="H46" s="56"/>
    </row>
    <row r="47" spans="1:8" ht="14.1" customHeight="1" x14ac:dyDescent="0.2"/>
    <row r="48" spans="1:8" ht="14.1" customHeight="1" x14ac:dyDescent="0.2"/>
    <row r="49" ht="14.1" customHeight="1" x14ac:dyDescent="0.2"/>
    <row r="50" ht="14.1" customHeight="1" x14ac:dyDescent="0.2"/>
    <row r="51" ht="14.1" customHeight="1" x14ac:dyDescent="0.2"/>
    <row r="52" ht="14.1" customHeight="1" x14ac:dyDescent="0.2"/>
    <row r="53" ht="14.1" customHeight="1" x14ac:dyDescent="0.2"/>
    <row r="54" ht="14.1" customHeight="1" x14ac:dyDescent="0.2"/>
    <row r="55" ht="14.1" customHeight="1" x14ac:dyDescent="0.2"/>
    <row r="56" ht="14.1" customHeight="1" x14ac:dyDescent="0.2"/>
    <row r="57" ht="14.1" customHeight="1" x14ac:dyDescent="0.2"/>
    <row r="58" ht="14.1" customHeight="1" x14ac:dyDescent="0.2"/>
    <row r="59" ht="14.1" customHeight="1" x14ac:dyDescent="0.2"/>
    <row r="60" ht="14.1" customHeight="1" x14ac:dyDescent="0.2"/>
    <row r="61" ht="14.1" customHeight="1" x14ac:dyDescent="0.2"/>
    <row r="62" ht="14.1" customHeight="1" x14ac:dyDescent="0.2"/>
    <row r="63" ht="14.1" customHeight="1" x14ac:dyDescent="0.2"/>
    <row r="64" ht="14.1" customHeight="1" x14ac:dyDescent="0.2"/>
    <row r="65" ht="14.1" customHeight="1" x14ac:dyDescent="0.2"/>
    <row r="66" ht="14.1" customHeight="1" x14ac:dyDescent="0.2"/>
    <row r="67" ht="14.1" customHeight="1" x14ac:dyDescent="0.2"/>
    <row r="68" ht="14.1" customHeight="1" x14ac:dyDescent="0.2"/>
    <row r="69" ht="14.1" customHeight="1" x14ac:dyDescent="0.2"/>
    <row r="70" ht="14.1" customHeight="1" x14ac:dyDescent="0.2"/>
    <row r="71" ht="14.1" customHeight="1" x14ac:dyDescent="0.2"/>
    <row r="72" ht="14.1" customHeight="1" x14ac:dyDescent="0.2"/>
    <row r="73" ht="14.1" customHeight="1" x14ac:dyDescent="0.2"/>
    <row r="74" ht="14.1" customHeight="1" x14ac:dyDescent="0.2"/>
    <row r="75" ht="14.1" customHeight="1" x14ac:dyDescent="0.2"/>
    <row r="76" ht="14.1" customHeight="1" x14ac:dyDescent="0.2"/>
    <row r="77" ht="14.1" customHeight="1" x14ac:dyDescent="0.2"/>
    <row r="78" ht="14.1" customHeight="1" x14ac:dyDescent="0.2"/>
    <row r="79" ht="14.1" customHeight="1" x14ac:dyDescent="0.2"/>
    <row r="80" ht="14.1" customHeight="1" x14ac:dyDescent="0.2"/>
    <row r="81" spans="1:4" ht="14.1" customHeight="1" x14ac:dyDescent="0.2"/>
    <row r="82" spans="1:4" ht="14.1" customHeight="1" x14ac:dyDescent="0.2"/>
    <row r="83" spans="1:4" ht="34.5" customHeight="1" x14ac:dyDescent="0.2">
      <c r="A83" s="373"/>
      <c r="B83" s="374"/>
      <c r="C83" s="374"/>
      <c r="D83" s="374"/>
    </row>
  </sheetData>
  <mergeCells count="127">
    <mergeCell ref="AW3:AZ3"/>
    <mergeCell ref="BA3:BD3"/>
    <mergeCell ref="BE3:BH3"/>
    <mergeCell ref="A1:D1"/>
    <mergeCell ref="A2:D2"/>
    <mergeCell ref="A3:D3"/>
    <mergeCell ref="A6:D6"/>
    <mergeCell ref="AC2:AF2"/>
    <mergeCell ref="AG2:AJ2"/>
    <mergeCell ref="Q2:T2"/>
    <mergeCell ref="AG3:AJ3"/>
    <mergeCell ref="AK2:AN2"/>
    <mergeCell ref="A83:D83"/>
    <mergeCell ref="A41:D41"/>
    <mergeCell ref="A12:D12"/>
    <mergeCell ref="A18:D18"/>
    <mergeCell ref="A24:D24"/>
    <mergeCell ref="A30:D30"/>
    <mergeCell ref="A36:D36"/>
    <mergeCell ref="AO3:AR3"/>
    <mergeCell ref="AS3:AV3"/>
    <mergeCell ref="BI2:BL2"/>
    <mergeCell ref="BM2:BP2"/>
    <mergeCell ref="BQ2:BT2"/>
    <mergeCell ref="BU2:BX2"/>
    <mergeCell ref="BY2:CB2"/>
    <mergeCell ref="CC2:CF2"/>
    <mergeCell ref="AO2:AR2"/>
    <mergeCell ref="AS2:AV2"/>
    <mergeCell ref="AW2:AZ2"/>
    <mergeCell ref="BA2:BD2"/>
    <mergeCell ref="BE2:BH2"/>
    <mergeCell ref="DE2:DH2"/>
    <mergeCell ref="DI2:DL2"/>
    <mergeCell ref="DM2:DP2"/>
    <mergeCell ref="DQ2:DT2"/>
    <mergeCell ref="DU2:DX2"/>
    <mergeCell ref="DY2:EB2"/>
    <mergeCell ref="CG2:CJ2"/>
    <mergeCell ref="CK2:CN2"/>
    <mergeCell ref="CO2:CR2"/>
    <mergeCell ref="CS2:CV2"/>
    <mergeCell ref="CW2:CZ2"/>
    <mergeCell ref="DA2:DD2"/>
    <mergeCell ref="GG2:GJ2"/>
    <mergeCell ref="GK2:GN2"/>
    <mergeCell ref="FA2:FD2"/>
    <mergeCell ref="FE2:FH2"/>
    <mergeCell ref="FI2:FL2"/>
    <mergeCell ref="FM2:FP2"/>
    <mergeCell ref="FQ2:FT2"/>
    <mergeCell ref="FU2:FX2"/>
    <mergeCell ref="EC2:EF2"/>
    <mergeCell ref="EG2:EJ2"/>
    <mergeCell ref="EK2:EN2"/>
    <mergeCell ref="EO2:ER2"/>
    <mergeCell ref="ES2:EV2"/>
    <mergeCell ref="EW2:EZ2"/>
    <mergeCell ref="BI3:BL3"/>
    <mergeCell ref="IO2:IR2"/>
    <mergeCell ref="IS2:IV2"/>
    <mergeCell ref="Q3:T3"/>
    <mergeCell ref="AC3:AF3"/>
    <mergeCell ref="HU2:HX2"/>
    <mergeCell ref="HY2:IB2"/>
    <mergeCell ref="IC2:IF2"/>
    <mergeCell ref="IG2:IJ2"/>
    <mergeCell ref="HE2:HH2"/>
    <mergeCell ref="AK3:AN3"/>
    <mergeCell ref="HQ2:HT2"/>
    <mergeCell ref="GO2:GR2"/>
    <mergeCell ref="GS2:GV2"/>
    <mergeCell ref="GW2:GZ2"/>
    <mergeCell ref="HA2:HD2"/>
    <mergeCell ref="HI2:HL2"/>
    <mergeCell ref="HM2:HP2"/>
    <mergeCell ref="IK2:IN2"/>
    <mergeCell ref="FY2:GB2"/>
    <mergeCell ref="GC2:GF2"/>
    <mergeCell ref="CK3:CN3"/>
    <mergeCell ref="CO3:CR3"/>
    <mergeCell ref="CS3:CV3"/>
    <mergeCell ref="DE3:DH3"/>
    <mergeCell ref="BM3:BP3"/>
    <mergeCell ref="BQ3:BT3"/>
    <mergeCell ref="BU3:BX3"/>
    <mergeCell ref="BY3:CB3"/>
    <mergeCell ref="CC3:CF3"/>
    <mergeCell ref="CG3:CJ3"/>
    <mergeCell ref="EG3:EJ3"/>
    <mergeCell ref="EK3:EN3"/>
    <mergeCell ref="CW3:CZ3"/>
    <mergeCell ref="DA3:DD3"/>
    <mergeCell ref="EO3:ER3"/>
    <mergeCell ref="ES3:EV3"/>
    <mergeCell ref="EW3:EZ3"/>
    <mergeCell ref="FA3:FD3"/>
    <mergeCell ref="DI3:DL3"/>
    <mergeCell ref="DM3:DP3"/>
    <mergeCell ref="DQ3:DT3"/>
    <mergeCell ref="DU3:DX3"/>
    <mergeCell ref="DY3:EB3"/>
    <mergeCell ref="EC3:EF3"/>
    <mergeCell ref="FE3:FH3"/>
    <mergeCell ref="FI3:FL3"/>
    <mergeCell ref="FM3:FP3"/>
    <mergeCell ref="FQ3:FT3"/>
    <mergeCell ref="GS3:GV3"/>
    <mergeCell ref="HE3:HH3"/>
    <mergeCell ref="GW3:GZ3"/>
    <mergeCell ref="FU3:FX3"/>
    <mergeCell ref="FY3:GB3"/>
    <mergeCell ref="GC3:GF3"/>
    <mergeCell ref="GG3:GJ3"/>
    <mergeCell ref="HI3:HL3"/>
    <mergeCell ref="HM3:HP3"/>
    <mergeCell ref="GK3:GN3"/>
    <mergeCell ref="GO3:GR3"/>
    <mergeCell ref="IS3:IV3"/>
    <mergeCell ref="HQ3:HT3"/>
    <mergeCell ref="HU3:HX3"/>
    <mergeCell ref="HY3:IB3"/>
    <mergeCell ref="IC3:IF3"/>
    <mergeCell ref="IG3:IJ3"/>
    <mergeCell ref="IK3:IN3"/>
    <mergeCell ref="IO3:IR3"/>
    <mergeCell ref="HA3:HD3"/>
  </mergeCells>
  <phoneticPr fontId="0" type="noConversion"/>
  <printOptions horizontalCentered="1" verticalCentered="1"/>
  <pageMargins left="0.78740157480314965" right="0.78740157480314965" top="1.8897637795275593" bottom="0.78740157480314965" header="0" footer="0.59055118110236227"/>
  <pageSetup scale="85" orientation="portrait" r:id="rId1"/>
  <headerFooter alignWithMargins="0">
    <oddFooter>&amp;C&amp;P</oddFooter>
  </headerFooter>
  <rowBreaks count="1" manualBreakCount="1">
    <brk id="41" max="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6"/>
  <dimension ref="A1:BQ96"/>
  <sheetViews>
    <sheetView workbookViewId="0">
      <selection sqref="A1:XFD1048576"/>
    </sheetView>
  </sheetViews>
  <sheetFormatPr baseColWidth="10" defaultColWidth="11.44140625" defaultRowHeight="10.199999999999999" x14ac:dyDescent="0.2"/>
  <cols>
    <col min="1" max="1" width="30.6640625" style="4" customWidth="1"/>
    <col min="2" max="2" width="12.33203125" style="4" bestFit="1" customWidth="1"/>
    <col min="3" max="5" width="11.44140625" style="4"/>
    <col min="6" max="6" width="14.5546875" style="8" bestFit="1" customWidth="1"/>
    <col min="7" max="16384" width="11.44140625" style="4"/>
  </cols>
  <sheetData>
    <row r="1" spans="1:6" ht="15.9" customHeight="1" x14ac:dyDescent="0.2">
      <c r="A1" s="379" t="s">
        <v>159</v>
      </c>
      <c r="B1" s="379"/>
      <c r="C1" s="379"/>
      <c r="D1" s="379"/>
      <c r="E1" s="379"/>
      <c r="F1" s="379"/>
    </row>
    <row r="2" spans="1:6" ht="15.9" customHeight="1" x14ac:dyDescent="0.2">
      <c r="A2" s="380" t="s">
        <v>140</v>
      </c>
      <c r="B2" s="380"/>
      <c r="C2" s="380"/>
      <c r="D2" s="380"/>
      <c r="E2" s="380"/>
      <c r="F2" s="380"/>
    </row>
    <row r="3" spans="1:6" ht="15.9" customHeight="1" thickBot="1" x14ac:dyDescent="0.25">
      <c r="A3" s="380" t="s">
        <v>227</v>
      </c>
      <c r="B3" s="380"/>
      <c r="C3" s="380"/>
      <c r="D3" s="380"/>
      <c r="E3" s="380"/>
      <c r="F3" s="380"/>
    </row>
    <row r="4" spans="1:6" ht="12.75" customHeight="1" thickTop="1" x14ac:dyDescent="0.2">
      <c r="A4" s="382" t="s">
        <v>23</v>
      </c>
      <c r="B4" s="385">
        <v>2023</v>
      </c>
      <c r="C4" s="384" t="s">
        <v>547</v>
      </c>
      <c r="D4" s="384"/>
      <c r="E4" s="77" t="s">
        <v>137</v>
      </c>
      <c r="F4" s="78" t="s">
        <v>129</v>
      </c>
    </row>
    <row r="5" spans="1:6" ht="13.5" customHeight="1" thickBot="1" x14ac:dyDescent="0.25">
      <c r="A5" s="383"/>
      <c r="B5" s="386"/>
      <c r="C5" s="173">
        <v>2023</v>
      </c>
      <c r="D5" s="173">
        <v>2024</v>
      </c>
      <c r="E5" s="38" t="s">
        <v>543</v>
      </c>
      <c r="F5" s="39">
        <v>2024</v>
      </c>
    </row>
    <row r="6" spans="1:6" ht="10.8" thickTop="1" x14ac:dyDescent="0.2">
      <c r="B6" s="5"/>
      <c r="C6" s="5"/>
      <c r="D6" s="5"/>
      <c r="E6" s="5"/>
      <c r="F6" s="37"/>
    </row>
    <row r="7" spans="1:6" ht="12.75" customHeight="1" x14ac:dyDescent="0.2">
      <c r="A7" s="35" t="s">
        <v>17</v>
      </c>
      <c r="B7" s="5">
        <v>5283366.6663199998</v>
      </c>
      <c r="C7" s="5">
        <v>2279595.7100799992</v>
      </c>
      <c r="D7" s="5">
        <v>2423097.3151700008</v>
      </c>
      <c r="E7" s="3">
        <v>6.2950462862980922E-2</v>
      </c>
      <c r="F7" s="36">
        <v>0.51833996584398756</v>
      </c>
    </row>
    <row r="8" spans="1:6" x14ac:dyDescent="0.2">
      <c r="A8" s="35" t="s">
        <v>12</v>
      </c>
      <c r="B8" s="5">
        <v>3458361.8161600004</v>
      </c>
      <c r="C8" s="5">
        <v>698410.89002999954</v>
      </c>
      <c r="D8" s="5">
        <v>728342.17191000027</v>
      </c>
      <c r="E8" s="3">
        <v>4.2856264567574333E-2</v>
      </c>
      <c r="F8" s="36">
        <v>0.15580424861478517</v>
      </c>
    </row>
    <row r="9" spans="1:6" x14ac:dyDescent="0.2">
      <c r="A9" s="35" t="s">
        <v>15</v>
      </c>
      <c r="B9" s="5">
        <v>570832.4680099996</v>
      </c>
      <c r="C9" s="5">
        <v>113095.34957000001</v>
      </c>
      <c r="D9" s="5">
        <v>158342.78420999987</v>
      </c>
      <c r="E9" s="3">
        <v>0.40008218562509595</v>
      </c>
      <c r="F9" s="36">
        <v>3.3872099500591023E-2</v>
      </c>
    </row>
    <row r="10" spans="1:6" x14ac:dyDescent="0.2">
      <c r="A10" s="35" t="s">
        <v>13</v>
      </c>
      <c r="B10" s="5">
        <v>823666.3327399994</v>
      </c>
      <c r="C10" s="5">
        <v>144804.31337999989</v>
      </c>
      <c r="D10" s="5">
        <v>139172.50199000002</v>
      </c>
      <c r="E10" s="3">
        <v>-3.8892566516445549E-2</v>
      </c>
      <c r="F10" s="36">
        <v>2.9771264024886168E-2</v>
      </c>
    </row>
    <row r="11" spans="1:6" x14ac:dyDescent="0.2">
      <c r="A11" s="35" t="s">
        <v>14</v>
      </c>
      <c r="B11" s="5">
        <v>776265.46591999987</v>
      </c>
      <c r="C11" s="5">
        <v>141338.17006999999</v>
      </c>
      <c r="D11" s="5">
        <v>137724.85870999991</v>
      </c>
      <c r="E11" s="3">
        <v>-2.5565007373524996E-2</v>
      </c>
      <c r="F11" s="36">
        <v>2.9461589558404045E-2</v>
      </c>
    </row>
    <row r="12" spans="1:6" x14ac:dyDescent="0.2">
      <c r="A12" s="35" t="s">
        <v>96</v>
      </c>
      <c r="B12" s="5">
        <v>625984.14336999995</v>
      </c>
      <c r="C12" s="5">
        <v>146969.86337999991</v>
      </c>
      <c r="D12" s="5">
        <v>133293.66484000001</v>
      </c>
      <c r="E12" s="3">
        <v>-9.3054441403672097E-2</v>
      </c>
      <c r="F12" s="36">
        <v>2.8513685045925687E-2</v>
      </c>
    </row>
    <row r="13" spans="1:6" x14ac:dyDescent="0.2">
      <c r="A13" s="35" t="s">
        <v>16</v>
      </c>
      <c r="B13" s="5">
        <v>379234.4747599999</v>
      </c>
      <c r="C13" s="5">
        <v>72657.818069999979</v>
      </c>
      <c r="D13" s="5">
        <v>85805.942589999962</v>
      </c>
      <c r="E13" s="3">
        <v>0.18095952877820828</v>
      </c>
      <c r="F13" s="36">
        <v>1.8355288115282042E-2</v>
      </c>
    </row>
    <row r="14" spans="1:6" x14ac:dyDescent="0.2">
      <c r="A14" s="35" t="s">
        <v>27</v>
      </c>
      <c r="B14" s="5">
        <v>517388.13790999999</v>
      </c>
      <c r="C14" s="5">
        <v>59840.800190000009</v>
      </c>
      <c r="D14" s="5">
        <v>74853.845920000007</v>
      </c>
      <c r="E14" s="3">
        <v>0.25088310454292401</v>
      </c>
      <c r="F14" s="36">
        <v>1.6012456327921681E-2</v>
      </c>
    </row>
    <row r="15" spans="1:6" x14ac:dyDescent="0.2">
      <c r="A15" s="35" t="s">
        <v>18</v>
      </c>
      <c r="B15" s="5">
        <v>336036.84494000039</v>
      </c>
      <c r="C15" s="5">
        <v>45879.659939999998</v>
      </c>
      <c r="D15" s="5">
        <v>70427.555580000029</v>
      </c>
      <c r="E15" s="3">
        <v>0.53504964230561014</v>
      </c>
      <c r="F15" s="36">
        <v>1.5065600760344034E-2</v>
      </c>
    </row>
    <row r="16" spans="1:6" x14ac:dyDescent="0.2">
      <c r="A16" s="35" t="s">
        <v>20</v>
      </c>
      <c r="B16" s="5">
        <v>351969.08030000009</v>
      </c>
      <c r="C16" s="5">
        <v>59749.656770000038</v>
      </c>
      <c r="D16" s="5">
        <v>57684.071550000008</v>
      </c>
      <c r="E16" s="3">
        <v>-3.4570662521983701E-2</v>
      </c>
      <c r="F16" s="36">
        <v>1.2339562051337342E-2</v>
      </c>
    </row>
    <row r="17" spans="1:9" x14ac:dyDescent="0.2">
      <c r="A17" s="35" t="s">
        <v>19</v>
      </c>
      <c r="B17" s="5">
        <v>349731.1086100004</v>
      </c>
      <c r="C17" s="5">
        <v>65870.176930000016</v>
      </c>
      <c r="D17" s="5">
        <v>56931.106550000019</v>
      </c>
      <c r="E17" s="3">
        <v>-0.13570739895688322</v>
      </c>
      <c r="F17" s="36">
        <v>1.2178490578913079E-2</v>
      </c>
    </row>
    <row r="18" spans="1:9" x14ac:dyDescent="0.2">
      <c r="A18" s="35" t="s">
        <v>333</v>
      </c>
      <c r="B18" s="5">
        <v>239834.26672999997</v>
      </c>
      <c r="C18" s="5">
        <v>63423.214040000028</v>
      </c>
      <c r="D18" s="5">
        <v>50764.681730000004</v>
      </c>
      <c r="E18" s="3">
        <v>-0.19958831323206808</v>
      </c>
      <c r="F18" s="36">
        <v>1.0859391915162515E-2</v>
      </c>
    </row>
    <row r="19" spans="1:9" x14ac:dyDescent="0.2">
      <c r="A19" s="35" t="s">
        <v>157</v>
      </c>
      <c r="B19" s="5">
        <v>312188.8127199997</v>
      </c>
      <c r="C19" s="5">
        <v>49738.581139999987</v>
      </c>
      <c r="D19" s="5">
        <v>48566.959319999987</v>
      </c>
      <c r="E19" s="3">
        <v>-2.3555593930237324E-2</v>
      </c>
      <c r="F19" s="36">
        <v>1.0389263310833617E-2</v>
      </c>
    </row>
    <row r="20" spans="1:9" x14ac:dyDescent="0.2">
      <c r="A20" s="35" t="s">
        <v>332</v>
      </c>
      <c r="B20" s="5">
        <v>272643.85715</v>
      </c>
      <c r="C20" s="5">
        <v>32430.580030000012</v>
      </c>
      <c r="D20" s="5">
        <v>36543.594970000006</v>
      </c>
      <c r="E20" s="3">
        <v>0.12682520436560912</v>
      </c>
      <c r="F20" s="36">
        <v>7.8172699255528565E-3</v>
      </c>
    </row>
    <row r="21" spans="1:9" x14ac:dyDescent="0.2">
      <c r="A21" s="35" t="s">
        <v>30</v>
      </c>
      <c r="B21" s="5">
        <v>237606.97004000022</v>
      </c>
      <c r="C21" s="5">
        <v>33372.840710000011</v>
      </c>
      <c r="D21" s="5">
        <v>33100.908280000003</v>
      </c>
      <c r="E21" s="3">
        <v>-8.1483153430964832E-3</v>
      </c>
      <c r="F21" s="36">
        <v>7.0808231926320396E-3</v>
      </c>
    </row>
    <row r="22" spans="1:9" x14ac:dyDescent="0.2">
      <c r="A22" s="4" t="s">
        <v>21</v>
      </c>
      <c r="B22" s="5">
        <v>3039305.554320002</v>
      </c>
      <c r="C22" s="5">
        <v>450668.37567000138</v>
      </c>
      <c r="D22" s="5">
        <v>440074.03667999804</v>
      </c>
      <c r="E22" s="3">
        <v>-2.350805949996581E-2</v>
      </c>
      <c r="F22" s="36">
        <v>9.413900123344085E-2</v>
      </c>
      <c r="I22" s="5"/>
    </row>
    <row r="23" spans="1:9" ht="10.8" thickBot="1" x14ac:dyDescent="0.25">
      <c r="A23" s="79" t="s">
        <v>22</v>
      </c>
      <c r="B23" s="80">
        <v>17574416</v>
      </c>
      <c r="C23" s="80">
        <v>4457846</v>
      </c>
      <c r="D23" s="80">
        <v>4674726</v>
      </c>
      <c r="E23" s="81">
        <v>4.8651299304641751E-2</v>
      </c>
      <c r="F23" s="82">
        <v>1</v>
      </c>
    </row>
    <row r="24" spans="1:9" ht="31.5" customHeight="1" thickTop="1" x14ac:dyDescent="0.2">
      <c r="A24" s="381" t="s">
        <v>394</v>
      </c>
      <c r="B24" s="381"/>
      <c r="C24" s="381"/>
      <c r="D24" s="381"/>
      <c r="E24" s="381"/>
      <c r="F24" s="381"/>
    </row>
    <row r="32" spans="1:9" x14ac:dyDescent="0.2">
      <c r="F32" s="4"/>
    </row>
    <row r="33" spans="6:6" x14ac:dyDescent="0.2">
      <c r="F33" s="4"/>
    </row>
    <row r="34" spans="6:6" x14ac:dyDescent="0.2">
      <c r="F34" s="4"/>
    </row>
    <row r="35" spans="6:6" x14ac:dyDescent="0.2">
      <c r="F35" s="4"/>
    </row>
    <row r="36" spans="6:6" x14ac:dyDescent="0.2">
      <c r="F36" s="4"/>
    </row>
    <row r="37" spans="6:6" x14ac:dyDescent="0.2">
      <c r="F37" s="4"/>
    </row>
    <row r="38" spans="6:6" x14ac:dyDescent="0.2">
      <c r="F38" s="4"/>
    </row>
    <row r="49" spans="1:9" ht="15.9" customHeight="1" x14ac:dyDescent="0.2">
      <c r="A49" s="379" t="s">
        <v>144</v>
      </c>
      <c r="B49" s="379"/>
      <c r="C49" s="379"/>
      <c r="D49" s="379"/>
      <c r="E49" s="379"/>
      <c r="F49" s="379"/>
    </row>
    <row r="50" spans="1:9" ht="15.9" customHeight="1" x14ac:dyDescent="0.2">
      <c r="A50" s="380" t="s">
        <v>154</v>
      </c>
      <c r="B50" s="380"/>
      <c r="C50" s="380"/>
      <c r="D50" s="380"/>
      <c r="E50" s="380"/>
      <c r="F50" s="380"/>
    </row>
    <row r="51" spans="1:9" ht="15.9" customHeight="1" thickBot="1" x14ac:dyDescent="0.25">
      <c r="A51" s="387" t="s">
        <v>228</v>
      </c>
      <c r="B51" s="387"/>
      <c r="C51" s="387"/>
      <c r="D51" s="387"/>
      <c r="E51" s="387"/>
      <c r="F51" s="387"/>
    </row>
    <row r="52" spans="1:9" ht="12.75" customHeight="1" thickTop="1" x14ac:dyDescent="0.2">
      <c r="A52" s="382" t="s">
        <v>23</v>
      </c>
      <c r="B52" s="385">
        <v>2023</v>
      </c>
      <c r="C52" s="384" t="s">
        <v>547</v>
      </c>
      <c r="D52" s="384"/>
      <c r="E52" s="77" t="s">
        <v>137</v>
      </c>
      <c r="F52" s="78" t="s">
        <v>129</v>
      </c>
    </row>
    <row r="53" spans="1:9" ht="13.5" customHeight="1" thickBot="1" x14ac:dyDescent="0.25">
      <c r="A53" s="383"/>
      <c r="B53" s="386"/>
      <c r="C53" s="173">
        <v>2023</v>
      </c>
      <c r="D53" s="173">
        <v>2024</v>
      </c>
      <c r="E53" s="38" t="s">
        <v>543</v>
      </c>
      <c r="F53" s="39">
        <v>2024</v>
      </c>
    </row>
    <row r="54" spans="1:9" ht="10.8" thickTop="1" x14ac:dyDescent="0.2">
      <c r="B54" s="5"/>
      <c r="C54" s="5"/>
      <c r="D54" s="5"/>
      <c r="E54" s="5"/>
      <c r="F54" s="37"/>
    </row>
    <row r="55" spans="1:9" ht="12.75" customHeight="1" x14ac:dyDescent="0.2">
      <c r="A55" s="4" t="s">
        <v>26</v>
      </c>
      <c r="B55" s="5">
        <v>1815313.5690300001</v>
      </c>
      <c r="C55" s="5">
        <v>260957.6670000001</v>
      </c>
      <c r="D55" s="5">
        <v>260361.45034999994</v>
      </c>
      <c r="E55" s="3">
        <v>-2.2847255528237152E-3</v>
      </c>
      <c r="F55" s="36">
        <v>0.1919895543029651</v>
      </c>
      <c r="I55" s="5"/>
    </row>
    <row r="56" spans="1:9" x14ac:dyDescent="0.2">
      <c r="A56" s="4" t="s">
        <v>27</v>
      </c>
      <c r="B56" s="5">
        <v>1606468.8068600001</v>
      </c>
      <c r="C56" s="5">
        <v>269759.27044000005</v>
      </c>
      <c r="D56" s="5">
        <v>254548.37291999994</v>
      </c>
      <c r="E56" s="3">
        <v>-5.6386931560090087E-2</v>
      </c>
      <c r="F56" s="36">
        <v>0.18770301286830171</v>
      </c>
      <c r="I56" s="5"/>
    </row>
    <row r="57" spans="1:9" x14ac:dyDescent="0.2">
      <c r="A57" s="4" t="s">
        <v>28</v>
      </c>
      <c r="B57" s="5">
        <v>1194937.3008899998</v>
      </c>
      <c r="C57" s="5">
        <v>177379.44267000005</v>
      </c>
      <c r="D57" s="5">
        <v>235377.13364000001</v>
      </c>
      <c r="E57" s="3">
        <v>0.32696963129994683</v>
      </c>
      <c r="F57" s="36">
        <v>0.17356621312373582</v>
      </c>
      <c r="I57" s="5"/>
    </row>
    <row r="58" spans="1:9" x14ac:dyDescent="0.2">
      <c r="A58" s="4" t="s">
        <v>12</v>
      </c>
      <c r="B58" s="5">
        <v>959416.12495999935</v>
      </c>
      <c r="C58" s="5">
        <v>151126.20462999991</v>
      </c>
      <c r="D58" s="5">
        <v>106628.64171999999</v>
      </c>
      <c r="E58" s="3">
        <v>-0.2944397566189309</v>
      </c>
      <c r="F58" s="36">
        <v>7.8627559388049592E-2</v>
      </c>
      <c r="I58" s="5"/>
    </row>
    <row r="59" spans="1:9" x14ac:dyDescent="0.2">
      <c r="A59" s="4" t="s">
        <v>194</v>
      </c>
      <c r="B59" s="5">
        <v>193364.88387000005</v>
      </c>
      <c r="C59" s="5">
        <v>26752.747999999996</v>
      </c>
      <c r="D59" s="5">
        <v>52263.053220000009</v>
      </c>
      <c r="E59" s="3">
        <v>0.95355831184146078</v>
      </c>
      <c r="F59" s="36">
        <v>3.853857888996795E-2</v>
      </c>
      <c r="I59" s="5"/>
    </row>
    <row r="60" spans="1:9" x14ac:dyDescent="0.2">
      <c r="A60" s="4" t="s">
        <v>17</v>
      </c>
      <c r="B60" s="5">
        <v>230526.81109999985</v>
      </c>
      <c r="C60" s="5">
        <v>30328.640430000007</v>
      </c>
      <c r="D60" s="5">
        <v>37661.071440000022</v>
      </c>
      <c r="E60" s="3">
        <v>0.24176589870303042</v>
      </c>
      <c r="F60" s="36">
        <v>2.7771132441526337E-2</v>
      </c>
      <c r="I60" s="5"/>
    </row>
    <row r="61" spans="1:9" x14ac:dyDescent="0.2">
      <c r="A61" s="4" t="s">
        <v>15</v>
      </c>
      <c r="B61" s="5">
        <v>171104.59937999988</v>
      </c>
      <c r="C61" s="5">
        <v>28762.48604</v>
      </c>
      <c r="D61" s="5">
        <v>33723.925450000002</v>
      </c>
      <c r="E61" s="3">
        <v>0.17249689067558788</v>
      </c>
      <c r="F61" s="36">
        <v>2.4867895795587864E-2</v>
      </c>
      <c r="I61" s="5"/>
    </row>
    <row r="62" spans="1:9" x14ac:dyDescent="0.2">
      <c r="A62" s="4" t="s">
        <v>157</v>
      </c>
      <c r="B62" s="5">
        <v>260874.83322000012</v>
      </c>
      <c r="C62" s="5">
        <v>25899.608880000003</v>
      </c>
      <c r="D62" s="5">
        <v>32109.070599999985</v>
      </c>
      <c r="E62" s="3">
        <v>0.23975117727723694</v>
      </c>
      <c r="F62" s="36">
        <v>2.3677107902454263E-2</v>
      </c>
      <c r="I62" s="5"/>
    </row>
    <row r="63" spans="1:9" x14ac:dyDescent="0.2">
      <c r="A63" s="4" t="s">
        <v>20</v>
      </c>
      <c r="B63" s="5">
        <v>186540.11120999997</v>
      </c>
      <c r="C63" s="5">
        <v>30122.036129999997</v>
      </c>
      <c r="D63" s="5">
        <v>31176.547290000006</v>
      </c>
      <c r="E63" s="3">
        <v>3.5007964117995671E-2</v>
      </c>
      <c r="F63" s="36">
        <v>2.2989468720757633E-2</v>
      </c>
      <c r="I63" s="5"/>
    </row>
    <row r="64" spans="1:9" x14ac:dyDescent="0.2">
      <c r="A64" s="4" t="s">
        <v>30</v>
      </c>
      <c r="B64" s="5">
        <v>174302.83079000001</v>
      </c>
      <c r="C64" s="5">
        <v>25629.297760000005</v>
      </c>
      <c r="D64" s="5">
        <v>30692.593649999995</v>
      </c>
      <c r="E64" s="3">
        <v>0.19755890065401421</v>
      </c>
      <c r="F64" s="36">
        <v>2.2632603126707531E-2</v>
      </c>
      <c r="I64" s="5"/>
    </row>
    <row r="65" spans="1:9" x14ac:dyDescent="0.2">
      <c r="A65" s="4" t="s">
        <v>18</v>
      </c>
      <c r="B65" s="5">
        <v>156177.49007000006</v>
      </c>
      <c r="C65" s="5">
        <v>22290.818630000002</v>
      </c>
      <c r="D65" s="5">
        <v>28528.511690000003</v>
      </c>
      <c r="E65" s="3">
        <v>0.27983239034590812</v>
      </c>
      <c r="F65" s="36">
        <v>2.1036817228230774E-2</v>
      </c>
      <c r="I65" s="5"/>
    </row>
    <row r="66" spans="1:9" x14ac:dyDescent="0.2">
      <c r="A66" s="4" t="s">
        <v>331</v>
      </c>
      <c r="B66" s="5">
        <v>163151.99429</v>
      </c>
      <c r="C66" s="5">
        <v>22528.537139999997</v>
      </c>
      <c r="D66" s="5">
        <v>26845.261880000002</v>
      </c>
      <c r="E66" s="3">
        <v>0.19161140881782107</v>
      </c>
      <c r="F66" s="36">
        <v>1.9795595148817624E-2</v>
      </c>
      <c r="I66" s="5"/>
    </row>
    <row r="67" spans="1:9" x14ac:dyDescent="0.2">
      <c r="A67" s="4" t="s">
        <v>332</v>
      </c>
      <c r="B67" s="5">
        <v>154798.75215000019</v>
      </c>
      <c r="C67" s="5">
        <v>30957.326019999997</v>
      </c>
      <c r="D67" s="5">
        <v>25333.836930000023</v>
      </c>
      <c r="E67" s="3">
        <v>-0.1816529336663934</v>
      </c>
      <c r="F67" s="36">
        <v>1.8681076074957819E-2</v>
      </c>
      <c r="I67" s="5"/>
    </row>
    <row r="68" spans="1:9" x14ac:dyDescent="0.2">
      <c r="A68" s="4" t="s">
        <v>29</v>
      </c>
      <c r="B68" s="5">
        <v>165363.04594999997</v>
      </c>
      <c r="C68" s="5">
        <v>19219.20449</v>
      </c>
      <c r="D68" s="5">
        <v>25155.019849999993</v>
      </c>
      <c r="E68" s="3">
        <v>0.30884812964493275</v>
      </c>
      <c r="F68" s="36">
        <v>1.8549217032673284E-2</v>
      </c>
      <c r="I68" s="5"/>
    </row>
    <row r="69" spans="1:9" x14ac:dyDescent="0.2">
      <c r="A69" s="4" t="s">
        <v>19</v>
      </c>
      <c r="B69" s="5">
        <v>243494.56851000001</v>
      </c>
      <c r="C69" s="5">
        <v>30534.909100000001</v>
      </c>
      <c r="D69" s="5">
        <v>19499.096610000001</v>
      </c>
      <c r="E69" s="3">
        <v>-0.36141625487923917</v>
      </c>
      <c r="F69" s="36">
        <v>1.4378560506679704E-2</v>
      </c>
      <c r="I69" s="5"/>
    </row>
    <row r="70" spans="1:9" x14ac:dyDescent="0.2">
      <c r="A70" s="4" t="s">
        <v>21</v>
      </c>
      <c r="B70" s="5">
        <v>920769.27772000059</v>
      </c>
      <c r="C70" s="5">
        <v>133510.80263999989</v>
      </c>
      <c r="D70" s="5">
        <v>156219.41276000021</v>
      </c>
      <c r="E70" s="3">
        <v>0.17008818515781141</v>
      </c>
      <c r="F70" s="36">
        <v>0.11519560744858705</v>
      </c>
      <c r="I70" s="5"/>
    </row>
    <row r="71" spans="1:9" ht="12.75" customHeight="1" thickBot="1" x14ac:dyDescent="0.25">
      <c r="A71" s="79" t="s">
        <v>22</v>
      </c>
      <c r="B71" s="80">
        <v>8596605</v>
      </c>
      <c r="C71" s="80">
        <v>1285759</v>
      </c>
      <c r="D71" s="80">
        <v>1356123</v>
      </c>
      <c r="E71" s="81">
        <v>5.472565231898046E-2</v>
      </c>
      <c r="F71" s="82">
        <v>1</v>
      </c>
      <c r="I71" s="5"/>
    </row>
    <row r="72" spans="1:9" ht="22.5" customHeight="1" thickTop="1" x14ac:dyDescent="0.2">
      <c r="A72" s="381" t="s">
        <v>395</v>
      </c>
      <c r="B72" s="381"/>
      <c r="C72" s="381"/>
      <c r="D72" s="381"/>
      <c r="E72" s="381"/>
      <c r="F72" s="381"/>
    </row>
    <row r="92" spans="6:69" x14ac:dyDescent="0.2">
      <c r="F92" s="4"/>
    </row>
    <row r="93" spans="6:69" x14ac:dyDescent="0.2">
      <c r="F93" s="4"/>
    </row>
    <row r="94" spans="6:69" s="9" customFormat="1" x14ac:dyDescent="0.2">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row>
    <row r="95" spans="6:69" x14ac:dyDescent="0.2">
      <c r="F95" s="4"/>
    </row>
    <row r="96" spans="6:69" x14ac:dyDescent="0.2">
      <c r="F96" s="4"/>
    </row>
  </sheetData>
  <mergeCells count="14">
    <mergeCell ref="A49:F49"/>
    <mergeCell ref="C52:D52"/>
    <mergeCell ref="A72:F72"/>
    <mergeCell ref="A52:A53"/>
    <mergeCell ref="A50:F50"/>
    <mergeCell ref="A51:F51"/>
    <mergeCell ref="B52:B53"/>
    <mergeCell ref="A1:F1"/>
    <mergeCell ref="A2:F2"/>
    <mergeCell ref="A3:F3"/>
    <mergeCell ref="A24:F24"/>
    <mergeCell ref="A4:A5"/>
    <mergeCell ref="C4:D4"/>
    <mergeCell ref="B4:B5"/>
  </mergeCells>
  <phoneticPr fontId="0" type="noConversion"/>
  <printOptions horizontalCentered="1"/>
  <pageMargins left="0.78740157480314965" right="0.78740157480314965" top="1.8897637795275593" bottom="0.59055118110236227" header="0" footer="0.59055118110236227"/>
  <pageSetup scale="85" orientation="portrait" r:id="rId1"/>
  <headerFooter alignWithMargins="0">
    <oddFooter>&amp;C&amp;P</oddFooter>
  </headerFooter>
  <rowBreaks count="1" manualBreakCount="1">
    <brk id="47"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12</vt:i4>
      </vt:variant>
    </vt:vector>
  </HeadingPairs>
  <TitlesOfParts>
    <vt:vector size="26" baseType="lpstr">
      <vt:lpstr>Portada </vt:lpstr>
      <vt:lpstr>TitulosGraficos</vt:lpstr>
      <vt:lpstr>balanza país</vt:lpstr>
      <vt:lpstr>balanza_periodos</vt:lpstr>
      <vt:lpstr>balanza_anuales</vt:lpstr>
      <vt:lpstr>evolución_comercio</vt:lpstr>
      <vt:lpstr>balanza productos_clase_sector</vt:lpstr>
      <vt:lpstr>zona geográfica</vt:lpstr>
      <vt:lpstr>prin paises exp e imp</vt:lpstr>
      <vt:lpstr>prin prod exp e imp</vt:lpstr>
      <vt:lpstr>Principales Rubros</vt:lpstr>
      <vt:lpstr>productos</vt:lpstr>
      <vt:lpstr>OMC</vt:lpstr>
      <vt:lpstr>CAS</vt:lpstr>
      <vt:lpstr>'balanza país'!Área_de_impresión</vt:lpstr>
      <vt:lpstr>'balanza productos_clase_sector'!Área_de_impresión</vt:lpstr>
      <vt:lpstr>balanza_anuales!Área_de_impresión</vt:lpstr>
      <vt:lpstr>balanza_periodos!Área_de_impresión</vt:lpstr>
      <vt:lpstr>evolución_comercio!Área_de_impresión</vt:lpstr>
      <vt:lpstr>OMC!Área_de_impresión</vt:lpstr>
      <vt:lpstr>'Portada '!Área_de_impresión</vt:lpstr>
      <vt:lpstr>'prin paises exp e imp'!Área_de_impresión</vt:lpstr>
      <vt:lpstr>'prin prod exp e imp'!Área_de_impresión</vt:lpstr>
      <vt:lpstr>'Principales Rubros'!Área_de_impresión</vt:lpstr>
      <vt:lpstr>productos!Área_de_impresión</vt:lpstr>
      <vt:lpstr>'zona geográfica'!Área_de_impresión</vt:lpstr>
    </vt:vector>
  </TitlesOfParts>
  <Company>Odepa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Yáñez Barrios;David Cohen Pacini</dc:creator>
  <cp:lastModifiedBy>Liliana Yáñez Barrios</cp:lastModifiedBy>
  <cp:lastPrinted>2024-03-07T16:25:42Z</cp:lastPrinted>
  <dcterms:created xsi:type="dcterms:W3CDTF">2004-11-22T15:10:56Z</dcterms:created>
  <dcterms:modified xsi:type="dcterms:W3CDTF">2024-03-07T16:45:50Z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2f439694-9ab6-4fa1-ab3b-49d860ab70ac</vt:lpwstr>
  </property>
</Properties>
</file>