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erpa\OneDrive - Odepa\Escritorio\material\Odepa\Unidad Económica\Otros\datos CAI\DatosActuales\Boletin Precios Commodities Sem\semana 47 2025\"/>
    </mc:Choice>
  </mc:AlternateContent>
  <xr:revisionPtr revIDLastSave="0" documentId="8_{592ECC9E-D042-4919-8A3D-E906AF165225}" xr6:coauthVersionLast="47" xr6:coauthVersionMax="47" xr10:uidLastSave="{00000000-0000-0000-0000-000000000000}"/>
  <bookViews>
    <workbookView xWindow="-120" yWindow="-120" windowWidth="20730" windowHeight="1104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L8" i="3"/>
  <c r="L9" i="3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9" i="3"/>
  <c r="L30" i="3"/>
  <c r="L31" i="3"/>
  <c r="C37" i="9" l="1"/>
</calcChain>
</file>

<file path=xl/sharedStrings.xml><?xml version="1.0" encoding="utf-8"?>
<sst xmlns="http://schemas.openxmlformats.org/spreadsheetml/2006/main" count="216" uniqueCount="111">
  <si>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</si>
  <si>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</si>
  <si>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</si>
  <si>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</si>
  <si>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</si>
  <si>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</si>
  <si>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</si>
  <si>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</si>
  <si>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</si>
  <si>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</si>
  <si>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</si>
  <si>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</si>
  <si>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</si>
  <si>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</si>
  <si>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</si>
  <si>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</si>
  <si>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</si>
  <si>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</si>
  <si>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</si>
  <si>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</si>
  <si>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</si>
  <si>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</si>
  <si>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</si>
  <si>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</si>
  <si>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</si>
  <si>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</si>
  <si>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</si>
  <si>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</si>
  <si>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</si>
  <si>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</si>
  <si>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</si>
  <si>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</si>
  <si>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</si>
  <si>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</si>
  <si>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</si>
  <si>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</si>
  <si>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</si>
  <si>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</si>
  <si>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</si>
  <si>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</si>
  <si>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</si>
  <si>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</si>
  <si>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</si>
  <si>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</si>
  <si>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</si>
  <si>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</si>
  <si>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</si>
  <si>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</si>
  <si>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</si>
  <si>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</si>
  <si>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</si>
  <si>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</si>
  <si>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</si>
  <si>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</si>
  <si>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</si>
  <si>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</si>
  <si>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</si>
  <si>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</si>
  <si>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</si>
  <si>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</si>
  <si>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</si>
  <si>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</si>
  <si>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</si>
  <si>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</si>
  <si>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</si>
  <si>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</si>
  <si>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</si>
  <si>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</si>
  <si>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</si>
  <si>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</si>
  <si>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</si>
  <si>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</si>
  <si>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</si>
  <si>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</si>
  <si>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</si>
  <si>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</si>
  <si>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</si>
  <si>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</si>
  <si>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</si>
  <si>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</si>
  <si>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</si>
  <si>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</si>
  <si>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</si>
  <si>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</si>
  <si>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</si>
  <si>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</si>
  <si>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</si>
  <si>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</si>
  <si>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</si>
  <si>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</si>
  <si>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</si>
  <si>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</si>
  <si>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</si>
  <si>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</si>
  <si>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</si>
  <si>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</si>
  <si>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</si>
  <si>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</si>
  <si>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</si>
  <si>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</si>
  <si>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</si>
  <si>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</si>
  <si>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</si>
  <si>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</si>
  <si>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</si>
  <si>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</si>
  <si>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</si>
  <si>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</si>
  <si>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Noviembre 2025</t>
  </si>
  <si>
    <t>Octubre</t>
  </si>
  <si>
    <t>Período del 17 al 23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</si>
</sst>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19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4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4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4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5" fontId="31" fillId="0" borderId="36" xfId="0" applyFont="1" applyBorder="1" applyAlignment="1">
      <alignment horizontal="center" vertical="center"/>
    </xf>
    <xf numFmtId="165" fontId="31" fillId="0" borderId="37" xfId="0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165" fontId="31" fillId="0" borderId="40" xfId="0" applyFont="1" applyBorder="1" applyAlignment="1">
      <alignment horizontal="center" vertical="center"/>
    </xf>
    <xf numFmtId="0" fontId="31" fillId="0" borderId="41" xfId="0" applyNumberFormat="1" applyFont="1" applyBorder="1" applyAlignment="1">
      <alignment horizontal="center" vertical="center"/>
    </xf>
    <xf numFmtId="0" fontId="31" fillId="0" borderId="42" xfId="0" applyNumberFormat="1" applyFont="1" applyBorder="1" applyAlignment="1">
      <alignment horizontal="center" vertical="center"/>
    </xf>
    <xf numFmtId="167" fontId="28" fillId="0" borderId="37" xfId="206" applyNumberFormat="1" applyFont="1" applyBorder="1" applyAlignment="1">
      <alignment vertical="center"/>
    </xf>
    <xf numFmtId="167" fontId="28" fillId="0" borderId="38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4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4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4" xfId="0" applyNumberFormat="1" applyFont="1" applyFill="1" applyBorder="1" applyAlignment="1">
      <alignment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0" borderId="46" xfId="206" applyNumberFormat="1" applyFont="1" applyFill="1" applyBorder="1" applyAlignment="1">
      <alignment horizontal="right" vertical="center"/>
    </xf>
    <xf numFmtId="167" fontId="28" fillId="31" borderId="47" xfId="206" applyNumberFormat="1" applyFont="1" applyFill="1" applyBorder="1" applyAlignment="1">
      <alignment horizontal="right" vertical="center"/>
    </xf>
    <xf numFmtId="167" fontId="28" fillId="31" borderId="46" xfId="206" applyNumberFormat="1" applyFont="1" applyFill="1" applyBorder="1" applyAlignment="1">
      <alignment horizontal="right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1" xfId="0" applyNumberFormat="1" applyFont="1" applyBorder="1" applyAlignment="1">
      <alignment horizontal="center" vertical="center"/>
    </xf>
    <xf numFmtId="165" fontId="0" fillId="0" borderId="43" xfId="0" applyBorder="1"/>
    <xf numFmtId="165" fontId="0" fillId="0" borderId="21" xfId="0" applyBorder="1"/>
    <xf numFmtId="165" fontId="0" fillId="0" borderId="52" xfId="0" applyBorder="1"/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4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4" xfId="206" applyNumberFormat="1" applyFont="1" applyFill="1" applyBorder="1" applyAlignment="1">
      <alignment horizontal="center" vertical="center"/>
    </xf>
    <xf numFmtId="165" fontId="28" fillId="28" borderId="53" xfId="0" applyFont="1" applyFill="1" applyBorder="1"/>
    <xf numFmtId="167" fontId="28" fillId="12" borderId="44" xfId="206" applyNumberFormat="1" applyFont="1" applyFill="1" applyBorder="1" applyAlignment="1">
      <alignment horizontal="center" vertical="center"/>
    </xf>
    <xf numFmtId="167" fontId="28" fillId="12" borderId="54" xfId="206" applyNumberFormat="1" applyFont="1" applyFill="1" applyBorder="1" applyAlignment="1">
      <alignment vertical="center"/>
    </xf>
    <xf numFmtId="167" fontId="28" fillId="12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7" xfId="206" applyNumberFormat="1" applyFont="1" applyFill="1" applyBorder="1" applyAlignment="1">
      <alignment horizontal="right" vertical="center"/>
    </xf>
    <xf numFmtId="167" fontId="28" fillId="28" borderId="58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/>
    </xf>
    <xf numFmtId="167" fontId="28" fillId="28" borderId="57" xfId="206" applyNumberFormat="1" applyFont="1" applyFill="1" applyBorder="1" applyAlignment="1">
      <alignment horizontal="right"/>
    </xf>
    <xf numFmtId="167" fontId="28" fillId="28" borderId="58" xfId="206" applyNumberFormat="1" applyFont="1" applyFill="1" applyBorder="1" applyAlignment="1">
      <alignment horizontal="right"/>
    </xf>
    <xf numFmtId="0" fontId="31" fillId="31" borderId="59" xfId="216" applyFont="1" applyFill="1" applyBorder="1" applyAlignment="1">
      <alignment horizontal="center" vertical="center"/>
    </xf>
    <xf numFmtId="0" fontId="31" fillId="31" borderId="53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0" fontId="48" fillId="31" borderId="67" xfId="216" applyFont="1" applyFill="1" applyBorder="1" applyAlignment="1">
      <alignment horizontal="center" vertical="center"/>
    </xf>
    <xf numFmtId="0" fontId="48" fillId="31" borderId="68" xfId="216" applyFont="1" applyFill="1" applyBorder="1" applyAlignment="1">
      <alignment horizontal="center" vertical="center"/>
    </xf>
    <xf numFmtId="1" fontId="62" fillId="34" borderId="59" xfId="216" applyNumberFormat="1" applyFont="1" applyFill="1" applyBorder="1" applyAlignment="1">
      <alignment horizontal="center" vertical="center"/>
    </xf>
    <xf numFmtId="4" fontId="62" fillId="34" borderId="69" xfId="216" applyNumberFormat="1" applyFont="1" applyFill="1" applyBorder="1" applyAlignment="1">
      <alignment horizontal="center" vertical="center"/>
    </xf>
    <xf numFmtId="4" fontId="62" fillId="34" borderId="35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70" xfId="216" applyNumberFormat="1" applyFont="1" applyFill="1" applyBorder="1" applyAlignment="1">
      <alignment horizontal="center" vertical="center"/>
    </xf>
    <xf numFmtId="4" fontId="62" fillId="34" borderId="34" xfId="216" applyNumberFormat="1" applyFont="1" applyFill="1" applyBorder="1" applyAlignment="1">
      <alignment horizontal="center" vertical="center"/>
    </xf>
    <xf numFmtId="4" fontId="31" fillId="34" borderId="34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47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5" borderId="46" xfId="216" applyNumberFormat="1" applyFont="1" applyFill="1" applyBorder="1" applyAlignment="1">
      <alignment horizontal="right" vertical="center"/>
    </xf>
    <xf numFmtId="2" fontId="31" fillId="31" borderId="44" xfId="216" applyNumberFormat="1" applyFont="1" applyFill="1" applyBorder="1" applyAlignment="1">
      <alignment horizontal="right" vertical="center"/>
    </xf>
    <xf numFmtId="2" fontId="31" fillId="31" borderId="47" xfId="216" applyNumberFormat="1" applyFont="1" applyFill="1" applyBorder="1" applyAlignment="1">
      <alignment horizontal="right" vertical="center"/>
    </xf>
    <xf numFmtId="4" fontId="31" fillId="34" borderId="35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2" borderId="25" xfId="216" applyNumberFormat="1" applyFont="1" applyFill="1" applyBorder="1" applyAlignment="1">
      <alignment horizontal="right" vertical="center"/>
    </xf>
    <xf numFmtId="2" fontId="31" fillId="0" borderId="25" xfId="216" applyNumberFormat="1" applyFont="1" applyBorder="1" applyAlignment="1">
      <alignment horizontal="right" vertical="center"/>
    </xf>
    <xf numFmtId="0" fontId="31" fillId="32" borderId="53" xfId="216" applyFont="1" applyFill="1" applyBorder="1" applyAlignment="1">
      <alignment horizontal="center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47" xfId="216" applyNumberFormat="1" applyFont="1" applyFill="1" applyBorder="1" applyAlignment="1">
      <alignment horizontal="right" vertical="center"/>
    </xf>
    <xf numFmtId="4" fontId="31" fillId="32" borderId="71" xfId="216" applyNumberFormat="1" applyFont="1" applyFill="1" applyBorder="1" applyAlignment="1">
      <alignment horizontal="right" vertical="center"/>
    </xf>
    <xf numFmtId="4" fontId="31" fillId="32" borderId="46" xfId="216" applyNumberFormat="1" applyFont="1" applyFill="1" applyBorder="1" applyAlignment="1">
      <alignment horizontal="right" vertical="center"/>
    </xf>
    <xf numFmtId="4" fontId="56" fillId="32" borderId="46" xfId="216" applyNumberFormat="1" applyFont="1" applyFill="1" applyBorder="1" applyAlignment="1">
      <alignment horizontal="right" vertical="center"/>
    </xf>
    <xf numFmtId="4" fontId="56" fillId="32" borderId="47" xfId="216" applyNumberFormat="1" applyFont="1" applyFill="1" applyBorder="1" applyAlignment="1">
      <alignment horizontal="right" vertical="center"/>
    </xf>
    <xf numFmtId="2" fontId="31" fillId="32" borderId="45" xfId="216" applyNumberFormat="1" applyFont="1" applyFill="1" applyBorder="1" applyAlignment="1">
      <alignment horizontal="right" vertical="center"/>
    </xf>
    <xf numFmtId="167" fontId="28" fillId="0" borderId="72" xfId="206" applyNumberFormat="1" applyFont="1" applyBorder="1" applyAlignment="1">
      <alignment horizontal="right" vertical="center"/>
    </xf>
    <xf numFmtId="167" fontId="28" fillId="0" borderId="73" xfId="206" applyNumberFormat="1" applyFont="1" applyBorder="1" applyAlignment="1">
      <alignment vertical="center"/>
    </xf>
    <xf numFmtId="167" fontId="28" fillId="0" borderId="74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5" xfId="206" applyNumberFormat="1" applyFont="1" applyFill="1" applyBorder="1" applyAlignment="1">
      <alignment horizontal="center" vertical="center"/>
    </xf>
    <xf numFmtId="167" fontId="28" fillId="0" borderId="76" xfId="206" applyNumberFormat="1" applyFont="1" applyFill="1" applyBorder="1" applyAlignment="1">
      <alignment horizontal="center" vertical="center"/>
    </xf>
    <xf numFmtId="167" fontId="28" fillId="0" borderId="77" xfId="206" applyNumberFormat="1" applyFont="1" applyFill="1" applyBorder="1" applyAlignment="1">
      <alignment horizontal="center" vertical="center"/>
    </xf>
    <xf numFmtId="167" fontId="28" fillId="0" borderId="72" xfId="206" applyNumberFormat="1" applyFont="1" applyBorder="1" applyAlignment="1">
      <alignment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6" xfId="0" applyFont="1" applyFill="1" applyBorder="1" applyAlignment="1">
      <alignment horizontal="center" vertical="center"/>
    </xf>
    <xf numFmtId="165" fontId="54" fillId="3" borderId="30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37" xfId="0" applyFont="1" applyFill="1" applyBorder="1" applyAlignment="1">
      <alignment horizontal="center" vertical="center"/>
    </xf>
    <xf numFmtId="165" fontId="31" fillId="3" borderId="38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165" fontId="31" fillId="2" borderId="29" xfId="0" applyFont="1" applyFill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165" fontId="54" fillId="3" borderId="48" xfId="0" applyFont="1" applyFill="1" applyBorder="1" applyAlignment="1">
      <alignment horizontal="center" vertical="center"/>
    </xf>
    <xf numFmtId="165" fontId="54" fillId="3" borderId="49" xfId="0" applyFont="1" applyFill="1" applyBorder="1" applyAlignment="1">
      <alignment horizontal="center" vertical="center"/>
    </xf>
    <xf numFmtId="0" fontId="48" fillId="31" borderId="41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42" xfId="216" applyFont="1" applyFill="1" applyBorder="1" applyAlignment="1">
      <alignment horizontal="center" vertical="center"/>
    </xf>
    <xf numFmtId="0" fontId="31" fillId="31" borderId="54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1" borderId="62" xfId="216" applyFont="1" applyFill="1" applyBorder="1" applyAlignment="1">
      <alignment horizontal="center" vertical="center"/>
    </xf>
    <xf numFmtId="0" fontId="31" fillId="31" borderId="63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3" zoomScale="80" zoomScaleNormal="80" workbookViewId="0">
      <selection activeCell="G33" sqref="G33"/>
    </sheetView>
  </sheetViews>
  <sheetFormatPr baseColWidth="10" defaultColWidth="7.90625" defaultRowHeight="1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8" width="14.54296875" style="84" customWidth="1"/>
    <col min="9" max="16384" width="7.90625" style="84"/>
  </cols>
  <sheetData>
    <row r="1" spans="1:8" ht="15.7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7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75">
      <c r="A5" s="81"/>
      <c r="B5" s="82"/>
      <c r="C5" s="82"/>
      <c r="D5" s="86"/>
      <c r="E5" s="82"/>
      <c r="F5" s="82"/>
      <c r="G5" s="82"/>
      <c r="H5" s="83"/>
    </row>
    <row r="6" spans="1:8" ht="15.75">
      <c r="A6" s="81"/>
      <c r="B6" s="82"/>
      <c r="C6" s="82"/>
      <c r="D6" s="82"/>
      <c r="E6" s="82"/>
      <c r="F6" s="82"/>
      <c r="G6" s="82"/>
      <c r="H6" s="83"/>
    </row>
    <row r="7" spans="1:8" ht="15.7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75">
      <c r="A9" s="87"/>
      <c r="B9" s="82"/>
      <c r="C9" s="82"/>
      <c r="D9" s="82"/>
      <c r="E9" s="82"/>
      <c r="F9" s="82"/>
      <c r="G9" s="82"/>
      <c r="H9" s="83"/>
    </row>
    <row r="10" spans="1:8" ht="15.7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75">
      <c r="A12" s="81"/>
      <c r="B12" s="82"/>
      <c r="C12" s="82"/>
      <c r="D12" s="82"/>
      <c r="E12" s="82"/>
      <c r="F12" s="82"/>
      <c r="G12" s="82"/>
      <c r="H12" s="83"/>
    </row>
    <row r="13" spans="1:8" ht="15.75">
      <c r="A13" s="81"/>
      <c r="B13" s="82"/>
      <c r="C13" s="82"/>
      <c r="D13" s="82"/>
      <c r="E13" s="82"/>
      <c r="F13" s="82"/>
      <c r="G13" s="82"/>
      <c r="H13" s="83"/>
    </row>
    <row r="14" spans="1:8" ht="15.75">
      <c r="A14" s="81"/>
      <c r="B14" s="82"/>
      <c r="C14" s="82"/>
      <c r="D14" s="82"/>
      <c r="E14" s="82"/>
      <c r="F14" s="82"/>
      <c r="G14" s="82"/>
      <c r="H14" s="83"/>
    </row>
    <row r="15" spans="1:8" ht="15.75">
      <c r="A15" s="81"/>
      <c r="B15" s="82"/>
      <c r="C15" s="82"/>
      <c r="D15" s="82"/>
      <c r="E15" s="82"/>
      <c r="F15" s="82"/>
      <c r="G15" s="82"/>
      <c r="H15" s="83"/>
    </row>
    <row r="16" spans="1:8" ht="15.75">
      <c r="A16" s="81"/>
      <c r="B16" s="82"/>
      <c r="C16" s="82"/>
      <c r="D16" s="82"/>
      <c r="E16" s="82"/>
      <c r="F16" s="82"/>
      <c r="G16" s="82"/>
      <c r="H16" s="83"/>
    </row>
    <row r="17" spans="1:8" ht="15.75">
      <c r="A17" s="81"/>
      <c r="B17" s="82"/>
      <c r="C17" s="82"/>
      <c r="D17" s="82"/>
      <c r="E17" s="82"/>
      <c r="F17" s="82"/>
      <c r="G17" s="82"/>
      <c r="H17" s="83"/>
    </row>
    <row r="18" spans="1:8" ht="15.75">
      <c r="A18" s="81"/>
      <c r="B18" s="82"/>
      <c r="C18" s="82"/>
      <c r="D18" s="82"/>
      <c r="E18" s="82"/>
      <c r="F18" s="82"/>
      <c r="G18" s="82"/>
      <c r="H18" s="83"/>
    </row>
    <row r="19" spans="1:8" ht="15.7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7" t="s">
        <v>0</v>
      </c>
      <c r="B20" s="287"/>
      <c r="C20" s="287"/>
      <c r="D20" s="287"/>
      <c r="E20" s="287"/>
      <c r="F20" s="287"/>
      <c r="G20" s="287"/>
      <c r="H20" s="287"/>
    </row>
    <row r="21" spans="1:8" ht="19.5">
      <c r="A21" s="287" t="s">
        <v>1</v>
      </c>
      <c r="B21" s="287"/>
      <c r="C21" s="287"/>
      <c r="D21" s="287"/>
      <c r="E21" s="287"/>
      <c r="F21" s="287"/>
      <c r="G21" s="287"/>
      <c r="H21" s="287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7" t="s">
        <v>110</v>
      </c>
      <c r="B28" s="287"/>
      <c r="C28" s="287"/>
      <c r="D28" s="287"/>
      <c r="E28" s="287"/>
      <c r="F28" s="287"/>
      <c r="G28" s="287"/>
      <c r="H28" s="287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75">
      <c r="A34" s="81"/>
      <c r="B34" s="82"/>
      <c r="C34" s="82"/>
      <c r="D34" s="82"/>
      <c r="E34" s="82"/>
      <c r="F34" s="82"/>
      <c r="G34" s="82"/>
      <c r="H34" s="83"/>
    </row>
    <row r="35" spans="1:8" ht="15.75">
      <c r="A35" s="91"/>
      <c r="B35" s="82"/>
      <c r="C35" s="91"/>
      <c r="D35" s="92"/>
      <c r="E35" s="82"/>
      <c r="F35" s="82"/>
      <c r="G35" s="82"/>
      <c r="H35" s="83"/>
    </row>
    <row r="36" spans="1:8" ht="15.75">
      <c r="A36" s="81"/>
      <c r="B36" s="288"/>
      <c r="C36" s="288"/>
      <c r="D36" s="288"/>
      <c r="E36" s="288"/>
      <c r="F36" s="82"/>
      <c r="G36" s="82"/>
      <c r="H36" s="83"/>
    </row>
    <row r="37" spans="1:8">
      <c r="A37" s="83"/>
      <c r="B37" s="83"/>
      <c r="C37" s="288">
        <f ca="1">TODAY()-3</f>
        <v>45982</v>
      </c>
      <c r="D37" s="288"/>
      <c r="E37" s="288"/>
      <c r="F37" s="288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6" t="s">
        <v>2</v>
      </c>
      <c r="B42" s="286"/>
      <c r="C42" s="286"/>
      <c r="D42" s="286"/>
      <c r="E42" s="286"/>
      <c r="F42" s="286"/>
      <c r="G42" s="286"/>
      <c r="H42" s="286"/>
    </row>
    <row r="43" spans="1:8" ht="21" customHeight="1">
      <c r="A43" s="284"/>
      <c r="B43" s="284"/>
      <c r="C43" s="284"/>
      <c r="D43" s="284"/>
      <c r="E43" s="284"/>
      <c r="F43" s="284"/>
      <c r="G43" s="284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5" t="s">
        <v>3</v>
      </c>
      <c r="B48" s="285"/>
      <c r="C48" s="285"/>
      <c r="D48" s="285"/>
      <c r="E48" s="285"/>
      <c r="F48" s="285"/>
      <c r="G48" s="285"/>
      <c r="H48" s="285"/>
    </row>
    <row r="49" spans="1:8" ht="21" customHeight="1">
      <c r="A49" s="285" t="s">
        <v>4</v>
      </c>
      <c r="B49" s="285"/>
      <c r="C49" s="285"/>
      <c r="D49" s="285"/>
      <c r="E49" s="285"/>
      <c r="F49" s="285"/>
      <c r="G49" s="285"/>
      <c r="H49" s="285"/>
    </row>
    <row r="50" spans="1:8" ht="21" customHeight="1">
      <c r="A50" s="285" t="s">
        <v>107</v>
      </c>
      <c r="B50" s="285"/>
      <c r="C50" s="285"/>
      <c r="D50" s="285"/>
      <c r="E50" s="285"/>
      <c r="F50" s="285"/>
      <c r="G50" s="285"/>
      <c r="H50" s="285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2" t="s">
        <v>5</v>
      </c>
      <c r="B55" s="282"/>
      <c r="C55" s="282"/>
      <c r="D55" s="282"/>
      <c r="E55" s="282"/>
      <c r="F55" s="282"/>
      <c r="G55" s="282"/>
      <c r="H55" s="282"/>
    </row>
    <row r="56" spans="1:8" ht="21" customHeight="1">
      <c r="A56" s="282" t="s">
        <v>6</v>
      </c>
      <c r="B56" s="282"/>
      <c r="C56" s="282"/>
      <c r="D56" s="282"/>
      <c r="E56" s="282"/>
      <c r="F56" s="282"/>
      <c r="G56" s="282"/>
      <c r="H56" s="282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3" t="s">
        <v>7</v>
      </c>
      <c r="B61" s="283"/>
      <c r="C61" s="283"/>
      <c r="D61" s="283"/>
      <c r="E61" s="283"/>
      <c r="F61" s="283"/>
      <c r="G61" s="283"/>
      <c r="H61" s="283"/>
    </row>
    <row r="62" spans="1:8" ht="21" customHeight="1">
      <c r="A62" s="282" t="s">
        <v>105</v>
      </c>
      <c r="B62" s="282"/>
      <c r="C62" s="282"/>
      <c r="D62" s="282"/>
      <c r="E62" s="282"/>
      <c r="F62" s="282"/>
      <c r="G62" s="282"/>
      <c r="H62" s="282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3" t="s">
        <v>8</v>
      </c>
      <c r="B65" s="283"/>
      <c r="C65" s="283"/>
      <c r="D65" s="283"/>
      <c r="E65" s="283"/>
      <c r="F65" s="283"/>
      <c r="G65" s="283"/>
      <c r="H65" s="283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9.9499999999999993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9.9499999999999993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9.9499999999999993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42:H42"/>
    <mergeCell ref="A20:H20"/>
    <mergeCell ref="A21:H21"/>
    <mergeCell ref="A28:H28"/>
    <mergeCell ref="B36:E36"/>
    <mergeCell ref="C37:F37"/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3"/>
  <sheetViews>
    <sheetView showOutlineSymbols="0" showWhiteSpace="0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17" sqref="A9:Q17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8" style="31" customWidth="1"/>
    <col min="5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0" t="s">
        <v>12</v>
      </c>
      <c r="B1" s="301" t="s">
        <v>13</v>
      </c>
      <c r="C1" s="302"/>
      <c r="D1" s="302"/>
      <c r="E1" s="302"/>
      <c r="F1" s="302"/>
      <c r="G1" s="302"/>
      <c r="H1" s="302"/>
      <c r="I1" s="302"/>
      <c r="J1" s="302"/>
      <c r="K1" s="302"/>
      <c r="L1" s="303"/>
    </row>
    <row r="2" spans="1:12" ht="15" customHeight="1">
      <c r="A2" s="291"/>
      <c r="B2" s="304" t="s">
        <v>108</v>
      </c>
      <c r="C2" s="305"/>
      <c r="D2" s="305"/>
      <c r="E2" s="305"/>
      <c r="F2" s="306"/>
      <c r="G2" s="292" t="s">
        <v>14</v>
      </c>
      <c r="H2" s="293"/>
      <c r="I2" s="294"/>
      <c r="J2" s="292" t="s">
        <v>15</v>
      </c>
      <c r="K2" s="293"/>
      <c r="L2" s="294"/>
    </row>
    <row r="3" spans="1:12" ht="15" customHeight="1">
      <c r="A3" s="291"/>
      <c r="B3" s="154" t="s">
        <v>16</v>
      </c>
      <c r="C3" s="155" t="s">
        <v>17</v>
      </c>
      <c r="D3" s="155" t="s">
        <v>18</v>
      </c>
      <c r="E3" s="155" t="s">
        <v>19</v>
      </c>
      <c r="F3" s="156" t="s">
        <v>20</v>
      </c>
      <c r="G3" s="295"/>
      <c r="H3" s="296"/>
      <c r="I3" s="297"/>
      <c r="J3" s="298" t="s">
        <v>109</v>
      </c>
      <c r="K3" s="299"/>
      <c r="L3" s="300"/>
    </row>
    <row r="4" spans="1:12" ht="15" customHeight="1">
      <c r="A4" s="291"/>
      <c r="B4" s="157">
        <v>17</v>
      </c>
      <c r="C4" s="158">
        <v>18</v>
      </c>
      <c r="D4" s="158">
        <v>19</v>
      </c>
      <c r="E4" s="158">
        <v>20</v>
      </c>
      <c r="F4" s="158">
        <v>21</v>
      </c>
      <c r="G4" s="159" t="s">
        <v>21</v>
      </c>
      <c r="H4" s="160" t="s">
        <v>22</v>
      </c>
      <c r="I4" s="161" t="s">
        <v>23</v>
      </c>
      <c r="J4" s="162">
        <v>2024</v>
      </c>
      <c r="K4" s="163">
        <v>2025</v>
      </c>
      <c r="L4" s="161" t="s">
        <v>23</v>
      </c>
    </row>
    <row r="5" spans="1:12" ht="15" customHeight="1">
      <c r="A5" s="32" t="s">
        <v>24</v>
      </c>
      <c r="B5" s="259"/>
      <c r="C5" s="260"/>
      <c r="D5" s="260"/>
      <c r="E5" s="260"/>
      <c r="F5" s="261"/>
      <c r="G5" s="166"/>
      <c r="H5" s="164"/>
      <c r="I5" s="165"/>
      <c r="J5" s="281"/>
      <c r="K5" s="164"/>
      <c r="L5" s="165"/>
    </row>
    <row r="6" spans="1:12" ht="15" customHeight="1">
      <c r="A6" s="33" t="s">
        <v>25</v>
      </c>
      <c r="B6" s="60">
        <v>213</v>
      </c>
      <c r="C6" s="7">
        <v>213</v>
      </c>
      <c r="D6" s="7">
        <v>213</v>
      </c>
      <c r="E6" s="7">
        <v>211</v>
      </c>
      <c r="F6" s="61"/>
      <c r="G6" s="19">
        <v>215</v>
      </c>
      <c r="H6" s="167">
        <f>AVERAGEIF(B6:F6,"&lt;&gt;0")</f>
        <v>212.5</v>
      </c>
      <c r="I6" s="168">
        <f>(H6/G6-1)*100</f>
        <v>-1.1627906976744207</v>
      </c>
      <c r="J6" s="25">
        <v>242.09090909090909</v>
      </c>
      <c r="K6" s="169">
        <v>218.45454545454547</v>
      </c>
      <c r="L6" s="168">
        <f>IF(OR(OR(J6="",K6=""),OR(J6="s/i",K6="s/i")),"",K6/J6*100-100)</f>
        <v>-9.7634247089748385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 t="s">
        <v>106</v>
      </c>
      <c r="F7" s="262" t="s">
        <v>106</v>
      </c>
      <c r="G7" s="14"/>
      <c r="H7" s="170"/>
      <c r="I7" s="171"/>
      <c r="J7" s="14"/>
      <c r="K7" s="170"/>
      <c r="L7" s="171" t="str">
        <f t="shared" ref="L7:L31" si="0">IF(OR(OR(J7="",K7=""),OR(J7="s/i",K7="s/i")),"",K7/J7*100-100)</f>
        <v/>
      </c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 t="s">
        <v>106</v>
      </c>
      <c r="F8" s="61" t="s">
        <v>106</v>
      </c>
      <c r="G8" s="15"/>
      <c r="H8" s="172"/>
      <c r="I8" s="173"/>
      <c r="J8" s="15"/>
      <c r="K8" s="172"/>
      <c r="L8" s="173" t="str">
        <f t="shared" si="0"/>
        <v/>
      </c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 t="s">
        <v>106</v>
      </c>
      <c r="F9" s="262" t="s">
        <v>106</v>
      </c>
      <c r="G9" s="14"/>
      <c r="H9" s="170"/>
      <c r="I9" s="171"/>
      <c r="J9" s="14"/>
      <c r="K9" s="170"/>
      <c r="L9" s="171" t="str">
        <f t="shared" si="0"/>
        <v/>
      </c>
    </row>
    <row r="10" spans="1:12" ht="15" customHeight="1">
      <c r="A10" s="36" t="s">
        <v>29</v>
      </c>
      <c r="B10" s="60">
        <v>245.90922</v>
      </c>
      <c r="C10" s="7">
        <v>246.73596000000001</v>
      </c>
      <c r="D10" s="7">
        <v>243.15341999999998</v>
      </c>
      <c r="E10" s="7">
        <v>239.57087999999999</v>
      </c>
      <c r="F10" s="61">
        <v>238.46856</v>
      </c>
      <c r="G10" s="20">
        <v>240.94878</v>
      </c>
      <c r="H10" s="167">
        <f t="shared" ref="H10:H11" si="1">AVERAGEIF(B10:F10,"&lt;&gt;0")</f>
        <v>242.76760799999997</v>
      </c>
      <c r="I10" s="168">
        <f t="shared" ref="I10:I11" si="2">(H10/G10-1)*100</f>
        <v>0.75486084635911777</v>
      </c>
      <c r="J10" s="25">
        <v>259.60834173913042</v>
      </c>
      <c r="K10" s="169">
        <v>222.18537652173916</v>
      </c>
      <c r="L10" s="168">
        <f t="shared" si="0"/>
        <v>-14.415162843648545</v>
      </c>
    </row>
    <row r="11" spans="1:12" ht="13.5" customHeight="1">
      <c r="A11" s="37" t="s">
        <v>30</v>
      </c>
      <c r="B11" s="108">
        <v>251.2371</v>
      </c>
      <c r="C11" s="109">
        <v>250.3185</v>
      </c>
      <c r="D11" s="109">
        <v>246.36851999999999</v>
      </c>
      <c r="E11" s="109">
        <v>242.96969999999999</v>
      </c>
      <c r="F11" s="110">
        <v>244.71503999999999</v>
      </c>
      <c r="G11" s="16">
        <v>249.28966799999998</v>
      </c>
      <c r="H11" s="174">
        <f t="shared" si="1"/>
        <v>247.12177200000002</v>
      </c>
      <c r="I11" s="175">
        <f t="shared" si="2"/>
        <v>-0.86962930208561717</v>
      </c>
      <c r="J11" s="16">
        <v>275.52009130434777</v>
      </c>
      <c r="K11" s="174">
        <v>232.17015913043483</v>
      </c>
      <c r="L11" s="175">
        <f t="shared" si="0"/>
        <v>-15.733855185909945</v>
      </c>
    </row>
    <row r="12" spans="1:12" ht="15" customHeight="1">
      <c r="A12" s="38" t="s">
        <v>31</v>
      </c>
      <c r="B12" s="111" t="s">
        <v>106</v>
      </c>
      <c r="C12" s="263" t="s">
        <v>106</v>
      </c>
      <c r="D12" s="263" t="s">
        <v>106</v>
      </c>
      <c r="E12" s="263" t="s">
        <v>106</v>
      </c>
      <c r="F12" s="264" t="s">
        <v>106</v>
      </c>
      <c r="G12" s="21"/>
      <c r="H12" s="176"/>
      <c r="I12" s="177"/>
      <c r="J12" s="21"/>
      <c r="K12" s="176"/>
      <c r="L12" s="177" t="str">
        <f t="shared" si="0"/>
        <v/>
      </c>
    </row>
    <row r="13" spans="1:12" ht="15" customHeight="1">
      <c r="A13" s="39" t="s">
        <v>32</v>
      </c>
      <c r="B13" s="265">
        <v>254.91149999999999</v>
      </c>
      <c r="C13" s="266">
        <v>253.99289999999999</v>
      </c>
      <c r="D13" s="266">
        <v>250.04291999999998</v>
      </c>
      <c r="E13" s="266">
        <v>246.64409999999998</v>
      </c>
      <c r="F13" s="267">
        <v>248.38943999999998</v>
      </c>
      <c r="G13" s="22">
        <v>252.96406799999994</v>
      </c>
      <c r="H13" s="178">
        <f t="shared" ref="H13:H14" si="3">AVERAGEIF(B13:F13,"&lt;&gt;0")</f>
        <v>250.79617199999998</v>
      </c>
      <c r="I13" s="179">
        <f t="shared" ref="I13:I14" si="4">(H13/G13-1)*100</f>
        <v>-0.85699760331177099</v>
      </c>
      <c r="J13" s="27">
        <v>277.35729130434777</v>
      </c>
      <c r="K13" s="178">
        <v>235.84455913043479</v>
      </c>
      <c r="L13" s="180">
        <f t="shared" si="0"/>
        <v>-14.96724026207788</v>
      </c>
    </row>
    <row r="14" spans="1:12" ht="15" customHeight="1">
      <c r="A14" s="40" t="s">
        <v>33</v>
      </c>
      <c r="B14" s="268">
        <v>249.3999</v>
      </c>
      <c r="C14" s="269">
        <v>248.4813</v>
      </c>
      <c r="D14" s="269">
        <v>244.53131999999999</v>
      </c>
      <c r="E14" s="269">
        <v>241.13249999999999</v>
      </c>
      <c r="F14" s="270">
        <v>242.87783999999999</v>
      </c>
      <c r="G14" s="23">
        <v>247.45246800000001</v>
      </c>
      <c r="H14" s="181">
        <f t="shared" si="3"/>
        <v>245.28457200000003</v>
      </c>
      <c r="I14" s="182">
        <f t="shared" si="4"/>
        <v>-0.87608582671319102</v>
      </c>
      <c r="J14" s="23">
        <v>270.0084913043479</v>
      </c>
      <c r="K14" s="183">
        <v>230.33295913043477</v>
      </c>
      <c r="L14" s="184">
        <f t="shared" si="0"/>
        <v>-14.694179424598801</v>
      </c>
    </row>
    <row r="15" spans="1:12" ht="15" customHeight="1">
      <c r="A15" s="41" t="s">
        <v>34</v>
      </c>
      <c r="B15" s="265">
        <v>249.3999</v>
      </c>
      <c r="C15" s="266">
        <v>248.4813</v>
      </c>
      <c r="D15" s="266">
        <v>244.53131999999999</v>
      </c>
      <c r="E15" s="266">
        <v>241.13249999999999</v>
      </c>
      <c r="F15" s="267">
        <v>242.87783999999999</v>
      </c>
      <c r="G15" s="24">
        <v>245.61526800000001</v>
      </c>
      <c r="H15" s="178">
        <f t="shared" ref="H15" si="5">AVERAGEIF(B15:F15,"&lt;&gt;0")</f>
        <v>245.28457200000003</v>
      </c>
      <c r="I15" s="179">
        <f t="shared" ref="I15" si="6">(H15/G15-1)*100</f>
        <v>-0.1346398384321934</v>
      </c>
      <c r="J15" s="24">
        <v>271.49422695652174</v>
      </c>
      <c r="K15" s="185">
        <v>231.78674347826092</v>
      </c>
      <c r="L15" s="186">
        <f t="shared" si="0"/>
        <v>-14.625535107462809</v>
      </c>
    </row>
    <row r="16" spans="1:12" ht="15" customHeight="1">
      <c r="A16" s="42" t="s">
        <v>35</v>
      </c>
      <c r="B16" s="271" t="s">
        <v>106</v>
      </c>
      <c r="C16" s="272" t="s">
        <v>106</v>
      </c>
      <c r="D16" s="272" t="s">
        <v>106</v>
      </c>
      <c r="E16" s="272" t="s">
        <v>106</v>
      </c>
      <c r="F16" s="273" t="s">
        <v>106</v>
      </c>
      <c r="G16" s="15"/>
      <c r="H16" s="187"/>
      <c r="I16" s="188"/>
      <c r="J16" s="15"/>
      <c r="K16" s="172"/>
      <c r="L16" s="173" t="str">
        <f t="shared" si="0"/>
        <v/>
      </c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 t="s">
        <v>106</v>
      </c>
      <c r="F17" s="262" t="s">
        <v>106</v>
      </c>
      <c r="G17" s="14"/>
      <c r="H17" s="170"/>
      <c r="I17" s="171"/>
      <c r="J17" s="28"/>
      <c r="K17" s="189"/>
      <c r="L17" s="175" t="str">
        <f t="shared" si="0"/>
        <v/>
      </c>
    </row>
    <row r="18" spans="1:12" ht="15" customHeight="1">
      <c r="A18" s="42" t="s">
        <v>37</v>
      </c>
      <c r="B18" s="60">
        <v>267</v>
      </c>
      <c r="C18" s="7">
        <v>266.75</v>
      </c>
      <c r="D18" s="7">
        <v>266.25</v>
      </c>
      <c r="E18" s="7">
        <v>267</v>
      </c>
      <c r="F18" s="61">
        <v>264.25</v>
      </c>
      <c r="G18" s="13">
        <v>256.64800000000002</v>
      </c>
      <c r="H18" s="167">
        <f t="shared" ref="H18" si="7">AVERAGEIF(B18:F18,"&lt;&gt;0")</f>
        <v>266.25</v>
      </c>
      <c r="I18" s="168">
        <f t="shared" ref="I18" si="8">(H18/G18-1)*100</f>
        <v>3.7413110563885077</v>
      </c>
      <c r="J18" s="15">
        <v>272.23913043478262</v>
      </c>
      <c r="K18" s="190">
        <v>253.11956521739131</v>
      </c>
      <c r="L18" s="173">
        <f t="shared" si="0"/>
        <v>-7.0230775373313179</v>
      </c>
    </row>
    <row r="19" spans="1:12" ht="15" customHeight="1">
      <c r="A19" s="43" t="s">
        <v>24</v>
      </c>
      <c r="B19" s="274" t="s">
        <v>106</v>
      </c>
      <c r="C19" s="9" t="s">
        <v>106</v>
      </c>
      <c r="D19" s="9" t="s">
        <v>106</v>
      </c>
      <c r="E19" s="9" t="s">
        <v>106</v>
      </c>
      <c r="F19" s="64" t="s">
        <v>106</v>
      </c>
      <c r="G19" s="14"/>
      <c r="H19" s="170"/>
      <c r="I19" s="171"/>
      <c r="J19" s="14"/>
      <c r="K19" s="170"/>
      <c r="L19" s="175" t="str">
        <f t="shared" si="0"/>
        <v/>
      </c>
    </row>
    <row r="20" spans="1:12" ht="15" customHeight="1">
      <c r="A20" s="42" t="s">
        <v>38</v>
      </c>
      <c r="B20" s="60">
        <v>209</v>
      </c>
      <c r="C20" s="7">
        <v>210</v>
      </c>
      <c r="D20" s="7">
        <v>208</v>
      </c>
      <c r="E20" s="7">
        <v>207</v>
      </c>
      <c r="F20" s="61"/>
      <c r="G20" s="19">
        <v>208.6</v>
      </c>
      <c r="H20" s="167">
        <f t="shared" ref="H20" si="9">AVERAGEIF(B20:F20,"&lt;&gt;0")</f>
        <v>208.5</v>
      </c>
      <c r="I20" s="168">
        <f t="shared" ref="I20" si="10">(H20/G20-1)*100</f>
        <v>-4.7938638542666112E-2</v>
      </c>
      <c r="J20" s="25">
        <v>208.45454545454547</v>
      </c>
      <c r="K20" s="190">
        <v>202.22727272727272</v>
      </c>
      <c r="L20" s="168">
        <f t="shared" si="0"/>
        <v>-2.9873528129088669</v>
      </c>
    </row>
    <row r="21" spans="1:12" ht="15" customHeight="1">
      <c r="A21" s="43" t="s">
        <v>27</v>
      </c>
      <c r="B21" s="274" t="s">
        <v>106</v>
      </c>
      <c r="C21" s="9" t="s">
        <v>106</v>
      </c>
      <c r="D21" s="9" t="s">
        <v>106</v>
      </c>
      <c r="E21" s="9" t="s">
        <v>106</v>
      </c>
      <c r="F21" s="64" t="s">
        <v>106</v>
      </c>
      <c r="G21" s="14"/>
      <c r="H21" s="170"/>
      <c r="I21" s="171"/>
      <c r="J21" s="16"/>
      <c r="K21" s="174"/>
      <c r="L21" s="175" t="str">
        <f t="shared" si="0"/>
        <v/>
      </c>
    </row>
    <row r="22" spans="1:12" ht="15" customHeight="1">
      <c r="A22" s="44" t="s">
        <v>39</v>
      </c>
      <c r="B22" s="60">
        <v>210.52037999999999</v>
      </c>
      <c r="C22" s="7">
        <v>211.30774</v>
      </c>
      <c r="D22" s="7">
        <v>208.55197999999999</v>
      </c>
      <c r="E22" s="7">
        <v>207.27251999999999</v>
      </c>
      <c r="F22" s="61">
        <v>208.84724</v>
      </c>
      <c r="G22" s="25">
        <v>209.10313199999996</v>
      </c>
      <c r="H22" s="167">
        <f t="shared" ref="H22" si="11">AVERAGEIF(B22:F22,"&lt;&gt;0")</f>
        <v>209.29997199999997</v>
      </c>
      <c r="I22" s="191">
        <f t="shared" ref="I22" si="12">(H22/G22-1)*100</f>
        <v>9.4135366657255304E-2</v>
      </c>
      <c r="J22" s="25">
        <v>209.7330199999999</v>
      </c>
      <c r="K22" s="190">
        <v>203.47265217391302</v>
      </c>
      <c r="L22" s="168">
        <f t="shared" si="0"/>
        <v>-2.9849223675351055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 t="s">
        <v>106</v>
      </c>
      <c r="F23" s="262" t="s">
        <v>106</v>
      </c>
      <c r="G23" s="26"/>
      <c r="H23" s="174"/>
      <c r="I23" s="192"/>
      <c r="J23" s="26"/>
      <c r="K23" s="193"/>
      <c r="L23" s="175" t="str">
        <f t="shared" si="0"/>
        <v/>
      </c>
    </row>
    <row r="24" spans="1:12" ht="15" customHeight="1">
      <c r="A24" s="46" t="s">
        <v>41</v>
      </c>
      <c r="B24" s="60">
        <v>230.16232337028805</v>
      </c>
      <c r="C24" s="7">
        <v>228.17816541019937</v>
      </c>
      <c r="D24" s="7">
        <v>222.77684651884684</v>
      </c>
      <c r="E24" s="7">
        <v>221.12338155210622</v>
      </c>
      <c r="F24" s="61">
        <v>230.27255436807076</v>
      </c>
      <c r="G24" s="18">
        <v>224.91532787583128</v>
      </c>
      <c r="H24" s="167">
        <f t="shared" ref="H24" si="13">AVERAGEIF(B24:F24,"&lt;&gt;0")</f>
        <v>226.50265424390227</v>
      </c>
      <c r="I24" s="168">
        <f t="shared" ref="I24" si="14">(H24/G24-1)*100</f>
        <v>0.70574397177025627</v>
      </c>
      <c r="J24" s="18">
        <v>331.69465763231437</v>
      </c>
      <c r="K24" s="194">
        <v>233.34464434975399</v>
      </c>
      <c r="L24" s="168">
        <f t="shared" si="0"/>
        <v>-29.650767963704141</v>
      </c>
    </row>
    <row r="25" spans="1:12" ht="15" customHeight="1">
      <c r="A25" s="47" t="s">
        <v>42</v>
      </c>
      <c r="B25" s="275" t="s">
        <v>106</v>
      </c>
      <c r="C25" s="276" t="s">
        <v>106</v>
      </c>
      <c r="D25" s="276" t="s">
        <v>106</v>
      </c>
      <c r="E25" s="276" t="s">
        <v>106</v>
      </c>
      <c r="F25" s="277" t="s">
        <v>106</v>
      </c>
      <c r="G25" s="17"/>
      <c r="H25" s="195"/>
      <c r="I25" s="196"/>
      <c r="J25" s="16"/>
      <c r="K25" s="174"/>
      <c r="L25" s="175" t="str">
        <f t="shared" si="0"/>
        <v/>
      </c>
    </row>
    <row r="26" spans="1:12" ht="15" customHeight="1">
      <c r="A26" s="46" t="s">
        <v>43</v>
      </c>
      <c r="B26" s="60">
        <v>354</v>
      </c>
      <c r="C26" s="7">
        <v>354</v>
      </c>
      <c r="D26" s="7">
        <v>354</v>
      </c>
      <c r="E26" s="7">
        <v>362</v>
      </c>
      <c r="F26" s="61">
        <v>362</v>
      </c>
      <c r="G26" s="18">
        <v>354</v>
      </c>
      <c r="H26" s="194">
        <f t="shared" ref="H26:H28" si="15">AVERAGEIF(B26:F26,"&lt;&gt;0")</f>
        <v>357.2</v>
      </c>
      <c r="I26" s="191">
        <f t="shared" ref="I26:I28" si="16">(H26/G26-1)*100</f>
        <v>0.90395480225988756</v>
      </c>
      <c r="J26" s="18">
        <v>523.78260869565213</v>
      </c>
      <c r="K26" s="194">
        <v>356.30434782608694</v>
      </c>
      <c r="L26" s="168">
        <f t="shared" si="0"/>
        <v>-31.974765501784674</v>
      </c>
    </row>
    <row r="27" spans="1:12" ht="15" customHeight="1">
      <c r="A27" s="48" t="s">
        <v>44</v>
      </c>
      <c r="B27" s="108">
        <v>352</v>
      </c>
      <c r="C27" s="109">
        <v>352</v>
      </c>
      <c r="D27" s="109">
        <v>352</v>
      </c>
      <c r="E27" s="109">
        <v>360</v>
      </c>
      <c r="F27" s="110">
        <v>360</v>
      </c>
      <c r="G27" s="17">
        <v>352</v>
      </c>
      <c r="H27" s="197">
        <f t="shared" si="15"/>
        <v>355.2</v>
      </c>
      <c r="I27" s="192">
        <f t="shared" si="16"/>
        <v>0.90909090909090384</v>
      </c>
      <c r="J27" s="16">
        <v>522.304347826087</v>
      </c>
      <c r="K27" s="174">
        <v>354.08695652173913</v>
      </c>
      <c r="L27" s="175">
        <f t="shared" si="0"/>
        <v>-32.206775992674608</v>
      </c>
    </row>
    <row r="28" spans="1:12" ht="15" customHeight="1">
      <c r="A28" s="46" t="s">
        <v>45</v>
      </c>
      <c r="B28" s="60">
        <v>351</v>
      </c>
      <c r="C28" s="7">
        <v>351</v>
      </c>
      <c r="D28" s="7">
        <v>351</v>
      </c>
      <c r="E28" s="7">
        <v>359</v>
      </c>
      <c r="F28" s="61">
        <v>359</v>
      </c>
      <c r="G28" s="18">
        <v>351</v>
      </c>
      <c r="H28" s="194">
        <f t="shared" si="15"/>
        <v>354.2</v>
      </c>
      <c r="I28" s="191">
        <f t="shared" si="16"/>
        <v>0.91168091168090104</v>
      </c>
      <c r="J28" s="18">
        <v>514.52173913043475</v>
      </c>
      <c r="K28" s="194">
        <v>353.82608695652175</v>
      </c>
      <c r="L28" s="191">
        <f t="shared" si="0"/>
        <v>-31.232043265168159</v>
      </c>
    </row>
    <row r="29" spans="1:12" ht="15" customHeight="1">
      <c r="A29" s="47" t="s">
        <v>46</v>
      </c>
      <c r="B29" s="275" t="s">
        <v>106</v>
      </c>
      <c r="C29" s="276" t="s">
        <v>106</v>
      </c>
      <c r="D29" s="276" t="s">
        <v>106</v>
      </c>
      <c r="E29" s="276" t="s">
        <v>106</v>
      </c>
      <c r="F29" s="277" t="s">
        <v>106</v>
      </c>
      <c r="G29" s="17"/>
      <c r="H29" s="197"/>
      <c r="I29" s="192"/>
      <c r="J29" s="16"/>
      <c r="K29" s="174"/>
      <c r="L29" s="192" t="str">
        <f t="shared" si="0"/>
        <v/>
      </c>
    </row>
    <row r="30" spans="1:12" ht="15" customHeight="1">
      <c r="A30" s="46" t="s">
        <v>47</v>
      </c>
      <c r="B30" s="60">
        <v>422.5</v>
      </c>
      <c r="C30" s="7">
        <v>422.5</v>
      </c>
      <c r="D30" s="7">
        <v>422.5</v>
      </c>
      <c r="E30" s="7">
        <v>352.5</v>
      </c>
      <c r="F30" s="61">
        <v>352.5</v>
      </c>
      <c r="G30" s="18">
        <v>422.5</v>
      </c>
      <c r="H30" s="194">
        <f t="shared" ref="H30:H31" si="17">AVERAGEIF(B30:F30,"&lt;&gt;0")</f>
        <v>394.5</v>
      </c>
      <c r="I30" s="191">
        <f t="shared" ref="I30:I31" si="18">(H30/G30-1)*100</f>
        <v>-6.6272189349112391</v>
      </c>
      <c r="J30" s="18">
        <v>541.195652173913</v>
      </c>
      <c r="K30" s="194">
        <v>439.02173913043481</v>
      </c>
      <c r="L30" s="191">
        <f t="shared" si="0"/>
        <v>-18.879293030729045</v>
      </c>
    </row>
    <row r="31" spans="1:12" ht="15" customHeight="1" thickBot="1">
      <c r="A31" s="198" t="s">
        <v>48</v>
      </c>
      <c r="B31" s="278">
        <v>417.5</v>
      </c>
      <c r="C31" s="279">
        <v>417.5</v>
      </c>
      <c r="D31" s="279">
        <v>417.5</v>
      </c>
      <c r="E31" s="279">
        <v>347.5</v>
      </c>
      <c r="F31" s="280">
        <v>347.5</v>
      </c>
      <c r="G31" s="199">
        <v>417.5</v>
      </c>
      <c r="H31" s="200">
        <f t="shared" si="17"/>
        <v>389.5</v>
      </c>
      <c r="I31" s="201">
        <f t="shared" si="18"/>
        <v>-6.706586826347305</v>
      </c>
      <c r="J31" s="199">
        <v>526.41304347826087</v>
      </c>
      <c r="K31" s="202">
        <v>430.76086956521738</v>
      </c>
      <c r="L31" s="201">
        <f t="shared" si="0"/>
        <v>-18.170555440842463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89" t="s">
        <v>50</v>
      </c>
      <c r="K32" s="289"/>
      <c r="L32" s="289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2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K24" sqref="A6:K24"/>
    </sheetView>
  </sheetViews>
  <sheetFormatPr baseColWidth="10" defaultColWidth="10.90625" defaultRowHeight="18"/>
  <cols>
    <col min="1" max="1" width="38.1796875" customWidth="1"/>
    <col min="2" max="2" width="7.7265625" bestFit="1" customWidth="1"/>
    <col min="3" max="3" width="7.7265625" customWidth="1"/>
    <col min="4" max="4" width="8.26953125" customWidth="1"/>
    <col min="5" max="5" width="7.81640625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07" t="s">
        <v>12</v>
      </c>
      <c r="B2" s="302" t="s">
        <v>13</v>
      </c>
      <c r="C2" s="302"/>
      <c r="D2" s="302"/>
      <c r="E2" s="302"/>
      <c r="F2" s="302"/>
      <c r="G2" s="302"/>
      <c r="H2" s="302"/>
      <c r="I2" s="302"/>
      <c r="J2" s="302"/>
      <c r="K2" s="302"/>
      <c r="L2" s="303"/>
    </row>
    <row r="3" spans="1:12" s="31" customFormat="1" ht="15" customHeight="1">
      <c r="A3" s="308"/>
      <c r="B3" s="304" t="s">
        <v>108</v>
      </c>
      <c r="C3" s="305"/>
      <c r="D3" s="305"/>
      <c r="E3" s="305"/>
      <c r="F3" s="306"/>
      <c r="G3" s="292" t="s">
        <v>14</v>
      </c>
      <c r="H3" s="293"/>
      <c r="I3" s="294"/>
      <c r="J3" s="292" t="s">
        <v>15</v>
      </c>
      <c r="K3" s="293"/>
      <c r="L3" s="294"/>
    </row>
    <row r="4" spans="1:12" s="31" customFormat="1" ht="15" customHeight="1">
      <c r="A4" s="308"/>
      <c r="B4" s="154" t="s">
        <v>16</v>
      </c>
      <c r="C4" s="155" t="s">
        <v>17</v>
      </c>
      <c r="D4" s="155" t="s">
        <v>18</v>
      </c>
      <c r="E4" s="155" t="s">
        <v>19</v>
      </c>
      <c r="F4" s="156" t="s">
        <v>20</v>
      </c>
      <c r="G4" s="295"/>
      <c r="H4" s="296"/>
      <c r="I4" s="297"/>
      <c r="J4" s="298" t="s">
        <v>109</v>
      </c>
      <c r="K4" s="299"/>
      <c r="L4" s="300"/>
    </row>
    <row r="5" spans="1:12" s="31" customFormat="1" ht="15" customHeight="1">
      <c r="A5" s="308"/>
      <c r="B5" s="157">
        <v>17</v>
      </c>
      <c r="C5" s="158">
        <v>18</v>
      </c>
      <c r="D5" s="158">
        <v>19</v>
      </c>
      <c r="E5" s="158">
        <v>20</v>
      </c>
      <c r="F5" s="158">
        <v>21</v>
      </c>
      <c r="G5" s="203" t="s">
        <v>21</v>
      </c>
      <c r="H5" s="204" t="s">
        <v>22</v>
      </c>
      <c r="I5" s="161" t="s">
        <v>23</v>
      </c>
      <c r="J5" s="162">
        <v>2024</v>
      </c>
      <c r="K5" s="163">
        <v>2025</v>
      </c>
      <c r="L5" s="161" t="s">
        <v>23</v>
      </c>
    </row>
    <row r="6" spans="1:12" ht="15" customHeight="1">
      <c r="A6" s="51"/>
      <c r="B6" s="205"/>
      <c r="C6" s="206"/>
      <c r="D6" s="206"/>
      <c r="E6" s="206"/>
      <c r="F6" s="207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72"/>
      <c r="I7" s="173"/>
      <c r="J7" s="15"/>
      <c r="K7" s="172"/>
      <c r="L7" s="173"/>
    </row>
    <row r="8" spans="1:12" ht="15" customHeight="1">
      <c r="A8" s="53" t="s">
        <v>53</v>
      </c>
      <c r="B8" s="62">
        <v>212.53801497975712</v>
      </c>
      <c r="C8" s="9">
        <v>213.05472004048588</v>
      </c>
      <c r="D8" s="63">
        <v>214.60483522267211</v>
      </c>
      <c r="E8" s="9">
        <v>210.64342975708504</v>
      </c>
      <c r="F8" s="64">
        <v>210.47119473684214</v>
      </c>
      <c r="G8" s="16">
        <v>210.43674773279355</v>
      </c>
      <c r="H8" s="197">
        <f>AVERAGEIF(B8:F8,"&lt;&gt;0")</f>
        <v>212.26243894736848</v>
      </c>
      <c r="I8" s="192">
        <f>(H8/G8-1)*100</f>
        <v>0.86757243411361706</v>
      </c>
      <c r="J8" s="30">
        <v>249.88717911943323</v>
      </c>
      <c r="K8" s="112">
        <v>203.77649438479148</v>
      </c>
      <c r="L8" s="175">
        <f>IF(OR(OR(J8="",K8=""),OR(J8="s/i",K8="s/i")),"",K8/J8*100-100)</f>
        <v>-18.452601248743221</v>
      </c>
    </row>
    <row r="9" spans="1:12" ht="15" customHeight="1">
      <c r="A9" s="52" t="s">
        <v>54</v>
      </c>
      <c r="B9" s="60">
        <v>449</v>
      </c>
      <c r="C9" s="10">
        <v>447</v>
      </c>
      <c r="D9" s="10">
        <v>442</v>
      </c>
      <c r="E9" s="10">
        <v>437</v>
      </c>
      <c r="F9" s="10"/>
      <c r="G9" s="19">
        <v>436.8</v>
      </c>
      <c r="H9" s="169">
        <f>AVERAGEIF(B9:F9,"&lt;&gt;0")</f>
        <v>443.75</v>
      </c>
      <c r="I9" s="208">
        <f>(H9/G9-1)*100</f>
        <v>1.5911172161172216</v>
      </c>
      <c r="J9" s="29">
        <v>421.47619047619048</v>
      </c>
      <c r="K9" s="209">
        <v>410.59090909090907</v>
      </c>
      <c r="L9" s="208">
        <f>IF(OR(OR(J9="",K9=""),OR(J9="s/i",K9="s/i")),"",K9/J9*100-100)</f>
        <v>-2.5826562997504254</v>
      </c>
    </row>
    <row r="10" spans="1:12" ht="15" customHeight="1">
      <c r="A10" s="53" t="s">
        <v>55</v>
      </c>
      <c r="B10" s="62">
        <v>425.21990877045033</v>
      </c>
      <c r="C10" s="9">
        <v>423.84200887164786</v>
      </c>
      <c r="D10" s="63">
        <v>417.50366933715634</v>
      </c>
      <c r="E10" s="9">
        <v>412.45136970821386</v>
      </c>
      <c r="F10" s="64">
        <v>413.36996964074888</v>
      </c>
      <c r="G10" s="16">
        <v>411.1285858053634</v>
      </c>
      <c r="H10" s="197">
        <f>AVERAGEIF(B10:F10,"&lt;&gt;0")</f>
        <v>418.47738526564342</v>
      </c>
      <c r="I10" s="192">
        <f>(H10/G10-1)*100</f>
        <v>1.7874698364465091</v>
      </c>
      <c r="J10" s="30">
        <v>373.02046760414908</v>
      </c>
      <c r="K10" s="112">
        <v>380.29238424398869</v>
      </c>
      <c r="L10" s="175">
        <f t="shared" ref="L10:L29" si="0">IF(OR(OR(J10="",K10=""),OR(J10="s/i",K10="s/i")),"",K10/J10*100-100)</f>
        <v>1.949468533602456</v>
      </c>
    </row>
    <row r="11" spans="1:12" ht="15" customHeight="1">
      <c r="A11" s="52" t="s">
        <v>56</v>
      </c>
      <c r="B11" s="60">
        <v>402.2957282951964</v>
      </c>
      <c r="C11" s="65">
        <v>403.61035575642774</v>
      </c>
      <c r="D11" s="65">
        <v>401.64632506764104</v>
      </c>
      <c r="E11" s="65">
        <v>401.07299252404323</v>
      </c>
      <c r="F11" s="66">
        <v>394.34766417088332</v>
      </c>
      <c r="G11" s="19">
        <v>390.58748640038596</v>
      </c>
      <c r="H11" s="169">
        <f>AVERAGEIF(B11:F11,"&lt;&gt;0")</f>
        <v>400.5946131628383</v>
      </c>
      <c r="I11" s="208">
        <f>(H11/G11-1)*100</f>
        <v>2.5620704991542231</v>
      </c>
      <c r="J11" s="29">
        <v>430.32628907249483</v>
      </c>
      <c r="K11" s="209">
        <v>378.49433004977732</v>
      </c>
      <c r="L11" s="208">
        <f t="shared" si="0"/>
        <v>-12.044804219243417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 t="s">
        <v>106</v>
      </c>
      <c r="F12" s="110" t="s">
        <v>106</v>
      </c>
      <c r="G12" s="102"/>
      <c r="H12" s="210"/>
      <c r="I12" s="211"/>
      <c r="J12" s="102"/>
      <c r="K12" s="210"/>
      <c r="L12" s="211"/>
    </row>
    <row r="13" spans="1:12" ht="15" customHeight="1">
      <c r="A13" s="52" t="s">
        <v>58</v>
      </c>
      <c r="B13" s="60">
        <v>187</v>
      </c>
      <c r="C13" s="10">
        <v>187</v>
      </c>
      <c r="D13" s="10">
        <v>187</v>
      </c>
      <c r="E13" s="10">
        <v>190</v>
      </c>
      <c r="F13" s="10"/>
      <c r="G13" s="19">
        <v>187</v>
      </c>
      <c r="H13" s="169">
        <f t="shared" ref="H13:H22" si="1">AVERAGEIF(B13:F13,"&lt;&gt;0")</f>
        <v>187.75</v>
      </c>
      <c r="I13" s="208">
        <f t="shared" ref="I13:I22" si="2">(H13/G13-1)*100</f>
        <v>0.40106951871656804</v>
      </c>
      <c r="J13" s="29">
        <v>177.38095238095238</v>
      </c>
      <c r="K13" s="209">
        <v>192.09090909090909</v>
      </c>
      <c r="L13" s="208">
        <f>IF(OR(OR(J13="",K13=""),OR(J13="s/i",K13="s/i")),"",K13/J13*100-100)</f>
        <v>8.292861500915194</v>
      </c>
    </row>
    <row r="14" spans="1:12" ht="15" customHeight="1">
      <c r="A14" s="54" t="s">
        <v>59</v>
      </c>
      <c r="B14" s="62">
        <v>1138.9066690909081</v>
      </c>
      <c r="C14" s="9">
        <v>1158.0868627050988</v>
      </c>
      <c r="D14" s="63">
        <v>1136.7020491352541</v>
      </c>
      <c r="E14" s="9">
        <v>1127.0017213303759</v>
      </c>
      <c r="F14" s="64">
        <v>1119.0650894900211</v>
      </c>
      <c r="G14" s="16">
        <v>1127.9717541108637</v>
      </c>
      <c r="H14" s="197">
        <f t="shared" si="1"/>
        <v>1135.9524783503316</v>
      </c>
      <c r="I14" s="192">
        <f t="shared" si="2"/>
        <v>0.70752873113908432</v>
      </c>
      <c r="J14" s="76">
        <v>931.4850005631921</v>
      </c>
      <c r="K14" s="212">
        <v>1115.2405531321688</v>
      </c>
      <c r="L14" s="175">
        <f>IF(OR(OR(J14="",K14=""),OR(J14="s/i",K14="s/i")),"",K14/J14*100-100)</f>
        <v>19.727161731844831</v>
      </c>
    </row>
    <row r="15" spans="1:12" ht="15" customHeight="1">
      <c r="A15" s="55" t="s">
        <v>60</v>
      </c>
      <c r="B15" s="60">
        <v>1127.4426453215069</v>
      </c>
      <c r="C15" s="65">
        <v>1150.1502308647441</v>
      </c>
      <c r="D15" s="65">
        <v>1126.5607973392453</v>
      </c>
      <c r="E15" s="65">
        <v>1116.860469534367</v>
      </c>
      <c r="F15" s="66">
        <v>1108.0419897117506</v>
      </c>
      <c r="G15" s="19">
        <v>1114.2149255875822</v>
      </c>
      <c r="H15" s="169">
        <f t="shared" si="1"/>
        <v>1125.8112265543227</v>
      </c>
      <c r="I15" s="208">
        <f t="shared" si="2"/>
        <v>1.0407597942224012</v>
      </c>
      <c r="J15" s="75">
        <v>919.75642239911235</v>
      </c>
      <c r="K15" s="213">
        <v>1107.60106572062</v>
      </c>
      <c r="L15" s="208">
        <f t="shared" si="0"/>
        <v>20.423303251477122</v>
      </c>
    </row>
    <row r="16" spans="1:12" ht="15" customHeight="1">
      <c r="A16" s="54" t="s">
        <v>61</v>
      </c>
      <c r="B16" s="62">
        <v>1277.2846680891673</v>
      </c>
      <c r="C16" s="9">
        <v>1304.3503076688917</v>
      </c>
      <c r="D16" s="63">
        <v>1313.6544669952436</v>
      </c>
      <c r="E16" s="9">
        <v>1285.8965920803985</v>
      </c>
      <c r="F16" s="64">
        <v>1285.5986006458561</v>
      </c>
      <c r="G16" s="16">
        <v>1268.3539962544032</v>
      </c>
      <c r="H16" s="197">
        <f t="shared" si="1"/>
        <v>1293.3569270959115</v>
      </c>
      <c r="I16" s="192">
        <f t="shared" si="2"/>
        <v>1.9712896332841456</v>
      </c>
      <c r="J16" s="76">
        <v>1056.2110007195454</v>
      </c>
      <c r="K16" s="212">
        <v>1256.2010197280747</v>
      </c>
      <c r="L16" s="175">
        <f>IF(OR(OR(J16="",K16=""),OR(J16="s/i",K16="s/i")),"",K16/J16*100-100)</f>
        <v>18.934665409874142</v>
      </c>
    </row>
    <row r="17" spans="1:12" ht="15" customHeight="1">
      <c r="A17" s="55" t="s">
        <v>62</v>
      </c>
      <c r="B17" s="60">
        <v>1105</v>
      </c>
      <c r="C17" s="10">
        <v>1122</v>
      </c>
      <c r="D17" s="10">
        <v>1107</v>
      </c>
      <c r="E17" s="10">
        <v>1104</v>
      </c>
      <c r="F17" s="10"/>
      <c r="G17" s="19">
        <v>1083.8</v>
      </c>
      <c r="H17" s="169">
        <f t="shared" si="1"/>
        <v>1109.5</v>
      </c>
      <c r="I17" s="208">
        <f t="shared" si="2"/>
        <v>2.3712862151688441</v>
      </c>
      <c r="J17" s="75">
        <v>941.33333333333337</v>
      </c>
      <c r="K17" s="213">
        <v>1094.909090909091</v>
      </c>
      <c r="L17" s="208">
        <f>IF(OR(OR(J17="",K17=""),OR(J17="s/i",K17="s/i")),"",K17/J17*100-100)</f>
        <v>16.314705124903426</v>
      </c>
    </row>
    <row r="18" spans="1:12" ht="15" customHeight="1">
      <c r="A18" s="54" t="s">
        <v>63</v>
      </c>
      <c r="B18" s="62">
        <v>1573.3824775098378</v>
      </c>
      <c r="C18" s="9">
        <v>1582.6117066382553</v>
      </c>
      <c r="D18" s="63">
        <v>1597.2186470955385</v>
      </c>
      <c r="E18" s="9">
        <v>1579.9805660539425</v>
      </c>
      <c r="F18" s="64">
        <v>1573.8494079655547</v>
      </c>
      <c r="G18" s="16">
        <v>1598.0367502326098</v>
      </c>
      <c r="H18" s="197">
        <f t="shared" si="1"/>
        <v>1581.4085610526258</v>
      </c>
      <c r="I18" s="192">
        <f t="shared" si="2"/>
        <v>-1.0405385969730396</v>
      </c>
      <c r="J18" s="76">
        <v>1186.9715212170518</v>
      </c>
      <c r="K18" s="212">
        <v>1594.8105066328324</v>
      </c>
      <c r="L18" s="175">
        <f t="shared" si="0"/>
        <v>34.3596268424036</v>
      </c>
    </row>
    <row r="19" spans="1:12" ht="15" customHeight="1">
      <c r="A19" s="55" t="s">
        <v>64</v>
      </c>
      <c r="B19" s="60">
        <v>1209</v>
      </c>
      <c r="C19" s="10">
        <v>1207</v>
      </c>
      <c r="D19" s="10">
        <v>1207</v>
      </c>
      <c r="E19" s="10">
        <v>1207</v>
      </c>
      <c r="F19" s="10"/>
      <c r="G19" s="19">
        <v>1208.8</v>
      </c>
      <c r="H19" s="169">
        <f t="shared" si="1"/>
        <v>1207.5</v>
      </c>
      <c r="I19" s="208">
        <f t="shared" si="2"/>
        <v>-0.10754467240238208</v>
      </c>
      <c r="J19" s="75">
        <v>953.19047619047615</v>
      </c>
      <c r="K19" s="213">
        <v>1189.5</v>
      </c>
      <c r="L19" s="208">
        <f t="shared" si="0"/>
        <v>24.791427286806211</v>
      </c>
    </row>
    <row r="20" spans="1:12" ht="15" customHeight="1">
      <c r="A20" s="54" t="s">
        <v>65</v>
      </c>
      <c r="B20" s="62">
        <v>1271.478828688762</v>
      </c>
      <c r="C20" s="9">
        <v>1275.3647452762498</v>
      </c>
      <c r="D20" s="63">
        <v>1273.1452984094872</v>
      </c>
      <c r="E20" s="9">
        <v>1268.597534787837</v>
      </c>
      <c r="F20" s="64">
        <v>1260.2325296017225</v>
      </c>
      <c r="G20" s="16">
        <v>1284.5965391896821</v>
      </c>
      <c r="H20" s="189">
        <f t="shared" si="1"/>
        <v>1269.7637873528117</v>
      </c>
      <c r="I20" s="214">
        <f t="shared" si="2"/>
        <v>-1.154662291572639</v>
      </c>
      <c r="J20" s="76">
        <v>1043.214765551453</v>
      </c>
      <c r="K20" s="212">
        <v>1311.1871151901794</v>
      </c>
      <c r="L20" s="175">
        <f t="shared" si="0"/>
        <v>25.687169937349736</v>
      </c>
    </row>
    <row r="21" spans="1:12">
      <c r="A21" s="55" t="s">
        <v>66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9">
        <f t="shared" si="1"/>
        <v>1212.5409756097552</v>
      </c>
      <c r="I21" s="208">
        <f t="shared" si="2"/>
        <v>0</v>
      </c>
      <c r="J21" s="75">
        <v>1009.715939689578</v>
      </c>
      <c r="K21" s="213">
        <v>1212.5409756097545</v>
      </c>
      <c r="L21" s="208">
        <f t="shared" si="0"/>
        <v>20.087336244541405</v>
      </c>
    </row>
    <row r="22" spans="1:12" ht="15" customHeight="1">
      <c r="A22" s="54" t="s">
        <v>67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4">
        <f t="shared" si="1"/>
        <v>1433.0029711751652</v>
      </c>
      <c r="I22" s="175">
        <f t="shared" si="2"/>
        <v>0</v>
      </c>
      <c r="J22" s="76">
        <v>1186.0855361419065</v>
      </c>
      <c r="K22" s="212">
        <v>1433.0029711751661</v>
      </c>
      <c r="L22" s="175">
        <f t="shared" si="0"/>
        <v>20.817843866171032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 t="s">
        <v>106</v>
      </c>
      <c r="F23" s="66" t="s">
        <v>106</v>
      </c>
      <c r="G23" s="15"/>
      <c r="H23" s="172"/>
      <c r="I23" s="173"/>
      <c r="J23" s="18"/>
      <c r="K23" s="194"/>
      <c r="L23" s="191" t="str">
        <f t="shared" si="0"/>
        <v/>
      </c>
    </row>
    <row r="24" spans="1:12" ht="15" customHeight="1">
      <c r="A24" s="54" t="s">
        <v>69</v>
      </c>
      <c r="B24" s="62">
        <v>319.44943157427912</v>
      </c>
      <c r="C24" s="9">
        <v>316.80388762749419</v>
      </c>
      <c r="D24" s="63">
        <v>315.92203964523253</v>
      </c>
      <c r="E24" s="9">
        <v>315.92203964523253</v>
      </c>
      <c r="F24" s="64">
        <v>318.12665960088663</v>
      </c>
      <c r="G24" s="16">
        <v>312.08600092239442</v>
      </c>
      <c r="H24" s="174">
        <f t="shared" ref="H24:H26" si="3">AVERAGEIF(B24:F24,"&lt;&gt;0")</f>
        <v>317.24481161862502</v>
      </c>
      <c r="I24" s="171">
        <f t="shared" ref="I24:I26" si="4">(H24/G24-1)*100</f>
        <v>1.6530093246679867</v>
      </c>
      <c r="J24" s="16">
        <v>446.53002473234039</v>
      </c>
      <c r="K24" s="174">
        <v>335.37062177576371</v>
      </c>
      <c r="L24" s="214">
        <f t="shared" si="0"/>
        <v>-24.894048955209229</v>
      </c>
    </row>
    <row r="25" spans="1:12" ht="15" customHeight="1">
      <c r="A25" s="55" t="s">
        <v>70</v>
      </c>
      <c r="B25" s="60">
        <v>418.1</v>
      </c>
      <c r="C25" s="65">
        <v>420.2</v>
      </c>
      <c r="D25" s="65">
        <v>419.9</v>
      </c>
      <c r="E25" s="65">
        <v>420</v>
      </c>
      <c r="F25" s="66">
        <v>424.1</v>
      </c>
      <c r="G25" s="19">
        <v>417.55999999999995</v>
      </c>
      <c r="H25" s="172">
        <f t="shared" si="3"/>
        <v>420.45999999999992</v>
      </c>
      <c r="I25" s="173">
        <f t="shared" si="4"/>
        <v>0.69451096848356375</v>
      </c>
      <c r="J25" s="18">
        <v>553.19999999999993</v>
      </c>
      <c r="K25" s="194">
        <v>440.37826086956534</v>
      </c>
      <c r="L25" s="208">
        <f>IF(OR(OR(J25="",K25=""),OR(J25="s/i",K25="s/i")),"",K25/J25*100-100)</f>
        <v>-20.394385236882613</v>
      </c>
    </row>
    <row r="26" spans="1:12" ht="15" customHeight="1">
      <c r="A26" s="54" t="s">
        <v>71</v>
      </c>
      <c r="B26" s="62">
        <v>326.28375343680682</v>
      </c>
      <c r="C26" s="9">
        <v>324.07913348115272</v>
      </c>
      <c r="D26" s="63">
        <v>323.19728549889106</v>
      </c>
      <c r="E26" s="9">
        <v>323.19728549889106</v>
      </c>
      <c r="F26" s="64">
        <v>325.84282944567599</v>
      </c>
      <c r="G26" s="16">
        <v>319.09669238137445</v>
      </c>
      <c r="H26" s="174">
        <f t="shared" si="3"/>
        <v>324.5200574722835</v>
      </c>
      <c r="I26" s="175">
        <f t="shared" si="4"/>
        <v>1.6995992814702099</v>
      </c>
      <c r="J26" s="26">
        <v>454.48765295322528</v>
      </c>
      <c r="K26" s="193">
        <v>343.01010918731293</v>
      </c>
      <c r="L26" s="214">
        <f>IF(OR(OR(J26="",K26=""),OR(J26="s/i",K26="s/i")),"",K26/J26*100-100)</f>
        <v>-24.528178717626318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 t="s">
        <v>106</v>
      </c>
      <c r="F27" s="68" t="s">
        <v>106</v>
      </c>
      <c r="G27" s="69"/>
      <c r="H27" s="215"/>
      <c r="I27" s="216"/>
      <c r="J27" s="69"/>
      <c r="K27" s="215"/>
      <c r="L27" s="216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 t="s">
        <v>106</v>
      </c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4878.2728068736105</v>
      </c>
      <c r="C29" s="65">
        <v>4850.715057427934</v>
      </c>
      <c r="D29" s="65">
        <v>4768.5929640798186</v>
      </c>
      <c r="E29" s="65">
        <v>4733.8701997782664</v>
      </c>
      <c r="F29" s="66">
        <v>4727.8074949002175</v>
      </c>
      <c r="G29" s="72">
        <v>4934.711077738355</v>
      </c>
      <c r="H29" s="4">
        <f t="shared" ref="H29:H31" si="5">AVERAGEIF(B29:F29,"&lt;&gt;0")</f>
        <v>4791.8517046119696</v>
      </c>
      <c r="I29" s="73">
        <f t="shared" ref="I29:I31" si="6">(H29/G29-1)*100</f>
        <v>-2.894989612884491</v>
      </c>
      <c r="J29" s="77">
        <v>3963.0248322838115</v>
      </c>
      <c r="K29" s="5">
        <v>5206.1620987563829</v>
      </c>
      <c r="L29" s="78">
        <f t="shared" si="0"/>
        <v>31.36839457440837</v>
      </c>
    </row>
    <row r="30" spans="1:12" ht="15" customHeight="1">
      <c r="A30" s="57" t="s">
        <v>75</v>
      </c>
      <c r="B30" s="62">
        <v>7492.4009192904596</v>
      </c>
      <c r="C30" s="9">
        <v>7512.7936538802596</v>
      </c>
      <c r="D30" s="9">
        <v>7536.4933184035417</v>
      </c>
      <c r="E30" s="8">
        <v>7510.0378789356919</v>
      </c>
      <c r="F30" s="64">
        <v>6927.4670556540968</v>
      </c>
      <c r="G30" s="70">
        <v>7442.9072012860252</v>
      </c>
      <c r="H30" s="2">
        <f t="shared" si="5"/>
        <v>7395.8385652328097</v>
      </c>
      <c r="I30" s="74">
        <f t="shared" si="6"/>
        <v>-0.63239584721790365</v>
      </c>
      <c r="J30" s="79">
        <v>5344.2743499999942</v>
      </c>
      <c r="K30" s="6">
        <v>8010.0792334425851</v>
      </c>
      <c r="L30" s="80">
        <f>IF(OR(OR(J30="",K30=""),OR(J30="s/i",K30="s/i")),"",K30/J30*100-100)</f>
        <v>49.881512603158086</v>
      </c>
    </row>
    <row r="31" spans="1:12" ht="15" customHeight="1" thickBot="1">
      <c r="A31" s="217" t="s">
        <v>76</v>
      </c>
      <c r="B31" s="218">
        <v>1732.2801301552092</v>
      </c>
      <c r="C31" s="219">
        <v>1717.3989454545442</v>
      </c>
      <c r="D31" s="219">
        <v>1738.3428350332579</v>
      </c>
      <c r="E31" s="219">
        <v>1752.1217097560959</v>
      </c>
      <c r="F31" s="220">
        <v>1715.1943254988898</v>
      </c>
      <c r="G31" s="221">
        <v>1773.9474473170717</v>
      </c>
      <c r="H31" s="222">
        <f t="shared" si="5"/>
        <v>1731.0675891795993</v>
      </c>
      <c r="I31" s="223">
        <f t="shared" si="6"/>
        <v>-2.417200024855537</v>
      </c>
      <c r="J31" s="224">
        <v>1785.6870485809297</v>
      </c>
      <c r="K31" s="225">
        <v>1959.2122060252561</v>
      </c>
      <c r="L31" s="226">
        <f>IF(OR(OR(J31="",K31=""),OR(J31="s/i",K31="s/i")),"",K31/J31*100-100)</f>
        <v>9.717557036784541</v>
      </c>
    </row>
    <row r="32" spans="1:12">
      <c r="A32" s="1" t="s">
        <v>49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3" t="s">
        <v>78</v>
      </c>
      <c r="G2" s="313"/>
      <c r="H2" s="150"/>
      <c r="I2" s="314">
        <v>45091</v>
      </c>
      <c r="J2" s="314"/>
      <c r="K2" s="314"/>
    </row>
    <row r="3" spans="1:11" ht="20.100000000000001" customHeight="1">
      <c r="A3" s="227"/>
      <c r="B3" s="315" t="s">
        <v>79</v>
      </c>
      <c r="C3" s="316"/>
      <c r="D3" s="317" t="s">
        <v>79</v>
      </c>
      <c r="E3" s="318"/>
      <c r="F3" s="318"/>
      <c r="G3" s="318"/>
      <c r="H3" s="318"/>
      <c r="I3" s="316"/>
      <c r="J3" s="315" t="s">
        <v>80</v>
      </c>
      <c r="K3" s="316"/>
    </row>
    <row r="4" spans="1:11" ht="20.100000000000001" customHeight="1">
      <c r="A4" s="143"/>
      <c r="B4" s="309" t="s">
        <v>81</v>
      </c>
      <c r="C4" s="310"/>
      <c r="D4" s="311" t="s">
        <v>82</v>
      </c>
      <c r="E4" s="312"/>
      <c r="F4" s="312"/>
      <c r="G4" s="312"/>
      <c r="H4" s="312"/>
      <c r="I4" s="310"/>
      <c r="J4" s="309" t="s">
        <v>83</v>
      </c>
      <c r="K4" s="310"/>
    </row>
    <row r="5" spans="1:11" ht="20.100000000000001" customHeight="1" thickBot="1">
      <c r="A5" s="228"/>
      <c r="B5" s="229" t="s">
        <v>84</v>
      </c>
      <c r="C5" s="230" t="s">
        <v>85</v>
      </c>
      <c r="D5" s="231" t="s">
        <v>86</v>
      </c>
      <c r="E5" s="232" t="s">
        <v>87</v>
      </c>
      <c r="F5" s="232" t="s">
        <v>88</v>
      </c>
      <c r="G5" s="232" t="s">
        <v>89</v>
      </c>
      <c r="H5" s="232" t="s">
        <v>90</v>
      </c>
      <c r="I5" s="230" t="s">
        <v>91</v>
      </c>
      <c r="J5" s="229" t="s">
        <v>84</v>
      </c>
      <c r="K5" s="230" t="s">
        <v>85</v>
      </c>
    </row>
    <row r="6" spans="1:11" ht="19.5" customHeight="1">
      <c r="A6" s="233">
        <v>2023</v>
      </c>
      <c r="B6" s="234"/>
      <c r="C6" s="235"/>
      <c r="D6" s="236"/>
      <c r="E6" s="237"/>
      <c r="F6" s="238"/>
      <c r="G6" s="238"/>
      <c r="H6" s="239"/>
      <c r="I6" s="238"/>
      <c r="J6" s="238"/>
      <c r="K6" s="235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8" t="s">
        <v>98</v>
      </c>
      <c r="B13" s="240">
        <v>241.40807999999998</v>
      </c>
      <c r="C13" s="241"/>
      <c r="D13" s="242">
        <v>286.32761999999997</v>
      </c>
      <c r="E13" s="242"/>
      <c r="F13" s="243"/>
      <c r="G13" s="243"/>
      <c r="H13" s="243"/>
      <c r="I13" s="243"/>
      <c r="J13" s="244">
        <v>216.22873999999999</v>
      </c>
      <c r="K13" s="245"/>
    </row>
    <row r="14" spans="1:11" ht="19.5" customHeight="1">
      <c r="A14" s="233">
        <v>2024</v>
      </c>
      <c r="B14" s="236"/>
      <c r="C14" s="246"/>
      <c r="D14" s="247"/>
      <c r="E14" s="239"/>
      <c r="F14" s="239"/>
      <c r="G14" s="239"/>
      <c r="H14" s="239"/>
      <c r="I14" s="246"/>
      <c r="J14" s="248"/>
      <c r="K14" s="246"/>
    </row>
    <row r="15" spans="1:11" ht="19.5" customHeight="1">
      <c r="A15" s="133" t="s">
        <v>99</v>
      </c>
      <c r="B15" s="132">
        <v>246.55223999999998</v>
      </c>
      <c r="C15" s="134"/>
      <c r="D15" s="249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50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9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50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51" t="s">
        <v>98</v>
      </c>
      <c r="B19" s="252">
        <v>259.22892000000002</v>
      </c>
      <c r="C19" s="253"/>
      <c r="D19" s="254">
        <v>281.27531999999997</v>
      </c>
      <c r="E19" s="255"/>
      <c r="F19" s="255"/>
      <c r="G19" s="256"/>
      <c r="H19" s="256"/>
      <c r="I19" s="257"/>
      <c r="J19" s="258">
        <v>203.63097999999999</v>
      </c>
      <c r="K19" s="253"/>
    </row>
    <row r="20" spans="1:11" ht="19.5" customHeight="1">
      <c r="A20" s="233">
        <v>2025</v>
      </c>
      <c r="B20" s="236"/>
      <c r="C20" s="246"/>
      <c r="D20" s="247"/>
      <c r="E20" s="239"/>
      <c r="F20" s="239"/>
      <c r="G20" s="239"/>
      <c r="H20" s="239"/>
      <c r="I20" s="246"/>
      <c r="J20" s="248"/>
      <c r="K20" s="246"/>
    </row>
    <row r="21" spans="1:11" ht="19.5" customHeight="1">
      <c r="A21" s="133" t="s">
        <v>99</v>
      </c>
      <c r="B21" s="132">
        <v>262.53588000000002</v>
      </c>
      <c r="C21" s="134"/>
      <c r="D21" s="249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50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9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50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51" t="s">
        <v>98</v>
      </c>
      <c r="B25" s="252"/>
      <c r="C25" s="253"/>
      <c r="D25" s="254"/>
      <c r="E25" s="255"/>
      <c r="F25" s="255"/>
      <c r="G25" s="256"/>
      <c r="H25" s="256"/>
      <c r="I25" s="257"/>
      <c r="J25" s="258">
        <v>191.72215999999997</v>
      </c>
      <c r="K25" s="253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groups xmlns="http://grouplists.napkyn.com">
  <group xmlns="http://grouplists.napkyn.com">[]</group>
</group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2025-10-20T11:53:54Z</cp:lastPrinted>
  <dcterms:created xsi:type="dcterms:W3CDTF">2010-11-09T14:07:20Z</dcterms:created>
  <dcterms:modified xsi:type="dcterms:W3CDTF">2025-11-24T13:11:40Z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