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depa.sharepoint.com/sites/PolticaSectorial-Cereales/Documentos compartidos/Cereales/CEREALES HISTORICO/BOLETINES/Boletín Avena/2026/"/>
    </mc:Choice>
  </mc:AlternateContent>
  <xr:revisionPtr revIDLastSave="1635" documentId="13_ncr:1_{43BBBEB6-62FD-436B-A731-B18AC6C27108}" xr6:coauthVersionLast="47" xr6:coauthVersionMax="47" xr10:uidLastSave="{C1F23499-A0F7-480D-AE70-1BDE72A51EA8}"/>
  <bookViews>
    <workbookView xWindow="-120" yWindow="-120" windowWidth="29040" windowHeight="15720" tabRatio="826" firstSheet="1" activeTab="33" xr2:uid="{00000000-000D-0000-FFFF-FFFF00000000}"/>
  </bookViews>
  <sheets>
    <sheet name="Portada" sheetId="44" r:id="rId1"/>
    <sheet name="Contenido" sheetId="45" r:id="rId2"/>
    <sheet name="1" sheetId="12" r:id="rId3"/>
    <sheet name="2" sheetId="52" r:id="rId4"/>
    <sheet name="3" sheetId="53" r:id="rId5"/>
    <sheet name="4" sheetId="24" r:id="rId6"/>
    <sheet name="5" sheetId="48" r:id="rId7"/>
    <sheet name="6" sheetId="25" r:id="rId8"/>
    <sheet name="7" sheetId="58" r:id="rId9"/>
    <sheet name="8" sheetId="51" r:id="rId10"/>
    <sheet name="9" sheetId="79" r:id="rId11"/>
    <sheet name="10" sheetId="27" r:id="rId12"/>
    <sheet name="11" sheetId="28" r:id="rId13"/>
    <sheet name="12" sheetId="60" r:id="rId14"/>
    <sheet name="13" sheetId="63" r:id="rId15"/>
    <sheet name="14" sheetId="73" r:id="rId16"/>
    <sheet name="15" sheetId="74" r:id="rId17"/>
    <sheet name="16" sheetId="81" r:id="rId18"/>
    <sheet name="17" sheetId="29" r:id="rId19"/>
    <sheet name="18" sheetId="67" r:id="rId20"/>
    <sheet name="19" sheetId="69" r:id="rId21"/>
    <sheet name="20" sheetId="70" r:id="rId22"/>
    <sheet name="21" sheetId="75" r:id="rId23"/>
    <sheet name="22" sheetId="82" r:id="rId24"/>
    <sheet name="23" sheetId="30" r:id="rId25"/>
    <sheet name="24" sheetId="78" r:id="rId26"/>
    <sheet name="25" sheetId="89" r:id="rId27"/>
    <sheet name="26" sheetId="83" r:id="rId28"/>
    <sheet name="27" sheetId="31" r:id="rId29"/>
    <sheet name="28" sheetId="84" r:id="rId30"/>
    <sheet name="29" sheetId="76" r:id="rId31"/>
    <sheet name="30" sheetId="85" r:id="rId32"/>
    <sheet name="31" sheetId="86" r:id="rId33"/>
    <sheet name="32" sheetId="88" r:id="rId34"/>
  </sheets>
  <externalReferences>
    <externalReference r:id="rId35"/>
    <externalReference r:id="rId36"/>
  </externalReferences>
  <definedNames>
    <definedName name="_xlnm.Print_Area" localSheetId="2">'1'!$A$1:$J$21</definedName>
    <definedName name="_xlnm.Print_Area" localSheetId="11">'10'!$A$1:$F$12</definedName>
    <definedName name="_xlnm.Print_Area" localSheetId="12">'11'!$A$1:$J$32</definedName>
    <definedName name="_xlnm.Print_Area" localSheetId="13">'12'!$B$1:$T$39</definedName>
    <definedName name="_xlnm.Print_Area" localSheetId="14">'13'!$B$1:$N$28</definedName>
    <definedName name="_xlnm.Print_Area" localSheetId="15">'14'!$B$4:$O$31</definedName>
    <definedName name="_xlnm.Print_Area" localSheetId="16">'15'!$A$4:$O$30</definedName>
    <definedName name="_xlnm.Print_Area" localSheetId="17">'16'!$A$1:$K$35</definedName>
    <definedName name="_xlnm.Print_Area" localSheetId="18">'17'!$B$2:$J$49</definedName>
    <definedName name="_xlnm.Print_Area" localSheetId="19">'18'!$B$2:$X$58</definedName>
    <definedName name="_xlnm.Print_Area" localSheetId="20">'19'!$B$2:$N$33</definedName>
    <definedName name="_xlnm.Print_Area" localSheetId="3">'2'!$A$1:$G$27</definedName>
    <definedName name="_xlnm.Print_Area" localSheetId="21">'20'!$B$2:$O$45</definedName>
    <definedName name="_xlnm.Print_Area" localSheetId="22">'21'!$B$2:$O$45</definedName>
    <definedName name="_xlnm.Print_Area" localSheetId="23">'22'!$B$1:$K$36</definedName>
    <definedName name="_xlnm.Print_Area" localSheetId="24">'23'!$B$2:$J$29</definedName>
    <definedName name="_xlnm.Print_Area" localSheetId="25">'24'!$B$2:$O$42</definedName>
    <definedName name="_xlnm.Print_Area" localSheetId="26">'25'!$B$2:$O$41</definedName>
    <definedName name="_xlnm.Print_Area" localSheetId="27">'26'!$B$1:$K$37</definedName>
    <definedName name="_xlnm.Print_Area" localSheetId="28">'27'!$B$2:$J$31</definedName>
    <definedName name="_xlnm.Print_Area" localSheetId="29">'28'!$B$1:$K$34</definedName>
    <definedName name="_xlnm.Print_Area" localSheetId="30">'29'!$B$2:$K$28</definedName>
    <definedName name="_xlnm.Print_Area" localSheetId="4">'3'!$B$1:$L$32</definedName>
    <definedName name="_xlnm.Print_Area" localSheetId="31">'30'!$B$1:$Z$40</definedName>
    <definedName name="_xlnm.Print_Area" localSheetId="32">'31'!$B$1:$K$35</definedName>
    <definedName name="_xlnm.Print_Area" localSheetId="33">'32'!$B$1:$K$32</definedName>
    <definedName name="_xlnm.Print_Area" localSheetId="5">'4'!$A$1:$J$17</definedName>
    <definedName name="_xlnm.Print_Area" localSheetId="6">'5'!$A$2:$K$39</definedName>
    <definedName name="_xlnm.Print_Area" localSheetId="7">'6'!$A$1:$J$18</definedName>
    <definedName name="_xlnm.Print_Area" localSheetId="8">'7'!$A$1:$L$25</definedName>
    <definedName name="_xlnm.Print_Area" localSheetId="9">'8'!$A$1:$L$33</definedName>
    <definedName name="_xlnm.Print_Area" localSheetId="10">'9'!$A$1:$M$40</definedName>
    <definedName name="_xlnm.Print_Area" localSheetId="1">Contenido!$A$1:$G$57</definedName>
    <definedName name="_xlnm.Print_Area" localSheetId="0">Portada!$A$1:$G$81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88" l="1"/>
  <c r="O15" i="88"/>
  <c r="N15" i="69" l="1"/>
  <c r="M15" i="69"/>
  <c r="N14" i="69"/>
  <c r="M14" i="69"/>
  <c r="N13" i="69"/>
  <c r="M13" i="69"/>
  <c r="N12" i="69"/>
  <c r="M12" i="69"/>
  <c r="N11" i="69"/>
  <c r="M11" i="69"/>
  <c r="N10" i="69"/>
  <c r="M10" i="69"/>
  <c r="N9" i="69"/>
  <c r="M9" i="69"/>
  <c r="N8" i="69"/>
  <c r="M8" i="69"/>
  <c r="N7" i="69"/>
  <c r="M7" i="69"/>
  <c r="N6" i="69"/>
  <c r="M6" i="69"/>
  <c r="N5" i="69"/>
  <c r="M5" i="69"/>
  <c r="L12" i="63"/>
  <c r="N11" i="63"/>
  <c r="N10" i="63"/>
  <c r="N9" i="63"/>
  <c r="N8" i="63"/>
  <c r="N7" i="63"/>
  <c r="N6" i="63"/>
  <c r="N5" i="63"/>
  <c r="M17" i="48"/>
  <c r="J5" i="69"/>
  <c r="K5" i="69"/>
  <c r="L5" i="69"/>
  <c r="J6" i="69"/>
  <c r="K6" i="69"/>
  <c r="L6" i="69"/>
  <c r="J7" i="69"/>
  <c r="K7" i="69"/>
  <c r="L7" i="69"/>
  <c r="J8" i="69"/>
  <c r="K8" i="69"/>
  <c r="L8" i="69"/>
  <c r="J9" i="69"/>
  <c r="K9" i="69"/>
  <c r="L9" i="69"/>
  <c r="J10" i="69"/>
  <c r="K10" i="69"/>
  <c r="L10" i="69"/>
  <c r="J11" i="69"/>
  <c r="K11" i="69"/>
  <c r="L11" i="69"/>
  <c r="J12" i="69"/>
  <c r="K12" i="69"/>
  <c r="L12" i="69"/>
  <c r="J13" i="69"/>
  <c r="K13" i="69"/>
  <c r="L13" i="69"/>
  <c r="J14" i="69"/>
  <c r="K14" i="69"/>
  <c r="L14" i="69"/>
  <c r="J15" i="69"/>
  <c r="K15" i="69"/>
  <c r="L15" i="69"/>
  <c r="K5" i="63"/>
  <c r="K6" i="63"/>
  <c r="K7" i="63"/>
  <c r="K8" i="63"/>
  <c r="K9" i="63"/>
  <c r="K10" i="63"/>
  <c r="K11" i="63"/>
  <c r="I15" i="69"/>
  <c r="I14" i="69"/>
  <c r="I13" i="69"/>
  <c r="I12" i="69"/>
  <c r="I11" i="69"/>
  <c r="I10" i="69"/>
  <c r="I9" i="69"/>
  <c r="I8" i="69"/>
  <c r="I7" i="69"/>
  <c r="I6" i="69"/>
  <c r="I5" i="69"/>
  <c r="N12" i="63" l="1"/>
  <c r="K12" i="63"/>
  <c r="L5" i="63"/>
  <c r="M5" i="63"/>
  <c r="L6" i="63"/>
  <c r="M6" i="63"/>
  <c r="L7" i="63"/>
  <c r="M7" i="63"/>
  <c r="L8" i="63"/>
  <c r="M8" i="63"/>
  <c r="L9" i="63"/>
  <c r="M9" i="63"/>
  <c r="L10" i="63"/>
  <c r="M10" i="63"/>
  <c r="L11" i="63"/>
  <c r="M11" i="63"/>
  <c r="J5" i="63"/>
  <c r="J6" i="63"/>
  <c r="J7" i="63"/>
  <c r="J8" i="63"/>
  <c r="J9" i="63"/>
  <c r="J10" i="63"/>
  <c r="J11" i="63"/>
  <c r="I12" i="63"/>
  <c r="I11" i="63"/>
  <c r="I10" i="63"/>
  <c r="I9" i="63"/>
  <c r="I8" i="63"/>
  <c r="I7" i="63"/>
  <c r="I6" i="63"/>
  <c r="I5" i="63"/>
  <c r="H15" i="69"/>
  <c r="H14" i="69"/>
  <c r="H13" i="69"/>
  <c r="H12" i="69"/>
  <c r="H11" i="69"/>
  <c r="H10" i="69"/>
  <c r="H9" i="69"/>
  <c r="H8" i="69"/>
  <c r="H7" i="69"/>
  <c r="H6" i="69"/>
  <c r="H5" i="69"/>
  <c r="M12" i="63" l="1"/>
  <c r="J12" i="63"/>
  <c r="G15" i="69"/>
  <c r="G14" i="69"/>
  <c r="G13" i="69"/>
  <c r="G12" i="69"/>
  <c r="G11" i="69"/>
  <c r="G10" i="69"/>
  <c r="G9" i="69"/>
  <c r="G8" i="69"/>
  <c r="G7" i="69"/>
  <c r="G6" i="69"/>
  <c r="G5" i="69"/>
  <c r="M15" i="81"/>
  <c r="N15" i="81"/>
  <c r="O15" i="81"/>
  <c r="G11" i="63"/>
  <c r="G10" i="63"/>
  <c r="G9" i="63"/>
  <c r="G8" i="63"/>
  <c r="G7" i="63"/>
  <c r="G6" i="63"/>
  <c r="G5" i="63"/>
  <c r="G12" i="63" s="1"/>
  <c r="O15" i="51" l="1"/>
  <c r="O16" i="84" l="1"/>
  <c r="P15" i="51"/>
  <c r="Q15" i="51"/>
  <c r="R15" i="51"/>
  <c r="N15" i="51"/>
  <c r="O17" i="48"/>
  <c r="P17" i="48"/>
  <c r="Q17" i="48"/>
  <c r="R17" i="48"/>
  <c r="S17" i="48"/>
  <c r="N17" i="48"/>
  <c r="N16" i="84"/>
  <c r="M16" i="84"/>
  <c r="N18" i="83"/>
  <c r="M18" i="83"/>
  <c r="N17" i="82"/>
  <c r="M17" i="82"/>
  <c r="D29" i="73"/>
  <c r="P18" i="79"/>
  <c r="O18" i="79"/>
  <c r="O14" i="86" l="1"/>
  <c r="M14" i="86"/>
  <c r="N14" i="86"/>
  <c r="Q18" i="79" l="1"/>
  <c r="R18" i="79"/>
  <c r="P15" i="88" l="1"/>
  <c r="O18" i="83"/>
  <c r="O17" i="82"/>
  <c r="K6" i="12" l="1"/>
  <c r="K7" i="12"/>
  <c r="K8" i="12"/>
  <c r="K9" i="12"/>
  <c r="K10" i="12"/>
  <c r="K11" i="12"/>
  <c r="K12" i="12"/>
  <c r="L13" i="12" l="1"/>
  <c r="Q13" i="12" l="1"/>
  <c r="R13" i="12" s="1"/>
  <c r="L6" i="12" l="1"/>
  <c r="L7" i="12"/>
  <c r="L8" i="12"/>
  <c r="L9" i="12"/>
  <c r="L10" i="12"/>
  <c r="L11" i="12"/>
  <c r="L12" i="12"/>
  <c r="O6" i="12"/>
  <c r="O7" i="12"/>
  <c r="O8" i="12"/>
  <c r="O9" i="12"/>
  <c r="O10" i="12"/>
  <c r="O11" i="12"/>
  <c r="O12" i="12"/>
  <c r="N6" i="12"/>
  <c r="N7" i="12"/>
  <c r="N8" i="12"/>
  <c r="N9" i="12"/>
  <c r="N10" i="12"/>
  <c r="N11" i="12"/>
  <c r="N12" i="12"/>
  <c r="Q6" i="12"/>
  <c r="R6" i="12" s="1"/>
  <c r="Q7" i="12"/>
  <c r="R7" i="12" s="1"/>
  <c r="Q8" i="12"/>
  <c r="R8" i="12" s="1"/>
  <c r="Q9" i="12"/>
  <c r="R9" i="12" s="1"/>
  <c r="Q10" i="12"/>
  <c r="R10" i="12" s="1"/>
  <c r="Q11" i="12"/>
  <c r="R11" i="12" s="1"/>
  <c r="Q12" i="12"/>
  <c r="R12" i="12" s="1"/>
</calcChain>
</file>

<file path=xl/sharedStrings.xml><?xml version="1.0" encoding="utf-8"?>
<sst xmlns="http://schemas.openxmlformats.org/spreadsheetml/2006/main" count="1410" uniqueCount="293">
  <si>
    <t>Boletín de Avena</t>
  </si>
  <si>
    <t>Publicación de la Oficina de Estudios y Políticas Agrarias (Odepa)</t>
  </si>
  <si>
    <t>del Ministerio de Agricultura, Gobierno de Chile</t>
  </si>
  <si>
    <t>Directora y representante legal</t>
  </si>
  <si>
    <t>Andrea García Lizama</t>
  </si>
  <si>
    <t>Se puede reproducir total o parcialmente citando la fuente</t>
  </si>
  <si>
    <t>Teatinos 40, piso 7. Santiago, Chile</t>
  </si>
  <si>
    <t xml:space="preserve">www.odepa.gob.cl  </t>
  </si>
  <si>
    <t>TABLA DE CONTENIDO</t>
  </si>
  <si>
    <t>Tablas</t>
  </si>
  <si>
    <t>Descripción</t>
  </si>
  <si>
    <t>Página</t>
  </si>
  <si>
    <t>Nº 1</t>
  </si>
  <si>
    <t>Nº 2</t>
  </si>
  <si>
    <t>Chile: Exportaciones de avena forrajera por país de destino</t>
  </si>
  <si>
    <t>Nº 3</t>
  </si>
  <si>
    <t>Chile: Exportaciones de avena bruta por país de destino</t>
  </si>
  <si>
    <t>Nº 4</t>
  </si>
  <si>
    <t>Chile: Exportaciones de avena bruta por glosa arancelaria y país de destino</t>
  </si>
  <si>
    <t>Nº 5</t>
  </si>
  <si>
    <t xml:space="preserve">Chile: Exportaciones de avena procesada por tipo de producto </t>
  </si>
  <si>
    <t>Nº 6</t>
  </si>
  <si>
    <t>Chile: Exportaciones de avena pelada por país de destino</t>
  </si>
  <si>
    <t>Nº 7</t>
  </si>
  <si>
    <t>Chile: Exportaciones de avena pelada por glosa arancelaria y país de destino</t>
  </si>
  <si>
    <t>N° 8</t>
  </si>
  <si>
    <t>Chile: Exportaciones mensuales de avena pelada por región de destino</t>
  </si>
  <si>
    <t>N° 9</t>
  </si>
  <si>
    <t>Chile: Exportaciones mensuales de avena pelada por región y país de destino</t>
  </si>
  <si>
    <t>N° 10</t>
  </si>
  <si>
    <t>N° 11</t>
  </si>
  <si>
    <t>Chile: Exportaciones de avena en hojuelas por país de destino</t>
  </si>
  <si>
    <t>N° 12</t>
  </si>
  <si>
    <t>Chile: Exportaciones de avena en hojuelas por glosa arancelaria y país de destino</t>
  </si>
  <si>
    <t>N° 13</t>
  </si>
  <si>
    <t>Chile: Exportaciones mensuales de avena en hojuelas por región de destino</t>
  </si>
  <si>
    <t>N° 14</t>
  </si>
  <si>
    <t>Chile: Exportaciones mensuales de avena en hojuelas por región y país de destino</t>
  </si>
  <si>
    <t>N° 15</t>
  </si>
  <si>
    <t>N° 16</t>
  </si>
  <si>
    <t>Chile: Exportaciones de harina de avena por país de destino</t>
  </si>
  <si>
    <t>N° 17</t>
  </si>
  <si>
    <t>N° 18</t>
  </si>
  <si>
    <t>Chile: Exportaciones de barras de cereales de avena por país de destino</t>
  </si>
  <si>
    <t>N° 19</t>
  </si>
  <si>
    <t>Chile: Importaciones mensuales de avena por glosa arancelaria</t>
  </si>
  <si>
    <t>N° 20</t>
  </si>
  <si>
    <t>Gráficos</t>
  </si>
  <si>
    <t>Chile: Evolución de la superficie y producción nacional de avena</t>
  </si>
  <si>
    <t>Chile: Evolución de las exportaciones de avena por tipo</t>
  </si>
  <si>
    <t>N° 3</t>
  </si>
  <si>
    <t>Chile: Exportaciones mensuales de avena forrajera por país de destino</t>
  </si>
  <si>
    <t>N° 4</t>
  </si>
  <si>
    <t>Chile: Exportaciones mensuales de avena bruta por país de destino</t>
  </si>
  <si>
    <t>Nº 8</t>
  </si>
  <si>
    <t>Nº 9</t>
  </si>
  <si>
    <t>Nº 10</t>
  </si>
  <si>
    <t>Nº 11</t>
  </si>
  <si>
    <t>Nº 12</t>
  </si>
  <si>
    <t>Nº 13</t>
  </si>
  <si>
    <t>Nº 14</t>
  </si>
  <si>
    <t>Nº 15</t>
  </si>
  <si>
    <t>Nº 16</t>
  </si>
  <si>
    <t>Nº 17</t>
  </si>
  <si>
    <t>Nº 18</t>
  </si>
  <si>
    <t>Nº 19</t>
  </si>
  <si>
    <t>Nº 20</t>
  </si>
  <si>
    <t>Nº 21</t>
  </si>
  <si>
    <t>Nº 22</t>
  </si>
  <si>
    <t>Año</t>
  </si>
  <si>
    <t>Superficie
(ha)</t>
  </si>
  <si>
    <t>Variación Superficie</t>
  </si>
  <si>
    <t>Variación producción</t>
  </si>
  <si>
    <t>Total exportado</t>
  </si>
  <si>
    <t>Exportaciones avena procesada (%)</t>
  </si>
  <si>
    <t>Indice de concentración de empresa</t>
  </si>
  <si>
    <t xml:space="preserve"> </t>
  </si>
  <si>
    <t>Fuente: Elaborado por ODEPA con datos Servicio Nacional de Aduanas.</t>
  </si>
  <si>
    <t>Variación</t>
  </si>
  <si>
    <t>anual</t>
  </si>
  <si>
    <t xml:space="preserve">(%) </t>
  </si>
  <si>
    <t>País de destino</t>
  </si>
  <si>
    <t>Volumen</t>
  </si>
  <si>
    <t>Precio FOB</t>
  </si>
  <si>
    <t>(ton)</t>
  </si>
  <si>
    <t>(USD/ton)</t>
  </si>
  <si>
    <t>Argentina</t>
  </si>
  <si>
    <t>Colombia</t>
  </si>
  <si>
    <t>Costa Rica</t>
  </si>
  <si>
    <t>Cuba</t>
  </si>
  <si>
    <t>Ecuador</t>
  </si>
  <si>
    <t>España</t>
  </si>
  <si>
    <t>Filipinas</t>
  </si>
  <si>
    <t>Guatemala</t>
  </si>
  <si>
    <t>Panamá</t>
  </si>
  <si>
    <t>Perú</t>
  </si>
  <si>
    <t>Rep. Dominicana</t>
  </si>
  <si>
    <t>Venezuela</t>
  </si>
  <si>
    <t>Total general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</si>
  <si>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</si>
  <si>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</si>
  <si>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</si>
  <si>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</si>
  <si>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</si>
  <si>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</si>
  <si>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</si>
  <si>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</si>
  <si>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</si>
  <si>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</si>
  <si>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</si>
  <si>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</si>
  <si>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</si>
  <si>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Fuente: elaborado por Odepa con información del Servicio Nacional de Aduanas.</t>
  </si>
  <si>
    <t>Estados Unidos</t>
  </si>
  <si>
    <t>India</t>
  </si>
  <si>
    <t>México</t>
  </si>
  <si>
    <t>Taiwán</t>
  </si>
  <si>
    <t>10049000</t>
  </si>
  <si>
    <t>11041200</t>
  </si>
  <si>
    <t>11042210</t>
  </si>
  <si>
    <t>Octubre</t>
  </si>
  <si>
    <t>Tipo de producto</t>
  </si>
  <si>
    <t>Barra/cereal avena</t>
  </si>
  <si>
    <t>Harina</t>
  </si>
  <si>
    <t>Hojuela</t>
  </si>
  <si>
    <t>Pelada</t>
  </si>
  <si>
    <t>Bolivia</t>
  </si>
  <si>
    <t>Brasil</t>
  </si>
  <si>
    <t>El Salvador</t>
  </si>
  <si>
    <t>Honduras</t>
  </si>
  <si>
    <t>Jamaica</t>
  </si>
  <si>
    <t>Malasia</t>
  </si>
  <si>
    <t>Nicaragua</t>
  </si>
  <si>
    <t>Tailandia</t>
  </si>
  <si>
    <t>Uruguay</t>
  </si>
  <si>
    <t>Vietnam</t>
  </si>
  <si>
    <t>Canadá</t>
  </si>
  <si>
    <t>11042290</t>
  </si>
  <si>
    <t>19041000</t>
  </si>
  <si>
    <t>19049000</t>
  </si>
  <si>
    <t>Descripción de las glosas arancelarias</t>
  </si>
  <si>
    <t>Las demás avenas (hasta 2012)</t>
  </si>
  <si>
    <t>Granos de avena, aplastados o en copos</t>
  </si>
  <si>
    <t>Granos de avena mondados</t>
  </si>
  <si>
    <t>Los demás granos de avena trabajados, excepto mondados</t>
  </si>
  <si>
    <t>Productos a base de cereales obtenidos por inflado o tostado</t>
  </si>
  <si>
    <t>Preparaciones alimenticias obtenidas con copos de cereales sin tostar o con mezclas de copos de cereales sin tostar y copos de cereales tostados o cereales inflados</t>
  </si>
  <si>
    <t>Los demás productos a base de cereales obtenidos por inflado o tostado</t>
  </si>
  <si>
    <t>Región</t>
  </si>
  <si>
    <t>Asia Oriental</t>
  </si>
  <si>
    <t>Caribe</t>
  </si>
  <si>
    <t>Centroamérica</t>
  </si>
  <si>
    <t>Norteamérica</t>
  </si>
  <si>
    <t>Sudamérica</t>
  </si>
  <si>
    <t>Sudeste Asiático</t>
  </si>
  <si>
    <t>Surasia</t>
  </si>
  <si>
    <t>Países</t>
  </si>
  <si>
    <t>China</t>
  </si>
  <si>
    <t>Haití</t>
  </si>
  <si>
    <t>Indonesia</t>
  </si>
  <si>
    <t>Italia</t>
  </si>
  <si>
    <t>Jordania</t>
  </si>
  <si>
    <t>Líbano</t>
  </si>
  <si>
    <t>Marruecos</t>
  </si>
  <si>
    <t>Paraguay</t>
  </si>
  <si>
    <t>Puerto Rico</t>
  </si>
  <si>
    <t>Singapur</t>
  </si>
  <si>
    <t>Trinidad y Tobago</t>
  </si>
  <si>
    <t>África</t>
  </si>
  <si>
    <t>Medio Oriente</t>
  </si>
  <si>
    <t>Centro américa</t>
  </si>
  <si>
    <t>Norte américa</t>
  </si>
  <si>
    <t>Sud
américa</t>
  </si>
  <si>
    <t>11029000</t>
  </si>
  <si>
    <t>Precio CIF</t>
  </si>
  <si>
    <t>Alemania</t>
  </si>
  <si>
    <t>Australia</t>
  </si>
  <si>
    <t>Bélgica</t>
  </si>
  <si>
    <t>Bulgaria</t>
  </si>
  <si>
    <t>Chile</t>
  </si>
  <si>
    <t>Finlandia</t>
  </si>
  <si>
    <t>Holanda</t>
  </si>
  <si>
    <t>Letonia</t>
  </si>
  <si>
    <t>Polonia</t>
  </si>
  <si>
    <t>Reino Unido</t>
  </si>
  <si>
    <t>Suecia</t>
  </si>
  <si>
    <t>Zona Franca Arica</t>
  </si>
  <si>
    <t>Fuente: elaborado por Odepa con información del Servicio Nacional de Aduanas.
Nota: grano bruto está considerado dentro de las glosas 10040000, 10041000 y 10049000.</t>
  </si>
  <si>
    <t>N° 21</t>
  </si>
  <si>
    <t>Paulina Contreras H.</t>
  </si>
  <si>
    <t>Total</t>
  </si>
  <si>
    <t>Fuente: elaborado por Odepa con información del Servicio Nacional de Aduanas.
Nota: grano bruto está considerado dentro de las glosas: 10040000, 10041000 y 10049000.</t>
  </si>
  <si>
    <t>Fuente: elaborado por Odepa con información del Servicio Nacional de Aduanas.
Nota: avena procesada considera las glosas: 11041200, 11042210, 11042290 y 19049000.</t>
  </si>
  <si>
    <t>Chile: Importaciones por tipo de avena y país de origen</t>
  </si>
  <si>
    <t>Avena: Producción y comercio exterior</t>
  </si>
  <si>
    <t>BOLETÍN DE AVENA</t>
  </si>
  <si>
    <t>11042210**</t>
  </si>
  <si>
    <t>Chile: Exportaciones de barras de cereales** de avena por país de destino</t>
  </si>
  <si>
    <t>Grano bruto**</t>
  </si>
  <si>
    <t>Avena Forrajera**</t>
  </si>
  <si>
    <t>Avena Procesada***</t>
  </si>
  <si>
    <t>Año / Glosa</t>
  </si>
  <si>
    <t>19042000</t>
  </si>
  <si>
    <t xml:space="preserve"> País de destino</t>
  </si>
  <si>
    <t>Glosa / Mes</t>
  </si>
  <si>
    <t>Teléfono : 56 2 23973000</t>
  </si>
  <si>
    <t>Suma</t>
  </si>
  <si>
    <t>Chile: Precio FOB promedio mensual de avena forrajera por país de destino</t>
  </si>
  <si>
    <t>Chile: Precio FOB promedio mensual de avena bruta por país de destino</t>
  </si>
  <si>
    <t>Chile: Precio FOB promedio mensual de avena en hojuelas por región y país de destino</t>
  </si>
  <si>
    <t>Chile: Precio FOB promedio mensual de harina de avena por región y país de destino</t>
  </si>
  <si>
    <t>Nigeria</t>
  </si>
  <si>
    <t>Nueva Zelanda</t>
  </si>
  <si>
    <t>Chile: Precio FOB promedio mensual de avena pelada por región y país de destino</t>
  </si>
  <si>
    <t>Chile: Exportaciones mensuales de harina de avena por región y país de destino</t>
  </si>
  <si>
    <t>Chile: Exportaciones mensuales de avena bruta</t>
  </si>
  <si>
    <t>Chile: Precio FOB promedio mensual de avena bruta</t>
  </si>
  <si>
    <t>Chile: Exportaciones mensuales de avena pelada</t>
  </si>
  <si>
    <t>Chile: Precio FOB promedio mensual de avena pelada</t>
  </si>
  <si>
    <t>Chile: Exportaciones mensuales de avena en hojuelas</t>
  </si>
  <si>
    <t>Chile: Precio FOB promedio mensual de avena en hojuelas</t>
  </si>
  <si>
    <t>Chile: Exportaciones mensuales de harina de avena</t>
  </si>
  <si>
    <t>Chile: Precio FOB promedio mensual de harina de avena</t>
  </si>
  <si>
    <t>Chile: Exportaciones mensuales de barra/cereales</t>
  </si>
  <si>
    <t>Chile: Precio FOB promedio mensual de barra/cereales</t>
  </si>
  <si>
    <t>Chile: Importaciones mensuales de avena grano bruto años</t>
  </si>
  <si>
    <t>Chile: Precio CIF promedio mensual de avena grano bruto</t>
  </si>
  <si>
    <t>Chile: Importaciones mensuales de avena procesada</t>
  </si>
  <si>
    <t>Chile: Precio CIF promedio mensual de avena procesada</t>
  </si>
  <si>
    <t>Tabla N°1</t>
  </si>
  <si>
    <t>Tabla N°2</t>
  </si>
  <si>
    <t>Tabla N°3</t>
  </si>
  <si>
    <t>Tabla N°4</t>
  </si>
  <si>
    <t>Tabla N°5</t>
  </si>
  <si>
    <t>Tabla N°6</t>
  </si>
  <si>
    <t>Tabla N°7</t>
  </si>
  <si>
    <t>Tabla N°8</t>
  </si>
  <si>
    <t>Tabla N°9</t>
  </si>
  <si>
    <t>Tabla N°10</t>
  </si>
  <si>
    <t>Tabla N°11</t>
  </si>
  <si>
    <t>Tabla N°12</t>
  </si>
  <si>
    <t>Tabla N°13</t>
  </si>
  <si>
    <t>Tabla N°14</t>
  </si>
  <si>
    <t>Tabla N°15</t>
  </si>
  <si>
    <t>Tabla N°16</t>
  </si>
  <si>
    <t>Tabla N°17</t>
  </si>
  <si>
    <t>Tabla N°18</t>
  </si>
  <si>
    <t>Tabla N°19</t>
  </si>
  <si>
    <t>Tabla N°20</t>
  </si>
  <si>
    <t>Tabla N° 21</t>
  </si>
  <si>
    <r>
      <t xml:space="preserve">Fuente: elaborado por Odepa con información del Servicio Nacional de Aduanas.
</t>
    </r>
    <r>
      <rPr>
        <b/>
        <sz val="10"/>
        <color rgb="FF000000"/>
        <rFont val="Calibri"/>
        <family val="2"/>
      </rPr>
      <t>*</t>
    </r>
    <r>
      <rPr>
        <sz val="10"/>
        <color rgb="FF000000"/>
        <rFont val="Calibri"/>
        <family val="2"/>
      </rPr>
      <t>Las cifras de exportaciones e importación de avena procesada consideran desde el boletín de abril 2022 la glosa 1102900 "las demás harinas de cereales, excepto trigo y morcajo" para la avena.</t>
    </r>
  </si>
  <si>
    <t>Avena forrajera</t>
  </si>
  <si>
    <t>Avena bruta</t>
  </si>
  <si>
    <t>Avena procesada</t>
  </si>
  <si>
    <t>Chile: Superficie, producción, rendimiento, exportaciones e importaciones</t>
  </si>
  <si>
    <t>Rendimiento
(qq/ha)</t>
  </si>
  <si>
    <t>Arabia Saudita</t>
  </si>
  <si>
    <t>Asia Occidental</t>
  </si>
  <si>
    <t>Barbados</t>
  </si>
  <si>
    <t>Exportaciones (t)</t>
  </si>
  <si>
    <t>Importaciones (t)</t>
  </si>
  <si>
    <t>Producción
(t)</t>
  </si>
  <si>
    <t>Hungría</t>
  </si>
  <si>
    <t>(t)</t>
  </si>
  <si>
    <t>(USD/t)</t>
  </si>
  <si>
    <t>Chile: Exportaciones de avena bruta por glosa arancelaria y país de destino (t)</t>
  </si>
  <si>
    <t>Chile: Exportaciones de avena procesada por tipo de producto - volumen (t)</t>
  </si>
  <si>
    <t>Chile: Exportaciones de avena pelada por glosa arancelaria y país de destino - volumen (t)</t>
  </si>
  <si>
    <t>Chile: Exportaciones mensuales de avena pelada por región de destino 2025 - volumen (t)</t>
  </si>
  <si>
    <t>Chile: Exportaciones mensuales de avena pelada por región y país de destino 2025 - volumen (t)</t>
  </si>
  <si>
    <t>Chile: Precio FOB promedio mensual de avena pelada por región y país de destino en 2025 (USD/t)</t>
  </si>
  <si>
    <t>Chile: Exportaciones de avena en hojuelas por glosa arancelaria y país de destino - volumen (t)</t>
  </si>
  <si>
    <t xml:space="preserve">Chile: Exportaciones de avena en hojuelas por país de destino </t>
  </si>
  <si>
    <t>Chile: Exportaciones mensuales de avena en hojuelas por región de destino 2025 - volumen (t)</t>
  </si>
  <si>
    <t>Chile: Exportaciones mensuales de avena en hojuelas por región y país de destino 2025 - volumen (t)</t>
  </si>
  <si>
    <t>Chile: Precio FOB promedio mensual de avena en hojuelas por región y país de destino 2025 (USD/t)</t>
  </si>
  <si>
    <t>Chile: Exportaciones mensuales de harina de avena por región y país de destino 2025 (t)</t>
  </si>
  <si>
    <t>Chile: Precio FOB promedio mensual de harina de avena por región y país de destino 2025 (USD/t)</t>
  </si>
  <si>
    <t>Chile: Importaciones mensuales de avena por glosa arancelaria* 2025 - volumen (t)</t>
  </si>
  <si>
    <t xml:space="preserve">  </t>
  </si>
  <si>
    <t>Bahrein</t>
  </si>
  <si>
    <t>Oceanía</t>
  </si>
  <si>
    <t>Irlanda</t>
  </si>
  <si>
    <t>Enero 2026</t>
  </si>
  <si>
    <t>Avance de información al 31 de diciembre 2025</t>
  </si>
  <si>
    <r>
      <rPr>
        <b/>
        <sz val="10"/>
        <color rgb="FF000000"/>
        <rFont val="Calibri"/>
        <family val="2"/>
        <scheme val="minor"/>
      </rPr>
      <t xml:space="preserve">Notas: </t>
    </r>
    <r>
      <rPr>
        <sz val="10"/>
        <color indexed="8"/>
        <rFont val="Calibri"/>
        <family val="2"/>
        <scheme val="minor"/>
      </rPr>
      <t xml:space="preserve">
1. Del total de las importaciones registradas en 2021, el 99,5% corresponden a importaciones realizadas a través de la glosa arancelaria 10049000.
2. Desde el boletín de abril 2022. las cifras de exportaciones e importaciones de avena procesada consideran la glosa 1102900 - "las demás harinas de cereales, excepto trigo y morcajo".
Fuente: elaborado por Odepa con información del INE y del Servicio Nacional de Aduanas.</t>
    </r>
  </si>
  <si>
    <r>
      <rPr>
        <b/>
        <sz val="10"/>
        <color rgb="FF000000"/>
        <rFont val="Calibri"/>
        <family val="2"/>
        <scheme val="minor"/>
      </rPr>
      <t>Nota:</t>
    </r>
    <r>
      <rPr>
        <sz val="10"/>
        <color indexed="8"/>
        <rFont val="Calibri"/>
        <family val="2"/>
        <scheme val="minor"/>
      </rPr>
      <t xml:space="preserve">
Las exportaciones de avena forrajera se realizan a través de la partida arancelaria 10049000. 
Fuente: elaborado por Odepa con información del Servicio Nacional de Aduanas.</t>
    </r>
  </si>
  <si>
    <r>
      <rPr>
        <b/>
        <sz val="10"/>
        <color rgb="FF000000"/>
        <rFont val="Calibri"/>
        <family val="2"/>
        <scheme val="minor"/>
      </rPr>
      <t>Nota:</t>
    </r>
    <r>
      <rPr>
        <sz val="10"/>
        <color indexed="8"/>
        <rFont val="Calibri"/>
        <family val="2"/>
        <scheme val="minor"/>
      </rPr>
      <t xml:space="preserve">
Las exportaciones de avena bruta se realizan a través de las glosas arancelarias: 10049000, 110412000 y 11042210. 
Fuente: elaborado por Odepa con información del Servicio Nacional de Aduanas.
</t>
    </r>
  </si>
  <si>
    <t>Fuente: elaborado por Odepa con información del Servicio Nacional de Aduanas.
**Avena Bruta exportada por glosa 11042210: Granos de avena mondados (pelados).</t>
  </si>
  <si>
    <t xml:space="preserve">Fuente: elaborado por Odepa con información del Servicio Nacional de Aduanas.
</t>
  </si>
  <si>
    <r>
      <t xml:space="preserve">Fuente: elaborado por Odepa con información del Servicio Nacional de Aduanas.
</t>
    </r>
    <r>
      <rPr>
        <b/>
        <sz val="10"/>
        <color rgb="FF000000"/>
        <rFont val="Calibri"/>
        <family val="2"/>
        <scheme val="minor"/>
      </rPr>
      <t>Las cifras de exportaciones e importación de avena procesada consideran desde el boletín abril 2022 la glosa 1102900 "las demás harinas de cereales, excepto trigo y morcajo" para la avena</t>
    </r>
    <r>
      <rPr>
        <sz val="10"/>
        <color indexed="8"/>
        <rFont val="Calibri"/>
        <family val="2"/>
        <scheme val="minor"/>
      </rPr>
      <t xml:space="preserve">.
</t>
    </r>
  </si>
  <si>
    <t>Fuente: elaborado por Odepa con información del Servicio Nacional de Aduanas.
**Sólo incluye cereales cuyo contenido principal sea avena.</t>
  </si>
  <si>
    <t>Fuente: elaborado por Odepa con información del Servicio Nacional de Aduanas.
** Grano bruto y avena forrajera están consideradas dentro de las glosas: 10040000, 10041000 y 10049000.
*** Avena procesada considera las glosas: 11041200, 11042210, 11042290 y 19049000.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</si>
</sst>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 * #,##0.0_ ;_ * \-#,##0.0_ ;_ * &quot;-&quot;_ ;_ @_ "/>
    <numFmt numFmtId="166" formatCode="_ * #,##0.00_ ;_ * \-#,##0.00_ ;_ * &quot;-&quot;_ ;_ @_ "/>
    <numFmt numFmtId="167" formatCode="0.0%"/>
    <numFmt numFmtId="168" formatCode="_ * #,##0.00000_ ;_ * \-#,##0.00000_ ;_ * &quot;-&quot;_ ;_ @_ "/>
    <numFmt numFmtId="169" formatCode="[$-10C0A]#,###,##0"/>
    <numFmt numFmtId="170" formatCode="_-* #,##0_-;\-* #,##0_-;_-* &quot;-&quot;??_-;_-@_-"/>
    <numFmt numFmtId="171" formatCode="0.0000%"/>
  </numFmts>
  <fonts count="6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Arial"/>
      <family val="2"/>
    </font>
    <font>
      <sz val="12"/>
      <color indexed="8"/>
      <name val="Verdana"/>
      <family val="2"/>
    </font>
    <font>
      <sz val="11"/>
      <color indexed="8"/>
      <name val="Verdana"/>
      <family val="2"/>
    </font>
    <font>
      <b/>
      <sz val="10"/>
      <color indexed="8"/>
      <name val="Verdana"/>
      <family val="2"/>
    </font>
    <font>
      <sz val="12"/>
      <color indexed="63"/>
      <name val="Verdana"/>
      <family val="2"/>
    </font>
    <font>
      <b/>
      <sz val="16"/>
      <name val="Arial"/>
      <family val="2"/>
    </font>
    <font>
      <sz val="16"/>
      <name val="Verdana"/>
      <family val="2"/>
    </font>
    <font>
      <sz val="10"/>
      <color indexed="8"/>
      <name val="Verdana"/>
      <family val="2"/>
    </font>
    <font>
      <b/>
      <sz val="12"/>
      <color indexed="63"/>
      <name val="Arial"/>
      <family val="2"/>
    </font>
    <font>
      <sz val="11"/>
      <color indexed="8"/>
      <name val="Arial"/>
      <family val="2"/>
    </font>
    <font>
      <sz val="7"/>
      <color indexed="8"/>
      <name val="Verdana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b/>
      <sz val="7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indexed="8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9"/>
      <name val="Arial"/>
      <family val="2"/>
    </font>
    <font>
      <sz val="11"/>
      <color rgb="FFFFFFFF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indexed="64"/>
      </top>
      <bottom style="medium">
        <color rgb="FFA6A6A6"/>
      </bottom>
      <diagonal/>
    </border>
    <border>
      <left/>
      <right style="medium">
        <color indexed="64"/>
      </right>
      <top style="medium">
        <color indexed="64"/>
      </top>
      <bottom style="medium">
        <color rgb="FFA6A6A6"/>
      </bottom>
      <diagonal/>
    </border>
    <border>
      <left style="medium">
        <color indexed="64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indexed="64"/>
      </right>
      <top/>
      <bottom style="medium">
        <color rgb="FFA6A6A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A6A6A6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0">
    <xf numFmtId="0" fontId="0" fillId="0" borderId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>
      <alignment wrapText="1"/>
    </xf>
    <xf numFmtId="0" fontId="10" fillId="0" borderId="0">
      <alignment wrapText="1"/>
    </xf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0" fontId="37" fillId="0" borderId="0" applyNumberFormat="0" applyFill="0" applyBorder="0" applyAlignment="0" applyProtection="0"/>
    <xf numFmtId="0" fontId="38" fillId="0" borderId="0"/>
  </cellStyleXfs>
  <cellXfs count="712">
    <xf numFmtId="0" fontId="0" fillId="0" borderId="0" xfId="0"/>
    <xf numFmtId="41" fontId="0" fillId="0" borderId="0" xfId="0" applyNumberFormat="1"/>
    <xf numFmtId="41" fontId="0" fillId="0" borderId="0" xfId="1" applyFont="1"/>
    <xf numFmtId="3" fontId="5" fillId="0" borderId="12" xfId="0" applyNumberFormat="1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 wrapText="1"/>
    </xf>
    <xf numFmtId="9" fontId="14" fillId="0" borderId="0" xfId="2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41" fontId="14" fillId="0" borderId="11" xfId="1" applyFont="1" applyFill="1" applyBorder="1" applyAlignment="1">
      <alignment horizontal="center" vertical="center"/>
    </xf>
    <xf numFmtId="41" fontId="14" fillId="0" borderId="12" xfId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1" xfId="0" applyFont="1" applyBorder="1"/>
    <xf numFmtId="0" fontId="6" fillId="0" borderId="11" xfId="0" applyFont="1" applyBorder="1" applyAlignment="1">
      <alignment horizontal="left"/>
    </xf>
    <xf numFmtId="41" fontId="6" fillId="0" borderId="11" xfId="1" applyFont="1" applyBorder="1"/>
    <xf numFmtId="41" fontId="6" fillId="0" borderId="12" xfId="1" applyFont="1" applyBorder="1" applyAlignment="1">
      <alignment horizontal="center" vertical="center" wrapText="1"/>
    </xf>
    <xf numFmtId="41" fontId="14" fillId="0" borderId="21" xfId="1" applyFont="1" applyFill="1" applyBorder="1" applyAlignment="1">
      <alignment horizontal="center" vertical="center"/>
    </xf>
    <xf numFmtId="41" fontId="14" fillId="0" borderId="22" xfId="1" applyFont="1" applyFill="1" applyBorder="1" applyAlignment="1">
      <alignment horizontal="center" vertical="center"/>
    </xf>
    <xf numFmtId="3" fontId="14" fillId="0" borderId="23" xfId="0" applyNumberFormat="1" applyFont="1" applyBorder="1" applyAlignment="1">
      <alignment horizontal="center" vertical="center"/>
    </xf>
    <xf numFmtId="3" fontId="14" fillId="0" borderId="24" xfId="0" applyNumberFormat="1" applyFont="1" applyBorder="1" applyAlignment="1">
      <alignment horizontal="center" vertical="center"/>
    </xf>
    <xf numFmtId="0" fontId="6" fillId="0" borderId="13" xfId="0" applyFont="1" applyBorder="1"/>
    <xf numFmtId="41" fontId="5" fillId="0" borderId="11" xfId="1" applyFont="1" applyBorder="1" applyAlignment="1">
      <alignment horizontal="left"/>
    </xf>
    <xf numFmtId="0" fontId="18" fillId="0" borderId="0" xfId="17" applyFont="1"/>
    <xf numFmtId="0" fontId="19" fillId="0" borderId="0" xfId="17" applyFont="1"/>
    <xf numFmtId="0" fontId="20" fillId="0" borderId="0" xfId="17" applyFont="1" applyAlignment="1">
      <alignment horizontal="center"/>
    </xf>
    <xf numFmtId="17" fontId="20" fillId="0" borderId="0" xfId="17" quotePrefix="1" applyNumberFormat="1" applyFont="1" applyAlignment="1">
      <alignment horizontal="center"/>
    </xf>
    <xf numFmtId="0" fontId="21" fillId="0" borderId="0" xfId="17" applyFont="1" applyAlignment="1">
      <alignment horizontal="left" indent="15"/>
    </xf>
    <xf numFmtId="0" fontId="24" fillId="0" borderId="0" xfId="17" applyFont="1" applyAlignment="1">
      <alignment horizontal="center"/>
    </xf>
    <xf numFmtId="0" fontId="26" fillId="0" borderId="0" xfId="17" applyFont="1"/>
    <xf numFmtId="0" fontId="27" fillId="0" borderId="0" xfId="17" applyFont="1"/>
    <xf numFmtId="0" fontId="18" fillId="0" borderId="0" xfId="17" quotePrefix="1" applyFont="1"/>
    <xf numFmtId="0" fontId="28" fillId="0" borderId="0" xfId="17" applyFont="1"/>
    <xf numFmtId="0" fontId="31" fillId="0" borderId="0" xfId="17" applyFont="1"/>
    <xf numFmtId="0" fontId="32" fillId="0" borderId="0" xfId="17" applyFont="1"/>
    <xf numFmtId="0" fontId="33" fillId="0" borderId="0" xfId="17" applyFont="1"/>
    <xf numFmtId="0" fontId="28" fillId="0" borderId="0" xfId="17" quotePrefix="1" applyFont="1"/>
    <xf numFmtId="0" fontId="34" fillId="0" borderId="0" xfId="17" applyFont="1"/>
    <xf numFmtId="0" fontId="35" fillId="0" borderId="0" xfId="17" applyFont="1"/>
    <xf numFmtId="0" fontId="36" fillId="0" borderId="0" xfId="0" applyFont="1"/>
    <xf numFmtId="0" fontId="9" fillId="0" borderId="0" xfId="0" applyFont="1" applyAlignment="1">
      <alignment vertical="center"/>
    </xf>
    <xf numFmtId="0" fontId="30" fillId="0" borderId="0" xfId="17" applyFont="1" applyAlignment="1">
      <alignment vertical="center"/>
    </xf>
    <xf numFmtId="0" fontId="35" fillId="0" borderId="0" xfId="19" applyFont="1" applyAlignment="1">
      <alignment horizontal="center" vertical="center"/>
    </xf>
    <xf numFmtId="0" fontId="35" fillId="0" borderId="27" xfId="19" applyFont="1" applyBorder="1" applyAlignment="1">
      <alignment horizontal="left" vertical="center"/>
    </xf>
    <xf numFmtId="0" fontId="35" fillId="0" borderId="27" xfId="19" applyFont="1" applyBorder="1" applyAlignment="1">
      <alignment vertical="center"/>
    </xf>
    <xf numFmtId="0" fontId="35" fillId="0" borderId="27" xfId="19" applyFont="1" applyBorder="1" applyAlignment="1">
      <alignment horizontal="center" vertical="center"/>
    </xf>
    <xf numFmtId="17" fontId="29" fillId="0" borderId="0" xfId="17" applyNumberFormat="1" applyFont="1" applyAlignment="1">
      <alignment horizontal="left" vertical="center"/>
    </xf>
    <xf numFmtId="0" fontId="9" fillId="0" borderId="0" xfId="19" applyFont="1" applyAlignment="1">
      <alignment vertical="center"/>
    </xf>
    <xf numFmtId="0" fontId="9" fillId="0" borderId="0" xfId="19" applyFont="1" applyAlignment="1">
      <alignment horizontal="center" vertical="center"/>
    </xf>
    <xf numFmtId="0" fontId="9" fillId="0" borderId="0" xfId="19" applyFont="1" applyAlignment="1">
      <alignment horizontal="left" vertical="center"/>
    </xf>
    <xf numFmtId="0" fontId="39" fillId="0" borderId="0" xfId="17" applyFont="1" applyAlignment="1">
      <alignment vertical="center"/>
    </xf>
    <xf numFmtId="9" fontId="30" fillId="0" borderId="0" xfId="17" applyNumberFormat="1" applyFont="1" applyAlignment="1">
      <alignment vertical="center"/>
    </xf>
    <xf numFmtId="0" fontId="35" fillId="0" borderId="0" xfId="19" applyFont="1" applyAlignment="1">
      <alignment horizontal="left" vertical="center"/>
    </xf>
    <xf numFmtId="0" fontId="30" fillId="0" borderId="0" xfId="17" applyFont="1" applyAlignment="1">
      <alignment horizontal="left" vertical="center"/>
    </xf>
    <xf numFmtId="0" fontId="40" fillId="0" borderId="0" xfId="17" applyFont="1" applyAlignment="1">
      <alignment vertical="center"/>
    </xf>
    <xf numFmtId="3" fontId="5" fillId="0" borderId="28" xfId="0" applyNumberFormat="1" applyFont="1" applyBorder="1" applyAlignment="1">
      <alignment horizontal="center" vertical="center"/>
    </xf>
    <xf numFmtId="0" fontId="41" fillId="0" borderId="0" xfId="18" applyFont="1" applyAlignment="1">
      <alignment horizontal="center" vertical="center"/>
    </xf>
    <xf numFmtId="0" fontId="12" fillId="0" borderId="0" xfId="18" applyFont="1" applyAlignment="1">
      <alignment horizontal="center" vertical="center"/>
    </xf>
    <xf numFmtId="0" fontId="12" fillId="0" borderId="0" xfId="18" quotePrefix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0" fillId="0" borderId="0" xfId="17" applyFont="1" applyAlignment="1">
      <alignment horizontal="left" vertical="center" wrapText="1"/>
    </xf>
    <xf numFmtId="0" fontId="12" fillId="0" borderId="0" xfId="18" applyFont="1" applyAlignment="1">
      <alignment horizontal="center"/>
    </xf>
    <xf numFmtId="41" fontId="45" fillId="0" borderId="0" xfId="1" applyFont="1"/>
    <xf numFmtId="0" fontId="45" fillId="0" borderId="0" xfId="0" applyFont="1"/>
    <xf numFmtId="0" fontId="13" fillId="0" borderId="0" xfId="0" applyFont="1" applyAlignment="1">
      <alignment horizontal="left" vertical="center"/>
    </xf>
    <xf numFmtId="41" fontId="6" fillId="0" borderId="13" xfId="1" applyFont="1" applyBorder="1"/>
    <xf numFmtId="0" fontId="12" fillId="0" borderId="0" xfId="18" applyFont="1" applyFill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41" fontId="6" fillId="0" borderId="13" xfId="1" applyFont="1" applyBorder="1" applyAlignment="1">
      <alignment horizontal="left"/>
    </xf>
    <xf numFmtId="41" fontId="46" fillId="0" borderId="11" xfId="1" applyFont="1" applyBorder="1" applyAlignment="1">
      <alignment horizontal="left" vertical="center"/>
    </xf>
    <xf numFmtId="41" fontId="46" fillId="0" borderId="13" xfId="1" applyFont="1" applyBorder="1" applyAlignment="1">
      <alignment horizontal="left" vertical="center"/>
    </xf>
    <xf numFmtId="41" fontId="46" fillId="0" borderId="1" xfId="1" applyFont="1" applyBorder="1" applyAlignment="1">
      <alignment horizontal="center" vertical="center"/>
    </xf>
    <xf numFmtId="0" fontId="4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/>
    </xf>
    <xf numFmtId="41" fontId="46" fillId="0" borderId="11" xfId="1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/>
    </xf>
    <xf numFmtId="41" fontId="49" fillId="0" borderId="0" xfId="0" applyNumberFormat="1" applyFont="1"/>
    <xf numFmtId="0" fontId="50" fillId="0" borderId="0" xfId="0" applyFont="1"/>
    <xf numFmtId="0" fontId="16" fillId="0" borderId="0" xfId="0" applyFont="1"/>
    <xf numFmtId="0" fontId="5" fillId="0" borderId="0" xfId="0" applyFont="1"/>
    <xf numFmtId="41" fontId="46" fillId="0" borderId="12" xfId="1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14" fillId="0" borderId="0" xfId="0" applyFont="1"/>
    <xf numFmtId="3" fontId="15" fillId="0" borderId="0" xfId="0" applyNumberFormat="1" applyFont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41" fontId="14" fillId="0" borderId="0" xfId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0" fontId="5" fillId="0" borderId="0" xfId="0" applyNumberFormat="1" applyFont="1" applyAlignment="1">
      <alignment vertical="center" wrapText="1"/>
    </xf>
    <xf numFmtId="9" fontId="5" fillId="0" borderId="0" xfId="2" applyFont="1" applyFill="1" applyBorder="1" applyAlignment="1">
      <alignment vertical="center" wrapText="1"/>
    </xf>
    <xf numFmtId="165" fontId="5" fillId="0" borderId="0" xfId="1" applyNumberFormat="1" applyFont="1"/>
    <xf numFmtId="3" fontId="7" fillId="0" borderId="0" xfId="0" applyNumberFormat="1" applyFont="1" applyAlignment="1">
      <alignment horizontal="right" vertical="top" wrapText="1" readingOrder="1"/>
    </xf>
    <xf numFmtId="0" fontId="48" fillId="0" borderId="35" xfId="0" applyFont="1" applyBorder="1" applyAlignment="1">
      <alignment horizontal="center" vertical="top" wrapText="1" readingOrder="1"/>
    </xf>
    <xf numFmtId="0" fontId="48" fillId="0" borderId="36" xfId="0" applyFont="1" applyBorder="1" applyAlignment="1">
      <alignment horizontal="center" vertical="top" wrapText="1" readingOrder="1"/>
    </xf>
    <xf numFmtId="166" fontId="5" fillId="0" borderId="0" xfId="0" applyNumberFormat="1" applyFont="1"/>
    <xf numFmtId="0" fontId="5" fillId="0" borderId="0" xfId="0" applyFont="1" applyAlignment="1">
      <alignment vertical="center"/>
    </xf>
    <xf numFmtId="41" fontId="6" fillId="0" borderId="46" xfId="1" applyFont="1" applyBorder="1" applyAlignment="1">
      <alignment horizontal="center" vertical="center"/>
    </xf>
    <xf numFmtId="41" fontId="6" fillId="0" borderId="47" xfId="1" applyFont="1" applyBorder="1" applyAlignment="1">
      <alignment horizontal="center" vertical="center"/>
    </xf>
    <xf numFmtId="41" fontId="6" fillId="0" borderId="48" xfId="1" applyFont="1" applyBorder="1" applyAlignment="1">
      <alignment horizontal="center" vertical="center"/>
    </xf>
    <xf numFmtId="41" fontId="6" fillId="0" borderId="51" xfId="1" applyFont="1" applyBorder="1" applyAlignment="1">
      <alignment horizontal="center" vertical="center"/>
    </xf>
    <xf numFmtId="41" fontId="6" fillId="0" borderId="52" xfId="1" applyFont="1" applyBorder="1" applyAlignment="1">
      <alignment horizontal="center" vertical="center" wrapText="1"/>
    </xf>
    <xf numFmtId="41" fontId="6" fillId="0" borderId="53" xfId="1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41" fontId="6" fillId="0" borderId="55" xfId="1" applyFont="1" applyBorder="1" applyAlignment="1">
      <alignment horizontal="center" vertical="center"/>
    </xf>
    <xf numFmtId="41" fontId="6" fillId="0" borderId="56" xfId="1" applyFont="1" applyBorder="1" applyAlignment="1">
      <alignment horizontal="center" vertical="center" wrapText="1"/>
    </xf>
    <xf numFmtId="41" fontId="6" fillId="0" borderId="11" xfId="1" applyFont="1" applyBorder="1" applyAlignment="1">
      <alignment horizontal="left" vertical="center"/>
    </xf>
    <xf numFmtId="41" fontId="5" fillId="0" borderId="11" xfId="1" applyFont="1" applyBorder="1" applyAlignment="1">
      <alignment horizontal="left" wrapText="1"/>
    </xf>
    <xf numFmtId="41" fontId="6" fillId="0" borderId="57" xfId="1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41" fontId="5" fillId="0" borderId="34" xfId="1" applyFont="1" applyBorder="1" applyAlignment="1">
      <alignment horizontal="left" wrapText="1"/>
    </xf>
    <xf numFmtId="0" fontId="49" fillId="0" borderId="0" xfId="0" applyFont="1"/>
    <xf numFmtId="0" fontId="43" fillId="0" borderId="48" xfId="0" applyFont="1" applyBorder="1" applyAlignment="1">
      <alignment horizontal="center" vertical="center"/>
    </xf>
    <xf numFmtId="0" fontId="45" fillId="0" borderId="0" xfId="0" applyFont="1" applyAlignment="1">
      <alignment wrapText="1"/>
    </xf>
    <xf numFmtId="41" fontId="51" fillId="0" borderId="11" xfId="1" applyFont="1" applyBorder="1" applyAlignment="1">
      <alignment horizontal="left" vertical="center"/>
    </xf>
    <xf numFmtId="41" fontId="51" fillId="0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1" fontId="5" fillId="0" borderId="39" xfId="1" applyFont="1" applyBorder="1" applyAlignment="1">
      <alignment horizontal="center" vertical="center"/>
    </xf>
    <xf numFmtId="41" fontId="5" fillId="0" borderId="34" xfId="1" applyFont="1" applyBorder="1" applyAlignment="1">
      <alignment horizontal="center" vertical="center"/>
    </xf>
    <xf numFmtId="41" fontId="5" fillId="0" borderId="40" xfId="1" applyFont="1" applyBorder="1" applyAlignment="1">
      <alignment horizontal="center" vertical="center"/>
    </xf>
    <xf numFmtId="41" fontId="6" fillId="0" borderId="37" xfId="1" applyFont="1" applyBorder="1" applyAlignment="1">
      <alignment horizontal="center" vertical="center"/>
    </xf>
    <xf numFmtId="41" fontId="6" fillId="0" borderId="38" xfId="1" applyFont="1" applyBorder="1" applyAlignment="1">
      <alignment horizontal="center" vertical="center"/>
    </xf>
    <xf numFmtId="41" fontId="44" fillId="0" borderId="1" xfId="1" applyFont="1" applyBorder="1" applyAlignment="1">
      <alignment horizontal="center" vertical="center"/>
    </xf>
    <xf numFmtId="41" fontId="47" fillId="0" borderId="43" xfId="1" applyFont="1" applyBorder="1" applyAlignment="1">
      <alignment horizontal="center" vertical="center"/>
    </xf>
    <xf numFmtId="41" fontId="47" fillId="0" borderId="44" xfId="1" applyFont="1" applyBorder="1" applyAlignment="1">
      <alignment horizontal="center" vertical="center"/>
    </xf>
    <xf numFmtId="41" fontId="47" fillId="0" borderId="29" xfId="1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41" fontId="5" fillId="0" borderId="34" xfId="1" applyFont="1" applyBorder="1" applyAlignment="1">
      <alignment horizontal="right" wrapText="1"/>
    </xf>
    <xf numFmtId="41" fontId="5" fillId="0" borderId="1" xfId="1" applyFont="1" applyBorder="1" applyAlignment="1">
      <alignment horizontal="center" vertical="center"/>
    </xf>
    <xf numFmtId="41" fontId="5" fillId="0" borderId="58" xfId="1" applyFont="1" applyBorder="1" applyAlignment="1">
      <alignment horizontal="center" vertical="center"/>
    </xf>
    <xf numFmtId="41" fontId="5" fillId="0" borderId="59" xfId="1" applyFont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41" fontId="5" fillId="0" borderId="12" xfId="1" applyFont="1" applyFill="1" applyBorder="1" applyAlignment="1">
      <alignment horizontal="center" vertical="center"/>
    </xf>
    <xf numFmtId="41" fontId="6" fillId="0" borderId="16" xfId="1" applyFont="1" applyFill="1" applyBorder="1" applyAlignment="1">
      <alignment horizontal="center" vertical="center"/>
    </xf>
    <xf numFmtId="41" fontId="6" fillId="0" borderId="14" xfId="1" applyFont="1" applyFill="1" applyBorder="1" applyAlignment="1">
      <alignment horizontal="center" vertical="center"/>
    </xf>
    <xf numFmtId="41" fontId="44" fillId="0" borderId="43" xfId="1" applyFont="1" applyBorder="1" applyAlignment="1">
      <alignment horizontal="center" vertical="center"/>
    </xf>
    <xf numFmtId="41" fontId="44" fillId="0" borderId="29" xfId="1" applyFont="1" applyBorder="1" applyAlignment="1">
      <alignment horizontal="center" vertical="center"/>
    </xf>
    <xf numFmtId="41" fontId="44" fillId="0" borderId="44" xfId="1" applyFont="1" applyBorder="1" applyAlignment="1">
      <alignment horizontal="center" vertical="center"/>
    </xf>
    <xf numFmtId="41" fontId="47" fillId="0" borderId="63" xfId="1" applyFont="1" applyBorder="1" applyAlignment="1">
      <alignment horizontal="center" vertical="center"/>
    </xf>
    <xf numFmtId="0" fontId="51" fillId="0" borderId="63" xfId="1" applyNumberFormat="1" applyFont="1" applyBorder="1" applyAlignment="1">
      <alignment horizontal="left" vertical="center" wrapText="1"/>
    </xf>
    <xf numFmtId="0" fontId="51" fillId="0" borderId="29" xfId="1" applyNumberFormat="1" applyFont="1" applyBorder="1" applyAlignment="1">
      <alignment horizontal="left" vertical="center" wrapText="1"/>
    </xf>
    <xf numFmtId="41" fontId="47" fillId="0" borderId="64" xfId="1" applyFont="1" applyBorder="1" applyAlignment="1">
      <alignment horizontal="center" vertical="center"/>
    </xf>
    <xf numFmtId="41" fontId="47" fillId="0" borderId="45" xfId="1" applyFont="1" applyBorder="1" applyAlignment="1">
      <alignment horizontal="center" vertical="center"/>
    </xf>
    <xf numFmtId="41" fontId="47" fillId="0" borderId="42" xfId="1" applyFont="1" applyBorder="1" applyAlignment="1">
      <alignment horizontal="center" vertical="center"/>
    </xf>
    <xf numFmtId="41" fontId="47" fillId="0" borderId="41" xfId="1" applyFont="1" applyBorder="1" applyAlignment="1">
      <alignment horizontal="center" vertical="center"/>
    </xf>
    <xf numFmtId="41" fontId="5" fillId="0" borderId="1" xfId="1" applyFont="1" applyBorder="1" applyAlignment="1">
      <alignment horizontal="right" vertical="center"/>
    </xf>
    <xf numFmtId="41" fontId="5" fillId="0" borderId="12" xfId="1" applyFont="1" applyBorder="1" applyAlignment="1">
      <alignment horizontal="center" vertical="center"/>
    </xf>
    <xf numFmtId="167" fontId="5" fillId="0" borderId="0" xfId="2" applyNumberFormat="1" applyFont="1"/>
    <xf numFmtId="41" fontId="5" fillId="0" borderId="39" xfId="1" applyFont="1" applyFill="1" applyBorder="1" applyAlignment="1">
      <alignment horizontal="center" vertical="center"/>
    </xf>
    <xf numFmtId="41" fontId="5" fillId="0" borderId="40" xfId="1" applyFont="1" applyFill="1" applyBorder="1" applyAlignment="1">
      <alignment horizontal="center" vertical="center"/>
    </xf>
    <xf numFmtId="41" fontId="6" fillId="0" borderId="37" xfId="1" applyFont="1" applyFill="1" applyBorder="1" applyAlignment="1">
      <alignment horizontal="center" vertical="center"/>
    </xf>
    <xf numFmtId="41" fontId="6" fillId="0" borderId="19" xfId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41" fontId="5" fillId="0" borderId="39" xfId="0" applyNumberFormat="1" applyFont="1" applyBorder="1" applyAlignment="1">
      <alignment horizontal="center" vertical="center"/>
    </xf>
    <xf numFmtId="41" fontId="6" fillId="0" borderId="37" xfId="0" applyNumberFormat="1" applyFont="1" applyBorder="1" applyAlignment="1">
      <alignment horizontal="center" vertical="center"/>
    </xf>
    <xf numFmtId="41" fontId="6" fillId="0" borderId="19" xfId="1" applyFont="1" applyBorder="1" applyAlignment="1">
      <alignment horizontal="center" vertical="center"/>
    </xf>
    <xf numFmtId="41" fontId="8" fillId="0" borderId="39" xfId="0" applyNumberFormat="1" applyFont="1" applyBorder="1" applyAlignment="1">
      <alignment horizontal="center" vertical="center"/>
    </xf>
    <xf numFmtId="41" fontId="8" fillId="0" borderId="34" xfId="0" applyNumberFormat="1" applyFont="1" applyBorder="1" applyAlignment="1">
      <alignment horizontal="center" vertical="center"/>
    </xf>
    <xf numFmtId="41" fontId="8" fillId="0" borderId="40" xfId="0" applyNumberFormat="1" applyFont="1" applyBorder="1" applyAlignment="1">
      <alignment horizontal="center" vertical="center"/>
    </xf>
    <xf numFmtId="41" fontId="43" fillId="0" borderId="37" xfId="0" applyNumberFormat="1" applyFont="1" applyBorder="1" applyAlignment="1">
      <alignment horizontal="center" vertical="center"/>
    </xf>
    <xf numFmtId="41" fontId="43" fillId="0" borderId="38" xfId="0" applyNumberFormat="1" applyFont="1" applyBorder="1" applyAlignment="1">
      <alignment horizontal="center" vertical="center"/>
    </xf>
    <xf numFmtId="0" fontId="46" fillId="0" borderId="11" xfId="1" applyNumberFormat="1" applyFont="1" applyBorder="1" applyAlignment="1">
      <alignment horizontal="left" vertical="center"/>
    </xf>
    <xf numFmtId="0" fontId="46" fillId="0" borderId="21" xfId="1" applyNumberFormat="1" applyFont="1" applyBorder="1" applyAlignment="1">
      <alignment horizontal="left" vertical="center"/>
    </xf>
    <xf numFmtId="41" fontId="44" fillId="0" borderId="20" xfId="1" applyFont="1" applyBorder="1" applyAlignment="1">
      <alignment horizontal="center" vertical="center"/>
    </xf>
    <xf numFmtId="41" fontId="51" fillId="0" borderId="20" xfId="1" applyFont="1" applyBorder="1" applyAlignment="1">
      <alignment horizontal="center" vertical="center" wrapText="1"/>
    </xf>
    <xf numFmtId="41" fontId="51" fillId="0" borderId="22" xfId="1" applyFont="1" applyBorder="1" applyAlignment="1">
      <alignment horizontal="center" vertical="center" wrapText="1"/>
    </xf>
    <xf numFmtId="0" fontId="51" fillId="0" borderId="21" xfId="1" applyNumberFormat="1" applyFont="1" applyBorder="1" applyAlignment="1">
      <alignment horizontal="left" vertical="center"/>
    </xf>
    <xf numFmtId="41" fontId="52" fillId="0" borderId="20" xfId="1" applyFont="1" applyBorder="1" applyAlignment="1">
      <alignment horizontal="center" vertical="center" wrapText="1"/>
    </xf>
    <xf numFmtId="41" fontId="52" fillId="0" borderId="22" xfId="1" applyFont="1" applyBorder="1" applyAlignment="1">
      <alignment horizontal="center" vertical="center" wrapText="1"/>
    </xf>
    <xf numFmtId="41" fontId="5" fillId="0" borderId="46" xfId="0" applyNumberFormat="1" applyFont="1" applyBorder="1" applyAlignment="1">
      <alignment horizontal="center" vertical="center"/>
    </xf>
    <xf numFmtId="41" fontId="5" fillId="0" borderId="47" xfId="0" applyNumberFormat="1" applyFont="1" applyBorder="1" applyAlignment="1">
      <alignment horizontal="center" vertical="center"/>
    </xf>
    <xf numFmtId="41" fontId="5" fillId="0" borderId="48" xfId="0" applyNumberFormat="1" applyFont="1" applyBorder="1" applyAlignment="1">
      <alignment horizontal="center" vertical="center"/>
    </xf>
    <xf numFmtId="41" fontId="5" fillId="0" borderId="27" xfId="1" applyFont="1" applyBorder="1" applyAlignment="1">
      <alignment horizontal="center" vertical="center"/>
    </xf>
    <xf numFmtId="41" fontId="6" fillId="0" borderId="38" xfId="1" applyFont="1" applyFill="1" applyBorder="1" applyAlignment="1">
      <alignment horizontal="center" vertical="center"/>
    </xf>
    <xf numFmtId="41" fontId="6" fillId="0" borderId="18" xfId="1" applyFont="1" applyFill="1" applyBorder="1" applyAlignment="1">
      <alignment horizontal="center" vertical="center"/>
    </xf>
    <xf numFmtId="41" fontId="5" fillId="0" borderId="58" xfId="0" applyNumberFormat="1" applyFont="1" applyBorder="1" applyAlignment="1">
      <alignment horizontal="center" vertical="center"/>
    </xf>
    <xf numFmtId="41" fontId="5" fillId="0" borderId="66" xfId="1" applyFont="1" applyBorder="1" applyAlignment="1">
      <alignment horizontal="center" vertical="center"/>
    </xf>
    <xf numFmtId="0" fontId="46" fillId="0" borderId="1" xfId="1" applyNumberFormat="1" applyFont="1" applyBorder="1"/>
    <xf numFmtId="0" fontId="46" fillId="0" borderId="43" xfId="1" applyNumberFormat="1" applyFont="1" applyBorder="1"/>
    <xf numFmtId="0" fontId="46" fillId="0" borderId="29" xfId="1" applyNumberFormat="1" applyFont="1" applyBorder="1"/>
    <xf numFmtId="0" fontId="46" fillId="0" borderId="44" xfId="1" applyNumberFormat="1" applyFont="1" applyBorder="1"/>
    <xf numFmtId="0" fontId="46" fillId="0" borderId="16" xfId="1" applyNumberFormat="1" applyFont="1" applyBorder="1"/>
    <xf numFmtId="41" fontId="8" fillId="0" borderId="58" xfId="0" applyNumberFormat="1" applyFont="1" applyBorder="1" applyAlignment="1">
      <alignment horizontal="center" vertical="center"/>
    </xf>
    <xf numFmtId="41" fontId="8" fillId="0" borderId="59" xfId="0" applyNumberFormat="1" applyFont="1" applyBorder="1" applyAlignment="1">
      <alignment horizontal="center" vertical="center"/>
    </xf>
    <xf numFmtId="0" fontId="51" fillId="0" borderId="44" xfId="1" applyNumberFormat="1" applyFont="1" applyBorder="1" applyAlignment="1">
      <alignment horizontal="left" vertical="center" wrapText="1"/>
    </xf>
    <xf numFmtId="0" fontId="51" fillId="0" borderId="43" xfId="1" applyNumberFormat="1" applyFont="1" applyBorder="1" applyAlignment="1">
      <alignment horizontal="left" vertical="center" wrapText="1"/>
    </xf>
    <xf numFmtId="41" fontId="5" fillId="0" borderId="34" xfId="1" applyFont="1" applyFill="1" applyBorder="1" applyAlignment="1">
      <alignment horizontal="center" vertical="center"/>
    </xf>
    <xf numFmtId="41" fontId="45" fillId="0" borderId="0" xfId="0" applyNumberFormat="1" applyFont="1"/>
    <xf numFmtId="41" fontId="44" fillId="0" borderId="43" xfId="1" applyFont="1" applyBorder="1" applyAlignment="1">
      <alignment horizontal="right" vertical="center"/>
    </xf>
    <xf numFmtId="41" fontId="44" fillId="0" borderId="29" xfId="1" applyFont="1" applyBorder="1" applyAlignment="1">
      <alignment horizontal="right" vertical="center"/>
    </xf>
    <xf numFmtId="41" fontId="44" fillId="0" borderId="44" xfId="1" applyFont="1" applyBorder="1" applyAlignment="1">
      <alignment horizontal="right" vertical="center"/>
    </xf>
    <xf numFmtId="0" fontId="44" fillId="0" borderId="44" xfId="1" applyNumberFormat="1" applyFont="1" applyBorder="1" applyAlignment="1">
      <alignment horizontal="right" vertical="center"/>
    </xf>
    <xf numFmtId="41" fontId="44" fillId="0" borderId="1" xfId="1" applyFont="1" applyBorder="1" applyAlignment="1">
      <alignment horizontal="right" vertical="center"/>
    </xf>
    <xf numFmtId="41" fontId="44" fillId="0" borderId="16" xfId="1" applyFont="1" applyBorder="1" applyAlignment="1">
      <alignment horizontal="right" vertical="center"/>
    </xf>
    <xf numFmtId="1" fontId="44" fillId="0" borderId="44" xfId="1" applyNumberFormat="1" applyFont="1" applyBorder="1" applyAlignment="1">
      <alignment horizontal="right" vertical="center"/>
    </xf>
    <xf numFmtId="41" fontId="44" fillId="0" borderId="68" xfId="1" applyFont="1" applyBorder="1" applyAlignment="1">
      <alignment horizontal="center" vertical="center"/>
    </xf>
    <xf numFmtId="41" fontId="44" fillId="0" borderId="68" xfId="1" applyFont="1" applyBorder="1" applyAlignment="1">
      <alignment horizontal="right" vertical="center"/>
    </xf>
    <xf numFmtId="0" fontId="44" fillId="0" borderId="43" xfId="1" applyNumberFormat="1" applyFont="1" applyBorder="1" applyAlignment="1">
      <alignment horizontal="right" vertical="center"/>
    </xf>
    <xf numFmtId="1" fontId="44" fillId="0" borderId="43" xfId="1" applyNumberFormat="1" applyFont="1" applyBorder="1" applyAlignment="1">
      <alignment horizontal="right" vertical="center"/>
    </xf>
    <xf numFmtId="0" fontId="44" fillId="0" borderId="29" xfId="1" applyNumberFormat="1" applyFont="1" applyBorder="1" applyAlignment="1">
      <alignment horizontal="right" vertical="center"/>
    </xf>
    <xf numFmtId="0" fontId="0" fillId="0" borderId="69" xfId="0" applyBorder="1"/>
    <xf numFmtId="0" fontId="46" fillId="0" borderId="68" xfId="1" applyNumberFormat="1" applyFont="1" applyBorder="1"/>
    <xf numFmtId="41" fontId="47" fillId="0" borderId="68" xfId="1" applyFont="1" applyBorder="1" applyAlignment="1">
      <alignment horizontal="center" vertical="center"/>
    </xf>
    <xf numFmtId="0" fontId="51" fillId="0" borderId="68" xfId="1" applyNumberFormat="1" applyFont="1" applyBorder="1" applyAlignment="1">
      <alignment horizontal="left" vertical="center" wrapText="1"/>
    </xf>
    <xf numFmtId="0" fontId="51" fillId="0" borderId="1" xfId="1" applyNumberFormat="1" applyFont="1" applyBorder="1" applyAlignment="1">
      <alignment horizontal="center" vertical="center" wrapText="1"/>
    </xf>
    <xf numFmtId="0" fontId="51" fillId="0" borderId="12" xfId="1" applyNumberFormat="1" applyFont="1" applyBorder="1" applyAlignment="1">
      <alignment horizontal="center" vertical="center" wrapText="1"/>
    </xf>
    <xf numFmtId="41" fontId="47" fillId="0" borderId="67" xfId="1" applyFont="1" applyBorder="1" applyAlignment="1">
      <alignment horizontal="center" vertical="center"/>
    </xf>
    <xf numFmtId="41" fontId="44" fillId="0" borderId="12" xfId="1" applyFont="1" applyBorder="1" applyAlignment="1">
      <alignment horizontal="center" vertical="center"/>
    </xf>
    <xf numFmtId="41" fontId="44" fillId="0" borderId="41" xfId="1" applyFont="1" applyBorder="1" applyAlignment="1">
      <alignment horizontal="center" vertical="center"/>
    </xf>
    <xf numFmtId="41" fontId="44" fillId="0" borderId="42" xfId="1" applyFont="1" applyBorder="1" applyAlignment="1">
      <alignment horizontal="center" vertical="center"/>
    </xf>
    <xf numFmtId="41" fontId="44" fillId="0" borderId="45" xfId="1" applyFont="1" applyBorder="1" applyAlignment="1">
      <alignment horizontal="center" vertical="center"/>
    </xf>
    <xf numFmtId="41" fontId="44" fillId="0" borderId="67" xfId="1" applyFont="1" applyBorder="1" applyAlignment="1">
      <alignment horizontal="center" vertical="center"/>
    </xf>
    <xf numFmtId="41" fontId="44" fillId="0" borderId="12" xfId="1" applyFont="1" applyBorder="1" applyAlignment="1">
      <alignment horizontal="right" vertical="center"/>
    </xf>
    <xf numFmtId="41" fontId="44" fillId="0" borderId="41" xfId="1" applyFont="1" applyBorder="1" applyAlignment="1">
      <alignment horizontal="right" vertical="center"/>
    </xf>
    <xf numFmtId="41" fontId="44" fillId="0" borderId="42" xfId="1" applyFont="1" applyBorder="1" applyAlignment="1">
      <alignment horizontal="right" vertical="center"/>
    </xf>
    <xf numFmtId="41" fontId="44" fillId="0" borderId="45" xfId="1" applyFont="1" applyBorder="1" applyAlignment="1">
      <alignment horizontal="right" vertical="center"/>
    </xf>
    <xf numFmtId="41" fontId="44" fillId="0" borderId="67" xfId="1" applyFont="1" applyBorder="1" applyAlignment="1">
      <alignment horizontal="right" vertical="center"/>
    </xf>
    <xf numFmtId="0" fontId="44" fillId="0" borderId="41" xfId="1" applyNumberFormat="1" applyFont="1" applyBorder="1" applyAlignment="1">
      <alignment horizontal="right" vertical="center"/>
    </xf>
    <xf numFmtId="0" fontId="44" fillId="0" borderId="42" xfId="1" applyNumberFormat="1" applyFont="1" applyBorder="1" applyAlignment="1">
      <alignment horizontal="right" vertical="center"/>
    </xf>
    <xf numFmtId="0" fontId="44" fillId="0" borderId="45" xfId="1" applyNumberFormat="1" applyFont="1" applyBorder="1" applyAlignment="1">
      <alignment horizontal="right" vertical="center"/>
    </xf>
    <xf numFmtId="41" fontId="44" fillId="0" borderId="14" xfId="1" applyFont="1" applyBorder="1" applyAlignment="1">
      <alignment horizontal="right" vertical="center"/>
    </xf>
    <xf numFmtId="41" fontId="44" fillId="0" borderId="22" xfId="1" applyFont="1" applyBorder="1" applyAlignment="1">
      <alignment horizontal="center" vertical="center"/>
    </xf>
    <xf numFmtId="41" fontId="6" fillId="0" borderId="16" xfId="1" applyFont="1" applyBorder="1" applyAlignment="1">
      <alignment horizontal="right" vertical="center"/>
    </xf>
    <xf numFmtId="41" fontId="6" fillId="0" borderId="14" xfId="1" applyFont="1" applyBorder="1" applyAlignment="1">
      <alignment horizontal="right" vertical="center"/>
    </xf>
    <xf numFmtId="9" fontId="5" fillId="0" borderId="0" xfId="2" applyFont="1"/>
    <xf numFmtId="168" fontId="5" fillId="0" borderId="0" xfId="1" applyNumberFormat="1" applyFont="1"/>
    <xf numFmtId="41" fontId="14" fillId="0" borderId="0" xfId="1" applyFont="1" applyFill="1" applyBorder="1" applyAlignment="1">
      <alignment horizontal="center" vertical="center"/>
    </xf>
    <xf numFmtId="3" fontId="14" fillId="0" borderId="69" xfId="0" applyNumberFormat="1" applyFont="1" applyBorder="1" applyAlignment="1">
      <alignment horizontal="center" vertical="center"/>
    </xf>
    <xf numFmtId="41" fontId="6" fillId="0" borderId="74" xfId="1" applyFont="1" applyBorder="1" applyAlignment="1">
      <alignment horizontal="center" vertical="center" wrapText="1"/>
    </xf>
    <xf numFmtId="41" fontId="5" fillId="0" borderId="27" xfId="1" applyFont="1" applyFill="1" applyBorder="1" applyAlignment="1">
      <alignment horizontal="center" vertical="center"/>
    </xf>
    <xf numFmtId="41" fontId="6" fillId="0" borderId="75" xfId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/>
    </xf>
    <xf numFmtId="41" fontId="5" fillId="0" borderId="28" xfId="1" applyFont="1" applyFill="1" applyBorder="1" applyAlignment="1">
      <alignment horizontal="center" vertical="center"/>
    </xf>
    <xf numFmtId="41" fontId="6" fillId="0" borderId="76" xfId="1" applyFont="1" applyFill="1" applyBorder="1" applyAlignment="1">
      <alignment horizontal="center" vertical="center"/>
    </xf>
    <xf numFmtId="0" fontId="37" fillId="0" borderId="0" xfId="18" applyFill="1" applyAlignment="1">
      <alignment horizontal="center" vertical="center"/>
    </xf>
    <xf numFmtId="0" fontId="9" fillId="0" borderId="0" xfId="17" applyFont="1" applyAlignment="1">
      <alignment horizontal="left" vertical="center" wrapText="1"/>
    </xf>
    <xf numFmtId="0" fontId="37" fillId="0" borderId="0" xfId="18" applyAlignment="1">
      <alignment horizontal="center" vertical="center"/>
    </xf>
    <xf numFmtId="1" fontId="5" fillId="0" borderId="0" xfId="2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readingOrder="1"/>
    </xf>
    <xf numFmtId="0" fontId="9" fillId="0" borderId="0" xfId="17" applyFont="1" applyAlignment="1">
      <alignment vertical="center"/>
    </xf>
    <xf numFmtId="0" fontId="56" fillId="0" borderId="0" xfId="0" applyFont="1" applyAlignment="1">
      <alignment horizontal="center" vertical="center" readingOrder="1"/>
    </xf>
    <xf numFmtId="3" fontId="5" fillId="0" borderId="1" xfId="1" applyNumberFormat="1" applyFont="1" applyFill="1" applyBorder="1" applyAlignment="1">
      <alignment horizontal="center" vertical="center"/>
    </xf>
    <xf numFmtId="0" fontId="57" fillId="0" borderId="0" xfId="0" applyFont="1"/>
    <xf numFmtId="3" fontId="0" fillId="0" borderId="0" xfId="0" applyNumberFormat="1"/>
    <xf numFmtId="41" fontId="8" fillId="0" borderId="0" xfId="0" applyNumberFormat="1" applyFont="1" applyAlignment="1">
      <alignment horizontal="center" vertical="center"/>
    </xf>
    <xf numFmtId="41" fontId="43" fillId="0" borderId="0" xfId="0" applyNumberFormat="1" applyFont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/>
    </xf>
    <xf numFmtId="41" fontId="13" fillId="0" borderId="0" xfId="0" applyNumberFormat="1" applyFont="1"/>
    <xf numFmtId="41" fontId="13" fillId="0" borderId="0" xfId="1" applyFont="1" applyFill="1"/>
    <xf numFmtId="0" fontId="47" fillId="0" borderId="0" xfId="0" applyFont="1"/>
    <xf numFmtId="1" fontId="45" fillId="0" borderId="0" xfId="0" applyNumberFormat="1" applyFont="1"/>
    <xf numFmtId="0" fontId="45" fillId="0" borderId="0" xfId="0" applyFont="1" applyAlignment="1">
      <alignment horizontal="left" vertical="center"/>
    </xf>
    <xf numFmtId="1" fontId="13" fillId="0" borderId="0" xfId="0" applyNumberFormat="1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1" fontId="13" fillId="0" borderId="0" xfId="1" applyFont="1"/>
    <xf numFmtId="41" fontId="8" fillId="3" borderId="39" xfId="0" applyNumberFormat="1" applyFont="1" applyFill="1" applyBorder="1" applyAlignment="1">
      <alignment horizontal="center" vertical="center"/>
    </xf>
    <xf numFmtId="41" fontId="8" fillId="3" borderId="40" xfId="0" applyNumberFormat="1" applyFont="1" applyFill="1" applyBorder="1" applyAlignment="1">
      <alignment horizontal="center" vertical="center"/>
    </xf>
    <xf numFmtId="166" fontId="5" fillId="0" borderId="0" xfId="1" applyNumberFormat="1" applyFont="1"/>
    <xf numFmtId="0" fontId="47" fillId="0" borderId="29" xfId="1" applyNumberFormat="1" applyFont="1" applyBorder="1" applyAlignment="1">
      <alignment horizontal="center" vertical="center"/>
    </xf>
    <xf numFmtId="0" fontId="47" fillId="0" borderId="44" xfId="1" applyNumberFormat="1" applyFont="1" applyBorder="1" applyAlignment="1">
      <alignment horizontal="center" vertical="center"/>
    </xf>
    <xf numFmtId="0" fontId="52" fillId="0" borderId="20" xfId="1" applyNumberFormat="1" applyFont="1" applyBorder="1" applyAlignment="1">
      <alignment horizontal="center" vertical="center" wrapText="1"/>
    </xf>
    <xf numFmtId="41" fontId="44" fillId="0" borderId="63" xfId="1" applyFont="1" applyBorder="1" applyAlignment="1">
      <alignment horizontal="center" vertical="center"/>
    </xf>
    <xf numFmtId="41" fontId="44" fillId="0" borderId="64" xfId="1" applyFont="1" applyBorder="1" applyAlignment="1">
      <alignment horizontal="center" vertical="center"/>
    </xf>
    <xf numFmtId="170" fontId="8" fillId="0" borderId="39" xfId="1" applyNumberFormat="1" applyFont="1" applyBorder="1" applyAlignment="1">
      <alignment horizontal="center" vertical="center"/>
    </xf>
    <xf numFmtId="170" fontId="8" fillId="0" borderId="40" xfId="1" applyNumberFormat="1" applyFont="1" applyBorder="1" applyAlignment="1">
      <alignment horizontal="center" vertical="center"/>
    </xf>
    <xf numFmtId="170" fontId="8" fillId="0" borderId="58" xfId="1" applyNumberFormat="1" applyFont="1" applyBorder="1" applyAlignment="1">
      <alignment horizontal="center" vertical="center"/>
    </xf>
    <xf numFmtId="170" fontId="8" fillId="0" borderId="66" xfId="1" applyNumberFormat="1" applyFont="1" applyBorder="1" applyAlignment="1">
      <alignment horizontal="center" vertical="center"/>
    </xf>
    <xf numFmtId="170" fontId="43" fillId="0" borderId="37" xfId="1" applyNumberFormat="1" applyFont="1" applyBorder="1" applyAlignment="1">
      <alignment horizontal="center" vertical="center"/>
    </xf>
    <xf numFmtId="170" fontId="43" fillId="0" borderId="19" xfId="1" applyNumberFormat="1" applyFont="1" applyBorder="1" applyAlignment="1">
      <alignment horizontal="center" vertical="center"/>
    </xf>
    <xf numFmtId="167" fontId="0" fillId="0" borderId="0" xfId="2" applyNumberFormat="1" applyFont="1"/>
    <xf numFmtId="167" fontId="0" fillId="0" borderId="0" xfId="0" applyNumberFormat="1"/>
    <xf numFmtId="170" fontId="8" fillId="0" borderId="39" xfId="0" applyNumberFormat="1" applyFont="1" applyBorder="1" applyAlignment="1">
      <alignment horizontal="center" vertical="center"/>
    </xf>
    <xf numFmtId="170" fontId="8" fillId="0" borderId="34" xfId="0" applyNumberFormat="1" applyFont="1" applyBorder="1" applyAlignment="1">
      <alignment horizontal="center" vertical="center"/>
    </xf>
    <xf numFmtId="170" fontId="8" fillId="0" borderId="58" xfId="0" applyNumberFormat="1" applyFont="1" applyBorder="1" applyAlignment="1">
      <alignment horizontal="center" vertical="center"/>
    </xf>
    <xf numFmtId="170" fontId="8" fillId="0" borderId="59" xfId="0" applyNumberFormat="1" applyFont="1" applyBorder="1" applyAlignment="1">
      <alignment horizontal="center" vertical="center"/>
    </xf>
    <xf numFmtId="170" fontId="43" fillId="0" borderId="37" xfId="0" applyNumberFormat="1" applyFont="1" applyBorder="1" applyAlignment="1">
      <alignment horizontal="center" vertical="center"/>
    </xf>
    <xf numFmtId="170" fontId="43" fillId="0" borderId="38" xfId="0" applyNumberFormat="1" applyFont="1" applyBorder="1" applyAlignment="1">
      <alignment horizontal="center" vertical="center"/>
    </xf>
    <xf numFmtId="41" fontId="16" fillId="0" borderId="0" xfId="1" applyFont="1" applyFill="1"/>
    <xf numFmtId="41" fontId="16" fillId="0" borderId="0" xfId="0" applyNumberFormat="1" applyFont="1"/>
    <xf numFmtId="1" fontId="16" fillId="0" borderId="0" xfId="0" applyNumberFormat="1" applyFont="1"/>
    <xf numFmtId="41" fontId="51" fillId="0" borderId="32" xfId="1" applyFont="1" applyBorder="1" applyAlignment="1">
      <alignment horizontal="left" vertical="center" wrapText="1"/>
    </xf>
    <xf numFmtId="3" fontId="0" fillId="0" borderId="0" xfId="1" applyNumberFormat="1" applyFont="1"/>
    <xf numFmtId="41" fontId="46" fillId="0" borderId="32" xfId="1" applyFont="1" applyBorder="1" applyAlignment="1">
      <alignment horizontal="left" vertical="center"/>
    </xf>
    <xf numFmtId="0" fontId="46" fillId="0" borderId="13" xfId="1" applyNumberFormat="1" applyFont="1" applyBorder="1" applyAlignment="1">
      <alignment horizontal="left" vertical="center"/>
    </xf>
    <xf numFmtId="41" fontId="46" fillId="0" borderId="16" xfId="1" applyFont="1" applyBorder="1" applyAlignment="1">
      <alignment horizontal="center" vertical="center"/>
    </xf>
    <xf numFmtId="41" fontId="51" fillId="0" borderId="11" xfId="1" applyFont="1" applyBorder="1" applyAlignment="1">
      <alignment horizontal="center" vertical="center"/>
    </xf>
    <xf numFmtId="0" fontId="51" fillId="0" borderId="1" xfId="1" applyNumberFormat="1" applyFont="1" applyBorder="1" applyAlignment="1">
      <alignment horizontal="left" vertical="center" wrapText="1"/>
    </xf>
    <xf numFmtId="41" fontId="47" fillId="0" borderId="1" xfId="1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41" fontId="51" fillId="0" borderId="0" xfId="0" applyNumberFormat="1" applyFont="1" applyAlignment="1">
      <alignment horizontal="center" vertical="center"/>
    </xf>
    <xf numFmtId="41" fontId="51" fillId="0" borderId="11" xfId="1" applyFont="1" applyBorder="1" applyAlignment="1">
      <alignment horizontal="center" vertical="center" wrapText="1"/>
    </xf>
    <xf numFmtId="41" fontId="47" fillId="0" borderId="12" xfId="1" applyFont="1" applyBorder="1" applyAlignment="1">
      <alignment horizontal="center" vertical="center"/>
    </xf>
    <xf numFmtId="41" fontId="51" fillId="0" borderId="1" xfId="1" applyFont="1" applyBorder="1" applyAlignment="1">
      <alignment horizontal="center" vertical="center"/>
    </xf>
    <xf numFmtId="41" fontId="51" fillId="0" borderId="12" xfId="1" applyFont="1" applyBorder="1" applyAlignment="1">
      <alignment horizontal="center" vertical="center"/>
    </xf>
    <xf numFmtId="0" fontId="47" fillId="0" borderId="63" xfId="1" applyNumberFormat="1" applyFont="1" applyBorder="1" applyAlignment="1">
      <alignment horizontal="center" vertical="center"/>
    </xf>
    <xf numFmtId="0" fontId="60" fillId="0" borderId="0" xfId="0" applyFont="1"/>
    <xf numFmtId="41" fontId="60" fillId="0" borderId="0" xfId="0" applyNumberFormat="1" applyFont="1"/>
    <xf numFmtId="0" fontId="46" fillId="0" borderId="43" xfId="1" applyNumberFormat="1" applyFont="1" applyFill="1" applyBorder="1"/>
    <xf numFmtId="41" fontId="44" fillId="0" borderId="43" xfId="1" applyFont="1" applyFill="1" applyBorder="1" applyAlignment="1">
      <alignment horizontal="center" vertical="center"/>
    </xf>
    <xf numFmtId="41" fontId="44" fillId="0" borderId="41" xfId="1" applyFont="1" applyFill="1" applyBorder="1" applyAlignment="1">
      <alignment horizontal="center" vertical="center"/>
    </xf>
    <xf numFmtId="41" fontId="44" fillId="0" borderId="20" xfId="1" applyFont="1" applyFill="1" applyBorder="1" applyAlignment="1">
      <alignment horizontal="center" vertical="center"/>
    </xf>
    <xf numFmtId="41" fontId="44" fillId="0" borderId="22" xfId="1" applyFont="1" applyFill="1" applyBorder="1" applyAlignment="1">
      <alignment horizontal="center" vertical="center"/>
    </xf>
    <xf numFmtId="3" fontId="44" fillId="0" borderId="43" xfId="1" applyNumberFormat="1" applyFont="1" applyFill="1" applyBorder="1" applyAlignment="1">
      <alignment horizontal="right" vertical="center"/>
    </xf>
    <xf numFmtId="41" fontId="47" fillId="0" borderId="68" xfId="1" applyFont="1" applyFill="1" applyBorder="1" applyAlignment="1">
      <alignment horizontal="center" vertical="center"/>
    </xf>
    <xf numFmtId="0" fontId="37" fillId="0" borderId="0" xfId="18" applyAlignment="1">
      <alignment horizontal="center"/>
    </xf>
    <xf numFmtId="0" fontId="47" fillId="0" borderId="0" xfId="0" applyFont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1" fontId="6" fillId="0" borderId="13" xfId="1" applyFont="1" applyBorder="1" applyAlignment="1">
      <alignment horizontal="left" vertical="center"/>
    </xf>
    <xf numFmtId="0" fontId="48" fillId="0" borderId="11" xfId="0" applyFont="1" applyBorder="1" applyAlignment="1">
      <alignment horizontal="center" vertical="center"/>
    </xf>
    <xf numFmtId="41" fontId="46" fillId="0" borderId="33" xfId="1" applyFont="1" applyBorder="1" applyAlignment="1">
      <alignment horizontal="left" vertical="center"/>
    </xf>
    <xf numFmtId="41" fontId="46" fillId="0" borderId="21" xfId="1" applyFont="1" applyBorder="1" applyAlignment="1">
      <alignment horizontal="left" vertical="center"/>
    </xf>
    <xf numFmtId="0" fontId="47" fillId="0" borderId="0" xfId="0" applyFont="1" applyAlignment="1">
      <alignment vertical="top"/>
    </xf>
    <xf numFmtId="0" fontId="44" fillId="0" borderId="1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169" fontId="5" fillId="0" borderId="16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5" fillId="0" borderId="16" xfId="1" applyNumberFormat="1" applyFont="1" applyFill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41" fontId="6" fillId="0" borderId="11" xfId="1" applyFont="1" applyBorder="1" applyAlignment="1">
      <alignment horizontal="left" vertical="center" wrapText="1"/>
    </xf>
    <xf numFmtId="41" fontId="6" fillId="0" borderId="16" xfId="1" applyFont="1" applyBorder="1" applyAlignment="1">
      <alignment horizontal="center" vertical="center"/>
    </xf>
    <xf numFmtId="41" fontId="6" fillId="0" borderId="14" xfId="1" applyFont="1" applyBorder="1" applyAlignment="1">
      <alignment horizontal="center" vertical="center"/>
    </xf>
    <xf numFmtId="0" fontId="44" fillId="0" borderId="0" xfId="0" applyFont="1"/>
    <xf numFmtId="0" fontId="46" fillId="0" borderId="1" xfId="1" applyNumberFormat="1" applyFont="1" applyBorder="1" applyAlignment="1">
      <alignment vertical="center"/>
    </xf>
    <xf numFmtId="0" fontId="46" fillId="0" borderId="43" xfId="1" applyNumberFormat="1" applyFont="1" applyFill="1" applyBorder="1" applyAlignment="1">
      <alignment vertical="center"/>
    </xf>
    <xf numFmtId="0" fontId="46" fillId="0" borderId="29" xfId="1" applyNumberFormat="1" applyFont="1" applyBorder="1" applyAlignment="1">
      <alignment vertical="center"/>
    </xf>
    <xf numFmtId="0" fontId="46" fillId="0" borderId="43" xfId="1" applyNumberFormat="1" applyFont="1" applyBorder="1" applyAlignment="1">
      <alignment vertical="center"/>
    </xf>
    <xf numFmtId="0" fontId="46" fillId="0" borderId="44" xfId="1" applyNumberFormat="1" applyFont="1" applyBorder="1" applyAlignment="1">
      <alignment vertical="center"/>
    </xf>
    <xf numFmtId="0" fontId="46" fillId="0" borderId="63" xfId="1" applyNumberFormat="1" applyFont="1" applyBorder="1" applyAlignment="1">
      <alignment vertical="center"/>
    </xf>
    <xf numFmtId="0" fontId="46" fillId="0" borderId="20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1" fontId="51" fillId="0" borderId="16" xfId="1" applyFont="1" applyBorder="1" applyAlignment="1">
      <alignment horizontal="center" vertical="center"/>
    </xf>
    <xf numFmtId="41" fontId="46" fillId="0" borderId="1" xfId="1" applyFont="1" applyBorder="1" applyAlignment="1">
      <alignment horizontal="center" vertical="center" wrapText="1"/>
    </xf>
    <xf numFmtId="41" fontId="46" fillId="0" borderId="12" xfId="1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/>
    </xf>
    <xf numFmtId="0" fontId="43" fillId="0" borderId="47" xfId="0" applyFont="1" applyBorder="1" applyAlignment="1">
      <alignment horizontal="center" vertical="center"/>
    </xf>
    <xf numFmtId="41" fontId="51" fillId="0" borderId="20" xfId="1" applyFont="1" applyBorder="1" applyAlignment="1">
      <alignment horizontal="center" vertical="center"/>
    </xf>
    <xf numFmtId="41" fontId="51" fillId="0" borderId="12" xfId="1" applyFont="1" applyBorder="1" applyAlignment="1">
      <alignment horizontal="center" vertical="center" wrapText="1"/>
    </xf>
    <xf numFmtId="41" fontId="43" fillId="0" borderId="46" xfId="1" applyFont="1" applyBorder="1" applyAlignment="1">
      <alignment horizontal="center" vertical="center"/>
    </xf>
    <xf numFmtId="41" fontId="43" fillId="0" borderId="47" xfId="1" applyFont="1" applyBorder="1" applyAlignment="1">
      <alignment horizontal="center" vertical="center" wrapText="1"/>
    </xf>
    <xf numFmtId="41" fontId="43" fillId="0" borderId="48" xfId="1" applyFont="1" applyBorder="1" applyAlignment="1">
      <alignment horizontal="center" vertical="center" wrapText="1"/>
    </xf>
    <xf numFmtId="0" fontId="43" fillId="0" borderId="34" xfId="1" applyNumberFormat="1" applyFont="1" applyBorder="1" applyAlignment="1">
      <alignment horizontal="center" vertical="center"/>
    </xf>
    <xf numFmtId="0" fontId="43" fillId="0" borderId="1" xfId="1" applyNumberFormat="1" applyFont="1" applyBorder="1" applyAlignment="1">
      <alignment horizontal="center" vertical="center"/>
    </xf>
    <xf numFmtId="0" fontId="43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1" fontId="51" fillId="0" borderId="11" xfId="1" applyFont="1" applyBorder="1" applyAlignment="1">
      <alignment vertical="center" wrapText="1"/>
    </xf>
    <xf numFmtId="1" fontId="7" fillId="0" borderId="16" xfId="0" applyNumberFormat="1" applyFont="1" applyBorder="1" applyAlignment="1">
      <alignment horizontal="center" vertical="center"/>
    </xf>
    <xf numFmtId="41" fontId="61" fillId="0" borderId="0" xfId="1" applyFont="1" applyFill="1"/>
    <xf numFmtId="41" fontId="61" fillId="0" borderId="0" xfId="0" applyNumberFormat="1" applyFont="1"/>
    <xf numFmtId="0" fontId="6" fillId="0" borderId="1" xfId="1" applyNumberFormat="1" applyFont="1" applyBorder="1" applyAlignment="1">
      <alignment horizontal="center" vertical="center" wrapText="1"/>
    </xf>
    <xf numFmtId="41" fontId="6" fillId="0" borderId="11" xfId="1" applyFont="1" applyBorder="1" applyAlignment="1">
      <alignment vertical="center" wrapText="1"/>
    </xf>
    <xf numFmtId="0" fontId="6" fillId="0" borderId="12" xfId="1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3" fontId="44" fillId="0" borderId="1" xfId="1" applyNumberFormat="1" applyFont="1" applyBorder="1" applyAlignment="1">
      <alignment horizontal="right" vertical="center"/>
    </xf>
    <xf numFmtId="3" fontId="44" fillId="0" borderId="49" xfId="1" applyNumberFormat="1" applyFont="1" applyFill="1" applyBorder="1" applyAlignment="1">
      <alignment horizontal="right" vertical="center"/>
    </xf>
    <xf numFmtId="3" fontId="44" fillId="0" borderId="43" xfId="1" applyNumberFormat="1" applyFont="1" applyBorder="1" applyAlignment="1">
      <alignment horizontal="right" vertical="center"/>
    </xf>
    <xf numFmtId="3" fontId="44" fillId="0" borderId="29" xfId="1" applyNumberFormat="1" applyFont="1" applyBorder="1" applyAlignment="1">
      <alignment horizontal="right" vertical="center"/>
    </xf>
    <xf numFmtId="3" fontId="44" fillId="0" borderId="44" xfId="1" applyNumberFormat="1" applyFont="1" applyBorder="1" applyAlignment="1">
      <alignment horizontal="right" vertical="center"/>
    </xf>
    <xf numFmtId="3" fontId="44" fillId="0" borderId="56" xfId="1" applyNumberFormat="1" applyFont="1" applyBorder="1" applyAlignment="1">
      <alignment horizontal="right" vertical="center"/>
    </xf>
    <xf numFmtId="3" fontId="44" fillId="0" borderId="68" xfId="1" applyNumberFormat="1" applyFont="1" applyBorder="1" applyAlignment="1">
      <alignment horizontal="right" vertical="center"/>
    </xf>
    <xf numFmtId="3" fontId="44" fillId="0" borderId="47" xfId="1" applyNumberFormat="1" applyFont="1" applyBorder="1" applyAlignment="1">
      <alignment horizontal="right" vertical="center"/>
    </xf>
    <xf numFmtId="3" fontId="44" fillId="0" borderId="16" xfId="1" applyNumberFormat="1" applyFont="1" applyBorder="1" applyAlignment="1">
      <alignment horizontal="right" vertical="center"/>
    </xf>
    <xf numFmtId="41" fontId="8" fillId="0" borderId="1" xfId="1" applyFont="1" applyBorder="1" applyAlignment="1">
      <alignment horizontal="center" vertical="center"/>
    </xf>
    <xf numFmtId="41" fontId="8" fillId="0" borderId="1" xfId="1" applyFont="1" applyFill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41" fontId="8" fillId="0" borderId="12" xfId="1" applyFont="1" applyFill="1" applyBorder="1" applyAlignment="1">
      <alignment horizontal="center" vertical="center"/>
    </xf>
    <xf numFmtId="41" fontId="5" fillId="0" borderId="33" xfId="1" applyFont="1" applyBorder="1" applyAlignment="1">
      <alignment horizontal="left" vertical="center" wrapText="1"/>
    </xf>
    <xf numFmtId="0" fontId="32" fillId="0" borderId="0" xfId="17" applyFont="1" applyAlignment="1">
      <alignment vertical="center"/>
    </xf>
    <xf numFmtId="1" fontId="44" fillId="0" borderId="29" xfId="1" applyNumberFormat="1" applyFont="1" applyBorder="1" applyAlignment="1">
      <alignment horizontal="right" vertical="center"/>
    </xf>
    <xf numFmtId="1" fontId="44" fillId="0" borderId="1" xfId="1" applyNumberFormat="1" applyFont="1" applyBorder="1" applyAlignment="1">
      <alignment horizontal="right" vertical="center"/>
    </xf>
    <xf numFmtId="1" fontId="44" fillId="0" borderId="68" xfId="1" applyNumberFormat="1" applyFont="1" applyBorder="1" applyAlignment="1">
      <alignment horizontal="right" vertical="center"/>
    </xf>
    <xf numFmtId="1" fontId="44" fillId="0" borderId="16" xfId="1" applyNumberFormat="1" applyFont="1" applyBorder="1" applyAlignment="1">
      <alignment horizontal="right" vertical="center"/>
    </xf>
    <xf numFmtId="41" fontId="47" fillId="3" borderId="44" xfId="1" applyFont="1" applyFill="1" applyBorder="1" applyAlignment="1">
      <alignment horizontal="center" vertical="center"/>
    </xf>
    <xf numFmtId="41" fontId="47" fillId="3" borderId="43" xfId="1" applyFont="1" applyFill="1" applyBorder="1" applyAlignment="1">
      <alignment horizontal="center" vertical="center"/>
    </xf>
    <xf numFmtId="41" fontId="47" fillId="3" borderId="29" xfId="1" applyFont="1" applyFill="1" applyBorder="1" applyAlignment="1">
      <alignment horizontal="center" vertical="center"/>
    </xf>
    <xf numFmtId="41" fontId="47" fillId="3" borderId="68" xfId="1" applyFont="1" applyFill="1" applyBorder="1" applyAlignment="1">
      <alignment horizontal="center" vertical="center"/>
    </xf>
    <xf numFmtId="41" fontId="47" fillId="3" borderId="63" xfId="1" applyFont="1" applyFill="1" applyBorder="1" applyAlignment="1">
      <alignment horizontal="center" vertical="center"/>
    </xf>
    <xf numFmtId="41" fontId="47" fillId="3" borderId="1" xfId="1" applyFont="1" applyFill="1" applyBorder="1" applyAlignment="1">
      <alignment horizontal="center" vertical="center"/>
    </xf>
    <xf numFmtId="41" fontId="51" fillId="3" borderId="16" xfId="1" applyFont="1" applyFill="1" applyBorder="1" applyAlignment="1">
      <alignment horizontal="center" vertical="center"/>
    </xf>
    <xf numFmtId="41" fontId="8" fillId="0" borderId="66" xfId="0" applyNumberFormat="1" applyFont="1" applyBorder="1" applyAlignment="1">
      <alignment horizontal="center" vertical="center"/>
    </xf>
    <xf numFmtId="41" fontId="5" fillId="0" borderId="28" xfId="0" applyNumberFormat="1" applyFont="1" applyBorder="1"/>
    <xf numFmtId="1" fontId="8" fillId="0" borderId="39" xfId="0" applyNumberFormat="1" applyFont="1" applyBorder="1" applyAlignment="1">
      <alignment horizontal="right" vertical="center"/>
    </xf>
    <xf numFmtId="1" fontId="8" fillId="3" borderId="39" xfId="0" applyNumberFormat="1" applyFont="1" applyFill="1" applyBorder="1" applyAlignment="1">
      <alignment horizontal="right" vertical="center"/>
    </xf>
    <xf numFmtId="41" fontId="8" fillId="3" borderId="34" xfId="0" applyNumberFormat="1" applyFont="1" applyFill="1" applyBorder="1" applyAlignment="1">
      <alignment horizontal="center" vertical="center"/>
    </xf>
    <xf numFmtId="41" fontId="51" fillId="0" borderId="11" xfId="1" applyFont="1" applyBorder="1" applyAlignment="1">
      <alignment horizontal="left" vertical="center" wrapText="1"/>
    </xf>
    <xf numFmtId="1" fontId="16" fillId="0" borderId="0" xfId="1" applyNumberFormat="1" applyFont="1" applyFill="1"/>
    <xf numFmtId="0" fontId="6" fillId="0" borderId="28" xfId="1" applyNumberFormat="1" applyFont="1" applyBorder="1" applyAlignment="1">
      <alignment horizontal="center" vertical="center" wrapText="1"/>
    </xf>
    <xf numFmtId="41" fontId="5" fillId="0" borderId="28" xfId="1" applyFont="1" applyBorder="1" applyAlignment="1">
      <alignment horizontal="center" vertical="center"/>
    </xf>
    <xf numFmtId="41" fontId="6" fillId="0" borderId="76" xfId="1" applyFont="1" applyBorder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47" fillId="0" borderId="29" xfId="1" applyNumberFormat="1" applyFont="1" applyBorder="1" applyAlignment="1">
      <alignment horizontal="right" vertical="center"/>
    </xf>
    <xf numFmtId="0" fontId="47" fillId="0" borderId="44" xfId="1" applyNumberFormat="1" applyFont="1" applyBorder="1" applyAlignment="1">
      <alignment horizontal="right" vertical="center"/>
    </xf>
    <xf numFmtId="0" fontId="47" fillId="0" borderId="1" xfId="1" applyNumberFormat="1" applyFont="1" applyBorder="1" applyAlignment="1">
      <alignment horizontal="center" vertical="center"/>
    </xf>
    <xf numFmtId="41" fontId="52" fillId="0" borderId="0" xfId="0" applyNumberFormat="1" applyFont="1" applyAlignment="1">
      <alignment horizontal="center" vertical="center"/>
    </xf>
    <xf numFmtId="1" fontId="51" fillId="0" borderId="1" xfId="1" applyNumberFormat="1" applyFont="1" applyBorder="1" applyAlignment="1">
      <alignment horizontal="right" vertical="center"/>
    </xf>
    <xf numFmtId="41" fontId="5" fillId="0" borderId="46" xfId="1" applyFont="1" applyBorder="1" applyAlignment="1">
      <alignment horizontal="center" vertical="center"/>
    </xf>
    <xf numFmtId="41" fontId="5" fillId="0" borderId="47" xfId="1" applyFont="1" applyBorder="1" applyAlignment="1">
      <alignment horizontal="center" vertical="center" wrapText="1"/>
    </xf>
    <xf numFmtId="41" fontId="5" fillId="0" borderId="48" xfId="1" applyFont="1" applyBorder="1" applyAlignment="1">
      <alignment horizontal="center" vertical="center" wrapText="1"/>
    </xf>
    <xf numFmtId="3" fontId="8" fillId="0" borderId="34" xfId="0" applyNumberFormat="1" applyFont="1" applyBorder="1" applyAlignment="1">
      <alignment horizontal="right" vertical="center"/>
    </xf>
    <xf numFmtId="0" fontId="16" fillId="0" borderId="0" xfId="1" applyNumberFormat="1" applyFont="1" applyFill="1"/>
    <xf numFmtId="41" fontId="46" fillId="0" borderId="14" xfId="1" applyFont="1" applyBorder="1" applyAlignment="1">
      <alignment horizontal="center" vertical="center"/>
    </xf>
    <xf numFmtId="1" fontId="44" fillId="0" borderId="41" xfId="1" applyNumberFormat="1" applyFont="1" applyBorder="1" applyAlignment="1">
      <alignment horizontal="right" vertical="center"/>
    </xf>
    <xf numFmtId="1" fontId="44" fillId="0" borderId="42" xfId="1" applyNumberFormat="1" applyFont="1" applyBorder="1" applyAlignment="1">
      <alignment horizontal="right" vertical="center"/>
    </xf>
    <xf numFmtId="41" fontId="51" fillId="0" borderId="14" xfId="1" applyFont="1" applyBorder="1" applyAlignment="1">
      <alignment horizontal="center" vertical="center"/>
    </xf>
    <xf numFmtId="41" fontId="51" fillId="0" borderId="22" xfId="1" applyFont="1" applyBorder="1" applyAlignment="1">
      <alignment horizontal="center" vertical="center"/>
    </xf>
    <xf numFmtId="9" fontId="0" fillId="0" borderId="0" xfId="2" applyFont="1"/>
    <xf numFmtId="1" fontId="5" fillId="0" borderId="0" xfId="2" applyNumberFormat="1" applyFont="1"/>
    <xf numFmtId="0" fontId="48" fillId="0" borderId="21" xfId="0" applyFont="1" applyBorder="1" applyAlignment="1">
      <alignment horizontal="center" vertical="center"/>
    </xf>
    <xf numFmtId="169" fontId="5" fillId="0" borderId="20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/>
    </xf>
    <xf numFmtId="3" fontId="5" fillId="0" borderId="20" xfId="1" applyNumberFormat="1" applyFont="1" applyFill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3" fontId="13" fillId="0" borderId="0" xfId="0" applyNumberFormat="1" applyFont="1"/>
    <xf numFmtId="3" fontId="13" fillId="0" borderId="0" xfId="1" applyNumberFormat="1" applyFont="1" applyFill="1"/>
    <xf numFmtId="0" fontId="43" fillId="0" borderId="82" xfId="0" applyFont="1" applyBorder="1" applyAlignment="1">
      <alignment vertical="center" wrapText="1"/>
    </xf>
    <xf numFmtId="0" fontId="43" fillId="0" borderId="69" xfId="0" applyFont="1" applyBorder="1" applyAlignment="1">
      <alignment horizontal="left" vertical="center" wrapText="1"/>
    </xf>
    <xf numFmtId="0" fontId="43" fillId="0" borderId="78" xfId="0" applyFont="1" applyBorder="1" applyAlignment="1">
      <alignment horizontal="left"/>
    </xf>
    <xf numFmtId="0" fontId="43" fillId="0" borderId="82" xfId="0" applyFont="1" applyBorder="1" applyAlignment="1">
      <alignment horizontal="left"/>
    </xf>
    <xf numFmtId="0" fontId="43" fillId="0" borderId="11" xfId="0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1" xfId="1" applyFont="1" applyFill="1" applyBorder="1" applyAlignment="1">
      <alignment horizontal="center" vertical="center"/>
    </xf>
    <xf numFmtId="41" fontId="43" fillId="0" borderId="13" xfId="1" applyFont="1" applyBorder="1" applyAlignment="1">
      <alignment horizontal="center" vertical="center"/>
    </xf>
    <xf numFmtId="41" fontId="43" fillId="0" borderId="16" xfId="1" applyFont="1" applyBorder="1" applyAlignment="1">
      <alignment horizontal="center" vertical="center"/>
    </xf>
    <xf numFmtId="41" fontId="43" fillId="0" borderId="14" xfId="1" applyFont="1" applyBorder="1" applyAlignment="1">
      <alignment horizontal="center" vertical="center"/>
    </xf>
    <xf numFmtId="0" fontId="6" fillId="0" borderId="83" xfId="0" applyFont="1" applyBorder="1" applyAlignment="1">
      <alignment vertical="center" wrapText="1"/>
    </xf>
    <xf numFmtId="0" fontId="6" fillId="0" borderId="84" xfId="0" applyFont="1" applyBorder="1" applyAlignment="1">
      <alignment vertical="center" wrapText="1"/>
    </xf>
    <xf numFmtId="41" fontId="6" fillId="0" borderId="84" xfId="1" applyFont="1" applyBorder="1" applyAlignment="1">
      <alignment horizontal="left"/>
    </xf>
    <xf numFmtId="41" fontId="6" fillId="0" borderId="84" xfId="1" applyFont="1" applyBorder="1" applyAlignment="1">
      <alignment horizontal="left" wrapText="1"/>
    </xf>
    <xf numFmtId="41" fontId="6" fillId="0" borderId="85" xfId="1" applyFont="1" applyBorder="1" applyAlignment="1">
      <alignment horizontal="left"/>
    </xf>
    <xf numFmtId="0" fontId="48" fillId="0" borderId="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41" fontId="8" fillId="0" borderId="28" xfId="1" applyFont="1" applyBorder="1" applyAlignment="1">
      <alignment horizontal="center" vertical="center"/>
    </xf>
    <xf numFmtId="41" fontId="43" fillId="0" borderId="76" xfId="1" applyFont="1" applyBorder="1" applyAlignment="1">
      <alignment horizontal="center" vertical="center"/>
    </xf>
    <xf numFmtId="10" fontId="0" fillId="0" borderId="0" xfId="2" applyNumberFormat="1" applyFont="1"/>
    <xf numFmtId="171" fontId="0" fillId="0" borderId="0" xfId="2" applyNumberFormat="1" applyFont="1"/>
    <xf numFmtId="41" fontId="8" fillId="0" borderId="34" xfId="1" applyFont="1" applyBorder="1" applyAlignment="1">
      <alignment horizontal="center" vertical="center"/>
    </xf>
    <xf numFmtId="41" fontId="43" fillId="0" borderId="38" xfId="1" applyFont="1" applyBorder="1" applyAlignment="1">
      <alignment horizontal="center" vertical="center"/>
    </xf>
    <xf numFmtId="0" fontId="43" fillId="0" borderId="34" xfId="0" applyFont="1" applyBorder="1" applyAlignment="1">
      <alignment horizontal="center" vertical="center"/>
    </xf>
    <xf numFmtId="41" fontId="8" fillId="0" borderId="34" xfId="1" applyFont="1" applyFill="1" applyBorder="1" applyAlignment="1">
      <alignment horizontal="center" vertical="center"/>
    </xf>
    <xf numFmtId="0" fontId="47" fillId="0" borderId="63" xfId="1" applyNumberFormat="1" applyFont="1" applyBorder="1" applyAlignment="1">
      <alignment horizontal="right" vertical="center"/>
    </xf>
    <xf numFmtId="0" fontId="51" fillId="0" borderId="32" xfId="1" applyNumberFormat="1" applyFont="1" applyBorder="1" applyAlignment="1">
      <alignment horizontal="left" vertical="center" wrapText="1"/>
    </xf>
    <xf numFmtId="41" fontId="64" fillId="0" borderId="63" xfId="1" applyFont="1" applyBorder="1" applyAlignment="1">
      <alignment horizontal="center" vertical="center"/>
    </xf>
    <xf numFmtId="41" fontId="6" fillId="0" borderId="12" xfId="1" applyFont="1" applyBorder="1" applyAlignment="1">
      <alignment horizontal="right" vertical="center"/>
    </xf>
    <xf numFmtId="41" fontId="6" fillId="0" borderId="12" xfId="1" applyFont="1" applyBorder="1" applyAlignment="1">
      <alignment horizontal="center" vertical="center"/>
    </xf>
    <xf numFmtId="41" fontId="6" fillId="3" borderId="84" xfId="1" applyFont="1" applyFill="1" applyBorder="1" applyAlignment="1">
      <alignment horizontal="left"/>
    </xf>
    <xf numFmtId="41" fontId="6" fillId="0" borderId="18" xfId="1" applyFont="1" applyBorder="1" applyAlignment="1">
      <alignment horizontal="center" vertical="center"/>
    </xf>
    <xf numFmtId="41" fontId="43" fillId="0" borderId="19" xfId="0" applyNumberFormat="1" applyFont="1" applyBorder="1" applyAlignment="1">
      <alignment horizontal="center" vertical="center"/>
    </xf>
    <xf numFmtId="41" fontId="50" fillId="0" borderId="0" xfId="0" applyNumberFormat="1" applyFont="1"/>
    <xf numFmtId="41" fontId="50" fillId="0" borderId="0" xfId="1" applyFont="1" applyFill="1"/>
    <xf numFmtId="41" fontId="50" fillId="0" borderId="0" xfId="1" applyFont="1"/>
    <xf numFmtId="1" fontId="50" fillId="0" borderId="0" xfId="0" applyNumberFormat="1" applyFont="1"/>
    <xf numFmtId="41" fontId="6" fillId="0" borderId="21" xfId="1" applyFont="1" applyBorder="1" applyAlignment="1">
      <alignment horizontal="left"/>
    </xf>
    <xf numFmtId="41" fontId="6" fillId="0" borderId="58" xfId="1" applyFont="1" applyBorder="1" applyAlignment="1">
      <alignment horizontal="center" vertical="center"/>
    </xf>
    <xf numFmtId="41" fontId="6" fillId="0" borderId="59" xfId="1" applyFont="1" applyBorder="1" applyAlignment="1">
      <alignment horizontal="center" vertical="center"/>
    </xf>
    <xf numFmtId="41" fontId="6" fillId="0" borderId="66" xfId="1" applyFont="1" applyBorder="1" applyAlignment="1">
      <alignment horizontal="center" vertical="center"/>
    </xf>
    <xf numFmtId="2" fontId="5" fillId="0" borderId="0" xfId="2" applyNumberFormat="1" applyFont="1"/>
    <xf numFmtId="0" fontId="3" fillId="0" borderId="0" xfId="0" applyFont="1"/>
    <xf numFmtId="41" fontId="3" fillId="0" borderId="0" xfId="1" applyFont="1"/>
    <xf numFmtId="41" fontId="45" fillId="0" borderId="14" xfId="1" applyFont="1" applyBorder="1" applyAlignment="1">
      <alignment horizontal="center" vertical="center"/>
    </xf>
    <xf numFmtId="41" fontId="8" fillId="0" borderId="0" xfId="0" applyNumberFormat="1" applyFont="1"/>
    <xf numFmtId="1" fontId="47" fillId="0" borderId="44" xfId="1" applyNumberFormat="1" applyFont="1" applyBorder="1" applyAlignment="1">
      <alignment horizontal="right" vertical="center"/>
    </xf>
    <xf numFmtId="41" fontId="47" fillId="0" borderId="49" xfId="1" applyFont="1" applyBorder="1" applyAlignment="1">
      <alignment horizontal="center" vertical="center"/>
    </xf>
    <xf numFmtId="1" fontId="47" fillId="0" borderId="43" xfId="1" applyNumberFormat="1" applyFont="1" applyBorder="1" applyAlignment="1">
      <alignment horizontal="right" vertical="center"/>
    </xf>
    <xf numFmtId="41" fontId="47" fillId="0" borderId="29" xfId="1" applyFont="1" applyBorder="1" applyAlignment="1">
      <alignment horizontal="right" vertical="center"/>
    </xf>
    <xf numFmtId="0" fontId="46" fillId="0" borderId="0" xfId="0" applyFont="1" applyAlignment="1">
      <alignment horizontal="center" vertical="center"/>
    </xf>
    <xf numFmtId="41" fontId="47" fillId="0" borderId="47" xfId="1" applyFont="1" applyBorder="1" applyAlignment="1">
      <alignment horizontal="center" vertical="center"/>
    </xf>
    <xf numFmtId="41" fontId="47" fillId="0" borderId="91" xfId="1" applyFont="1" applyBorder="1" applyAlignment="1">
      <alignment horizontal="center" vertical="center"/>
    </xf>
    <xf numFmtId="0" fontId="65" fillId="0" borderId="0" xfId="0" applyFont="1"/>
    <xf numFmtId="1" fontId="5" fillId="0" borderId="1" xfId="1" applyNumberFormat="1" applyFont="1" applyBorder="1" applyAlignment="1">
      <alignment horizontal="right" vertical="center"/>
    </xf>
    <xf numFmtId="0" fontId="2" fillId="0" borderId="0" xfId="0" applyFont="1"/>
    <xf numFmtId="0" fontId="9" fillId="2" borderId="0" xfId="17" applyFont="1" applyFill="1" applyAlignment="1">
      <alignment horizontal="center"/>
    </xf>
    <xf numFmtId="0" fontId="30" fillId="0" borderId="0" xfId="17" applyFont="1" applyAlignment="1">
      <alignment horizontal="center"/>
    </xf>
    <xf numFmtId="0" fontId="53" fillId="0" borderId="0" xfId="17" applyFont="1" applyAlignment="1">
      <alignment horizontal="center"/>
    </xf>
    <xf numFmtId="0" fontId="29" fillId="0" borderId="0" xfId="17" applyFont="1" applyAlignment="1">
      <alignment horizontal="center"/>
    </xf>
    <xf numFmtId="0" fontId="23" fillId="0" borderId="0" xfId="17" applyFont="1" applyAlignment="1">
      <alignment horizontal="left" wrapText="1"/>
    </xf>
    <xf numFmtId="0" fontId="25" fillId="0" borderId="0" xfId="17" applyFont="1" applyAlignment="1">
      <alignment horizontal="center"/>
    </xf>
    <xf numFmtId="0" fontId="22" fillId="0" borderId="0" xfId="17" applyFont="1" applyAlignment="1">
      <alignment horizontal="center" wrapText="1"/>
    </xf>
    <xf numFmtId="49" fontId="54" fillId="0" borderId="0" xfId="17" applyNumberFormat="1" applyFont="1" applyAlignment="1">
      <alignment horizontal="center" vertical="center"/>
    </xf>
    <xf numFmtId="0" fontId="55" fillId="0" borderId="0" xfId="17" applyFont="1" applyAlignment="1">
      <alignment horizontal="center" wrapText="1"/>
    </xf>
    <xf numFmtId="17" fontId="30" fillId="0" borderId="0" xfId="17" applyNumberFormat="1" applyFont="1" applyAlignment="1">
      <alignment horizontal="center" wrapText="1"/>
    </xf>
    <xf numFmtId="0" fontId="30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 readingOrder="1"/>
    </xf>
    <xf numFmtId="0" fontId="9" fillId="0" borderId="0" xfId="17" applyFont="1" applyAlignment="1">
      <alignment horizontal="left" vertical="center" wrapText="1"/>
    </xf>
    <xf numFmtId="0" fontId="9" fillId="0" borderId="0" xfId="17" applyFont="1" applyAlignment="1">
      <alignment vertical="center"/>
    </xf>
    <xf numFmtId="0" fontId="30" fillId="0" borderId="0" xfId="17" applyFont="1" applyAlignment="1">
      <alignment horizontal="left" vertical="center" wrapText="1"/>
    </xf>
    <xf numFmtId="0" fontId="30" fillId="0" borderId="0" xfId="17" applyFont="1" applyAlignment="1">
      <alignment horizontal="left" vertical="top" wrapText="1"/>
    </xf>
    <xf numFmtId="0" fontId="35" fillId="0" borderId="0" xfId="19" applyFont="1" applyAlignment="1">
      <alignment horizontal="center" vertical="center"/>
    </xf>
    <xf numFmtId="0" fontId="30" fillId="0" borderId="0" xfId="17" applyFont="1" applyAlignment="1">
      <alignment vertical="center" wrapText="1"/>
    </xf>
    <xf numFmtId="3" fontId="14" fillId="0" borderId="7" xfId="0" applyNumberFormat="1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48" fillId="0" borderId="20" xfId="0" applyFont="1" applyBorder="1" applyAlignment="1">
      <alignment horizontal="center" vertical="center" wrapText="1"/>
    </xf>
    <xf numFmtId="0" fontId="48" fillId="0" borderId="29" xfId="0" applyFont="1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 wrapText="1"/>
    </xf>
    <xf numFmtId="0" fontId="48" fillId="0" borderId="34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41" fontId="46" fillId="4" borderId="1" xfId="1" applyFont="1" applyFill="1" applyBorder="1" applyAlignment="1">
      <alignment horizontal="left"/>
    </xf>
    <xf numFmtId="0" fontId="6" fillId="0" borderId="43" xfId="1" applyNumberFormat="1" applyFont="1" applyBorder="1" applyAlignment="1">
      <alignment horizontal="center" vertical="center" wrapText="1"/>
    </xf>
    <xf numFmtId="0" fontId="6" fillId="0" borderId="41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41" fontId="6" fillId="0" borderId="87" xfId="1" applyFont="1" applyBorder="1" applyAlignment="1">
      <alignment horizontal="center" vertical="center"/>
    </xf>
    <xf numFmtId="41" fontId="6" fillId="0" borderId="88" xfId="1" applyFont="1" applyBorder="1" applyAlignment="1">
      <alignment horizontal="center" vertical="center"/>
    </xf>
    <xf numFmtId="41" fontId="6" fillId="0" borderId="89" xfId="1" applyFont="1" applyBorder="1" applyAlignment="1">
      <alignment horizontal="center" vertical="center"/>
    </xf>
    <xf numFmtId="41" fontId="6" fillId="0" borderId="7" xfId="1" applyFont="1" applyBorder="1" applyAlignment="1">
      <alignment horizontal="center"/>
    </xf>
    <xf numFmtId="41" fontId="6" fillId="0" borderId="31" xfId="1" applyFont="1" applyBorder="1" applyAlignment="1">
      <alignment horizontal="center"/>
    </xf>
    <xf numFmtId="41" fontId="6" fillId="0" borderId="8" xfId="1" applyFont="1" applyBorder="1" applyAlignment="1">
      <alignment horizontal="center"/>
    </xf>
    <xf numFmtId="0" fontId="6" fillId="0" borderId="54" xfId="1" applyNumberFormat="1" applyFont="1" applyBorder="1" applyAlignment="1">
      <alignment horizontal="center" vertical="center" wrapText="1"/>
    </xf>
    <xf numFmtId="0" fontId="6" fillId="0" borderId="43" xfId="1" applyNumberFormat="1" applyFont="1" applyBorder="1" applyAlignment="1">
      <alignment horizontal="center"/>
    </xf>
    <xf numFmtId="0" fontId="6" fillId="0" borderId="54" xfId="1" applyNumberFormat="1" applyFont="1" applyBorder="1" applyAlignment="1">
      <alignment horizontal="center"/>
    </xf>
    <xf numFmtId="0" fontId="6" fillId="0" borderId="49" xfId="1" applyNumberFormat="1" applyFont="1" applyBorder="1" applyAlignment="1">
      <alignment horizontal="center"/>
    </xf>
    <xf numFmtId="41" fontId="6" fillId="0" borderId="21" xfId="1" applyFont="1" applyBorder="1" applyAlignment="1">
      <alignment horizontal="left" vertical="center" wrapText="1"/>
    </xf>
    <xf numFmtId="41" fontId="6" fillId="0" borderId="32" xfId="1" applyFont="1" applyBorder="1" applyAlignment="1">
      <alignment horizontal="left" vertical="center" wrapText="1"/>
    </xf>
    <xf numFmtId="41" fontId="6" fillId="0" borderId="33" xfId="1" applyFont="1" applyBorder="1" applyAlignment="1">
      <alignment horizontal="left" vertical="center" wrapText="1"/>
    </xf>
    <xf numFmtId="0" fontId="47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center" wrapText="1"/>
    </xf>
    <xf numFmtId="41" fontId="6" fillId="0" borderId="60" xfId="1" applyFont="1" applyBorder="1" applyAlignment="1">
      <alignment horizontal="center"/>
    </xf>
    <xf numFmtId="41" fontId="6" fillId="0" borderId="61" xfId="1" applyFont="1" applyBorder="1" applyAlignment="1">
      <alignment horizontal="center"/>
    </xf>
    <xf numFmtId="41" fontId="6" fillId="0" borderId="62" xfId="1" applyFont="1" applyBorder="1" applyAlignment="1">
      <alignment horizontal="center"/>
    </xf>
    <xf numFmtId="41" fontId="6" fillId="0" borderId="9" xfId="1" applyFont="1" applyBorder="1" applyAlignment="1">
      <alignment horizontal="center" vertical="center"/>
    </xf>
    <xf numFmtId="41" fontId="6" fillId="0" borderId="15" xfId="1" applyFont="1" applyBorder="1" applyAlignment="1">
      <alignment horizontal="center" vertical="center"/>
    </xf>
    <xf numFmtId="41" fontId="6" fillId="0" borderId="10" xfId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41" xfId="1" applyNumberFormat="1" applyFont="1" applyBorder="1" applyAlignment="1">
      <alignment horizontal="center"/>
    </xf>
    <xf numFmtId="0" fontId="7" fillId="0" borderId="26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6" fillId="0" borderId="1" xfId="1" applyNumberFormat="1" applyFont="1" applyBorder="1" applyAlignment="1">
      <alignment horizontal="center"/>
    </xf>
    <xf numFmtId="0" fontId="6" fillId="0" borderId="28" xfId="1" applyNumberFormat="1" applyFont="1" applyBorder="1" applyAlignment="1">
      <alignment horizontal="center"/>
    </xf>
    <xf numFmtId="0" fontId="6" fillId="0" borderId="12" xfId="1" applyNumberFormat="1" applyFont="1" applyBorder="1" applyAlignment="1">
      <alignment horizontal="center"/>
    </xf>
    <xf numFmtId="41" fontId="6" fillId="0" borderId="80" xfId="1" applyFont="1" applyBorder="1" applyAlignment="1">
      <alignment horizontal="center"/>
    </xf>
    <xf numFmtId="41" fontId="6" fillId="0" borderId="33" xfId="1" applyFont="1" applyBorder="1" applyAlignment="1">
      <alignment horizontal="center" vertical="center"/>
    </xf>
    <xf numFmtId="41" fontId="6" fillId="0" borderId="29" xfId="1" applyFont="1" applyBorder="1" applyAlignment="1">
      <alignment horizontal="center" vertical="center"/>
    </xf>
    <xf numFmtId="41" fontId="6" fillId="0" borderId="79" xfId="1" applyFont="1" applyBorder="1" applyAlignment="1">
      <alignment horizontal="center" vertical="center"/>
    </xf>
    <xf numFmtId="41" fontId="6" fillId="0" borderId="42" xfId="1" applyFont="1" applyBorder="1" applyAlignment="1">
      <alignment horizontal="center" vertical="center"/>
    </xf>
    <xf numFmtId="0" fontId="6" fillId="0" borderId="27" xfId="1" applyNumberFormat="1" applyFont="1" applyBorder="1" applyAlignment="1">
      <alignment horizontal="center"/>
    </xf>
    <xf numFmtId="0" fontId="6" fillId="0" borderId="34" xfId="1" applyNumberFormat="1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3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86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0" fontId="43" fillId="0" borderId="61" xfId="0" applyFont="1" applyBorder="1" applyAlignment="1">
      <alignment horizontal="center" vertical="center"/>
    </xf>
    <xf numFmtId="0" fontId="43" fillId="0" borderId="62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0" borderId="63" xfId="0" applyFont="1" applyBorder="1" applyAlignment="1">
      <alignment horizontal="center" vertical="center"/>
    </xf>
    <xf numFmtId="0" fontId="43" fillId="0" borderId="64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41" fontId="43" fillId="4" borderId="1" xfId="1" applyFont="1" applyFill="1" applyBorder="1" applyAlignment="1">
      <alignment horizontal="left"/>
    </xf>
    <xf numFmtId="41" fontId="44" fillId="0" borderId="26" xfId="1" applyFont="1" applyBorder="1" applyAlignment="1">
      <alignment horizontal="left" vertical="center" wrapText="1"/>
    </xf>
    <xf numFmtId="41" fontId="44" fillId="0" borderId="25" xfId="1" applyFont="1" applyBorder="1" applyAlignment="1">
      <alignment horizontal="left" vertical="center"/>
    </xf>
    <xf numFmtId="41" fontId="44" fillId="0" borderId="6" xfId="1" applyFont="1" applyBorder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41" fontId="44" fillId="0" borderId="25" xfId="1" applyFont="1" applyBorder="1" applyAlignment="1">
      <alignment horizontal="left" vertical="center" wrapText="1"/>
    </xf>
    <xf numFmtId="41" fontId="44" fillId="0" borderId="6" xfId="1" applyFont="1" applyBorder="1" applyAlignment="1">
      <alignment horizontal="left" vertical="center" wrapText="1"/>
    </xf>
    <xf numFmtId="41" fontId="46" fillId="0" borderId="11" xfId="1" applyFont="1" applyBorder="1" applyAlignment="1">
      <alignment horizontal="left" vertical="center"/>
    </xf>
    <xf numFmtId="41" fontId="46" fillId="0" borderId="33" xfId="1" applyFont="1" applyBorder="1" applyAlignment="1">
      <alignment horizontal="left" vertical="center"/>
    </xf>
    <xf numFmtId="41" fontId="46" fillId="0" borderId="21" xfId="1" applyFont="1" applyBorder="1" applyAlignment="1">
      <alignment horizontal="left" vertical="center"/>
    </xf>
    <xf numFmtId="41" fontId="46" fillId="0" borderId="17" xfId="1" applyFont="1" applyBorder="1" applyAlignment="1">
      <alignment horizontal="left" vertical="center"/>
    </xf>
    <xf numFmtId="41" fontId="46" fillId="0" borderId="38" xfId="1" applyFont="1" applyBorder="1" applyAlignment="1">
      <alignment horizontal="left" vertical="center"/>
    </xf>
    <xf numFmtId="0" fontId="6" fillId="0" borderId="43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5" fillId="0" borderId="6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3" fillId="4" borderId="1" xfId="0" applyFont="1" applyFill="1" applyBorder="1" applyAlignment="1">
      <alignment horizontal="left" vertical="center"/>
    </xf>
    <xf numFmtId="0" fontId="6" fillId="0" borderId="8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1" fontId="44" fillId="0" borderId="7" xfId="1" applyFont="1" applyBorder="1" applyAlignment="1">
      <alignment horizontal="left" vertical="center" wrapText="1"/>
    </xf>
    <xf numFmtId="41" fontId="44" fillId="0" borderId="31" xfId="1" applyFont="1" applyBorder="1" applyAlignment="1">
      <alignment horizontal="left" vertical="center"/>
    </xf>
    <xf numFmtId="41" fontId="44" fillId="0" borderId="8" xfId="1" applyFont="1" applyBorder="1" applyAlignment="1">
      <alignment horizontal="left" vertical="center"/>
    </xf>
    <xf numFmtId="41" fontId="51" fillId="0" borderId="11" xfId="1" applyFont="1" applyBorder="1" applyAlignment="1">
      <alignment horizontal="center" vertical="center" wrapText="1"/>
    </xf>
    <xf numFmtId="41" fontId="51" fillId="0" borderId="21" xfId="1" applyFont="1" applyBorder="1" applyAlignment="1">
      <alignment horizontal="center" vertical="center" wrapText="1"/>
    </xf>
    <xf numFmtId="41" fontId="51" fillId="0" borderId="33" xfId="1" applyFont="1" applyBorder="1" applyAlignment="1">
      <alignment horizontal="center" vertical="center" wrapText="1"/>
    </xf>
    <xf numFmtId="41" fontId="51" fillId="0" borderId="32" xfId="1" applyFont="1" applyBorder="1" applyAlignment="1">
      <alignment horizontal="center" vertical="center" wrapText="1"/>
    </xf>
    <xf numFmtId="0" fontId="51" fillId="0" borderId="78" xfId="1" applyNumberFormat="1" applyFont="1" applyBorder="1" applyAlignment="1">
      <alignment horizontal="center" vertical="center" wrapText="1"/>
    </xf>
    <xf numFmtId="0" fontId="51" fillId="0" borderId="34" xfId="1" applyNumberFormat="1" applyFont="1" applyBorder="1" applyAlignment="1">
      <alignment horizontal="center" vertical="center" wrapText="1"/>
    </xf>
    <xf numFmtId="0" fontId="51" fillId="0" borderId="21" xfId="1" applyNumberFormat="1" applyFont="1" applyBorder="1" applyAlignment="1">
      <alignment horizontal="center" vertical="center"/>
    </xf>
    <xf numFmtId="0" fontId="51" fillId="0" borderId="33" xfId="1" applyNumberFormat="1" applyFont="1" applyBorder="1" applyAlignment="1">
      <alignment horizontal="center" vertical="center"/>
    </xf>
    <xf numFmtId="0" fontId="51" fillId="0" borderId="21" xfId="1" applyNumberFormat="1" applyFont="1" applyBorder="1" applyAlignment="1">
      <alignment horizontal="center" vertical="center" wrapText="1"/>
    </xf>
    <xf numFmtId="0" fontId="51" fillId="0" borderId="33" xfId="1" applyNumberFormat="1" applyFont="1" applyBorder="1" applyAlignment="1">
      <alignment horizontal="center" vertical="center" wrapText="1"/>
    </xf>
    <xf numFmtId="41" fontId="47" fillId="0" borderId="26" xfId="1" applyFont="1" applyBorder="1" applyAlignment="1">
      <alignment horizontal="left" vertical="center" wrapText="1"/>
    </xf>
    <xf numFmtId="41" fontId="47" fillId="0" borderId="25" xfId="1" applyFont="1" applyBorder="1" applyAlignment="1">
      <alignment horizontal="left" vertical="center" wrapText="1"/>
    </xf>
    <xf numFmtId="41" fontId="47" fillId="0" borderId="6" xfId="1" applyFont="1" applyBorder="1" applyAlignment="1">
      <alignment horizontal="left" vertical="center" wrapText="1"/>
    </xf>
    <xf numFmtId="41" fontId="51" fillId="0" borderId="21" xfId="1" applyFont="1" applyBorder="1" applyAlignment="1">
      <alignment vertical="center" wrapText="1"/>
    </xf>
    <xf numFmtId="41" fontId="51" fillId="0" borderId="33" xfId="1" applyFont="1" applyBorder="1" applyAlignment="1">
      <alignment vertical="center" wrapText="1"/>
    </xf>
    <xf numFmtId="41" fontId="51" fillId="0" borderId="32" xfId="1" applyFont="1" applyBorder="1" applyAlignment="1">
      <alignment vertical="center" wrapText="1"/>
    </xf>
    <xf numFmtId="41" fontId="51" fillId="0" borderId="11" xfId="1" applyFont="1" applyBorder="1" applyAlignment="1">
      <alignment vertical="center" wrapText="1"/>
    </xf>
    <xf numFmtId="41" fontId="51" fillId="0" borderId="17" xfId="1" applyFont="1" applyBorder="1" applyAlignment="1">
      <alignment horizontal="center" vertical="center" wrapText="1"/>
    </xf>
    <xf numFmtId="41" fontId="51" fillId="0" borderId="38" xfId="1" applyFont="1" applyBorder="1" applyAlignment="1">
      <alignment horizontal="center" vertical="center" wrapText="1"/>
    </xf>
    <xf numFmtId="0" fontId="51" fillId="0" borderId="21" xfId="1" applyNumberFormat="1" applyFont="1" applyBorder="1" applyAlignment="1">
      <alignment horizontal="left" vertical="center"/>
    </xf>
    <xf numFmtId="0" fontId="51" fillId="0" borderId="33" xfId="1" applyNumberFormat="1" applyFont="1" applyBorder="1" applyAlignment="1">
      <alignment horizontal="left" vertical="center"/>
    </xf>
    <xf numFmtId="0" fontId="51" fillId="0" borderId="82" xfId="1" applyNumberFormat="1" applyFont="1" applyBorder="1" applyAlignment="1">
      <alignment horizontal="left" vertical="center" wrapText="1"/>
    </xf>
    <xf numFmtId="0" fontId="51" fillId="0" borderId="90" xfId="1" applyNumberFormat="1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1" fontId="51" fillId="0" borderId="11" xfId="1" applyFont="1" applyBorder="1" applyAlignment="1">
      <alignment horizontal="left" vertical="center" wrapText="1"/>
    </xf>
    <xf numFmtId="41" fontId="51" fillId="0" borderId="21" xfId="1" applyFont="1" applyBorder="1" applyAlignment="1">
      <alignment horizontal="left" vertical="center" wrapText="1"/>
    </xf>
    <xf numFmtId="41" fontId="51" fillId="0" borderId="32" xfId="1" applyFont="1" applyBorder="1" applyAlignment="1">
      <alignment horizontal="left" vertical="center" wrapText="1"/>
    </xf>
    <xf numFmtId="41" fontId="51" fillId="0" borderId="33" xfId="1" applyFont="1" applyBorder="1" applyAlignment="1">
      <alignment horizontal="left" vertical="center" wrapText="1"/>
    </xf>
    <xf numFmtId="41" fontId="47" fillId="0" borderId="7" xfId="1" applyFont="1" applyBorder="1" applyAlignment="1">
      <alignment horizontal="left" vertical="center" wrapText="1"/>
    </xf>
    <xf numFmtId="41" fontId="47" fillId="0" borderId="31" xfId="1" applyFont="1" applyBorder="1" applyAlignment="1">
      <alignment horizontal="left" vertical="center" wrapText="1"/>
    </xf>
    <xf numFmtId="41" fontId="47" fillId="0" borderId="8" xfId="1" applyFont="1" applyBorder="1" applyAlignment="1">
      <alignment horizontal="left" vertical="center" wrapText="1"/>
    </xf>
    <xf numFmtId="41" fontId="51" fillId="0" borderId="20" xfId="1" applyFont="1" applyBorder="1" applyAlignment="1">
      <alignment horizontal="left" vertical="center" wrapText="1"/>
    </xf>
    <xf numFmtId="41" fontId="51" fillId="0" borderId="78" xfId="1" applyFont="1" applyBorder="1" applyAlignment="1">
      <alignment horizontal="center" vertical="center" wrapText="1"/>
    </xf>
    <xf numFmtId="41" fontId="51" fillId="0" borderId="34" xfId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58" fillId="0" borderId="26" xfId="0" applyFont="1" applyBorder="1" applyAlignment="1">
      <alignment horizontal="left" vertical="top" wrapText="1"/>
    </xf>
    <xf numFmtId="41" fontId="6" fillId="0" borderId="81" xfId="1" applyFont="1" applyBorder="1" applyAlignment="1">
      <alignment horizontal="center"/>
    </xf>
    <xf numFmtId="41" fontId="6" fillId="0" borderId="33" xfId="1" applyFont="1" applyBorder="1" applyAlignment="1">
      <alignment horizontal="center" vertical="center" wrapText="1"/>
    </xf>
    <xf numFmtId="41" fontId="6" fillId="0" borderId="47" xfId="1" applyFont="1" applyBorder="1" applyAlignment="1">
      <alignment horizontal="center" vertical="center" wrapText="1"/>
    </xf>
    <xf numFmtId="0" fontId="43" fillId="4" borderId="28" xfId="0" applyFont="1" applyFill="1" applyBorder="1" applyAlignment="1">
      <alignment horizontal="left" vertical="center"/>
    </xf>
    <xf numFmtId="0" fontId="43" fillId="4" borderId="27" xfId="0" applyFont="1" applyFill="1" applyBorder="1" applyAlignment="1">
      <alignment horizontal="left" vertical="center"/>
    </xf>
    <xf numFmtId="0" fontId="43" fillId="4" borderId="34" xfId="0" applyFont="1" applyFill="1" applyBorder="1" applyAlignment="1">
      <alignment horizontal="left" vertical="center"/>
    </xf>
    <xf numFmtId="0" fontId="6" fillId="0" borderId="65" xfId="0" applyFont="1" applyBorder="1" applyAlignment="1">
      <alignment horizontal="center"/>
    </xf>
    <xf numFmtId="0" fontId="6" fillId="0" borderId="74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/>
    </xf>
    <xf numFmtId="0" fontId="6" fillId="0" borderId="5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8" fillId="0" borderId="87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1" fillId="0" borderId="0" xfId="0" applyFont="1"/>
  </cellXfs>
  <cellStyles count="20">
    <cellStyle name="Hipervínculo" xfId="18" builtinId="8"/>
    <cellStyle name="Hipervínculo 2" xfId="4" xr:uid="{00000000-0005-0000-0000-000030000000}"/>
    <cellStyle name="Millares [0]" xfId="1" builtinId="6"/>
    <cellStyle name="Millares [0] 2" xfId="6" xr:uid="{00000000-0005-0000-0000-000032000000}"/>
    <cellStyle name="Millares 2" xfId="7" xr:uid="{00000000-0005-0000-0000-000033000000}"/>
    <cellStyle name="Millares 2 2" xfId="8" xr:uid="{00000000-0005-0000-0000-000034000000}"/>
    <cellStyle name="Millares 3" xfId="5" xr:uid="{00000000-0005-0000-0000-000031000000}"/>
    <cellStyle name="Millares 4" xfId="14" xr:uid="{00000000-0005-0000-0000-00003C000000}"/>
    <cellStyle name="Millares 5" xfId="16" xr:uid="{00000000-0005-0000-0000-00003D000000}"/>
    <cellStyle name="Millares 6" xfId="15" xr:uid="{00000000-0005-0000-0000-00003E000000}"/>
    <cellStyle name="No-definido" xfId="9" xr:uid="{00000000-0005-0000-0000-000035000000}"/>
    <cellStyle name="Normal" xfId="0" builtinId="0"/>
    <cellStyle name="Normal 10 3" xfId="17" xr:uid="{1B5FFE3A-257C-41E8-845E-FD1A79187CC7}"/>
    <cellStyle name="Normal 2" xfId="10" xr:uid="{00000000-0005-0000-0000-000037000000}"/>
    <cellStyle name="Normal 2 2" xfId="11" xr:uid="{00000000-0005-0000-0000-000038000000}"/>
    <cellStyle name="Normal 2 2 2" xfId="12" xr:uid="{00000000-0005-0000-0000-000039000000}"/>
    <cellStyle name="Normal 3" xfId="13" xr:uid="{00000000-0005-0000-0000-00003A000000}"/>
    <cellStyle name="Normal 4" xfId="3" xr:uid="{00000000-0005-0000-0000-000036000000}"/>
    <cellStyle name="Normal_indice" xfId="19" xr:uid="{638087FE-D594-4FCA-9491-AE4E87081B6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N°1. Chile: Evolución de la superficie y producción nacional de avena</a:t>
            </a:r>
          </a:p>
          <a:p>
            <a:pPr>
              <a:defRPr sz="1000" b="1"/>
            </a:pPr>
            <a:r>
              <a:rPr lang="es-CL" sz="1000" b="1"/>
              <a:t>2006 - 2025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4719147654477657"/>
          <c:y val="0.11898563055378052"/>
          <c:w val="0.70561704691044691"/>
          <c:h val="0.608273392320374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'[1]1'!$D$4</c:f>
              <c:strCache>
                <c:ptCount val="1"/>
                <c:pt idx="0">
                  <c:v>Producción
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'[1]1'!$B$6:$B$26</c15:sqref>
                  </c15:fullRef>
                </c:ext>
              </c:extLst>
              <c:f>'[1]1'!$B$7:$B$26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'[1]1'!$D$6:$D$26</c15:sqref>
                  </c15:fullRef>
                </c:ext>
              </c:extLst>
              <c:f>'[1]1'!$D$7:$D$26</c:f>
              <c:numCache>
                <c:formatCode>General</c:formatCode>
                <c:ptCount val="20"/>
                <c:pt idx="0">
                  <c:v>435041</c:v>
                </c:pt>
                <c:pt idx="1">
                  <c:v>341911</c:v>
                </c:pt>
                <c:pt idx="2">
                  <c:v>383759</c:v>
                </c:pt>
                <c:pt idx="3">
                  <c:v>344212</c:v>
                </c:pt>
                <c:pt idx="4">
                  <c:v>380853</c:v>
                </c:pt>
                <c:pt idx="5">
                  <c:v>563812</c:v>
                </c:pt>
                <c:pt idx="6">
                  <c:v>450798</c:v>
                </c:pt>
                <c:pt idx="7">
                  <c:v>680382</c:v>
                </c:pt>
                <c:pt idx="8">
                  <c:v>609926</c:v>
                </c:pt>
                <c:pt idx="9">
                  <c:v>421048</c:v>
                </c:pt>
                <c:pt idx="10">
                  <c:v>533080</c:v>
                </c:pt>
                <c:pt idx="11">
                  <c:v>713102</c:v>
                </c:pt>
                <c:pt idx="12">
                  <c:v>571471</c:v>
                </c:pt>
                <c:pt idx="13">
                  <c:v>384922</c:v>
                </c:pt>
                <c:pt idx="14">
                  <c:v>477395.6</c:v>
                </c:pt>
                <c:pt idx="15">
                  <c:v>525244.63012784102</c:v>
                </c:pt>
                <c:pt idx="16">
                  <c:v>578448.05786300101</c:v>
                </c:pt>
                <c:pt idx="17">
                  <c:v>333069.54813469405</c:v>
                </c:pt>
                <c:pt idx="18">
                  <c:v>457567</c:v>
                </c:pt>
                <c:pt idx="19">
                  <c:v>507767.92347471102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A-4D31-B2D8-94CBEE2D3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88857391"/>
        <c:axId val="161936927"/>
      </c:barChart>
      <c:lineChart>
        <c:grouping val="standard"/>
        <c:varyColors val="0"/>
        <c:ser>
          <c:idx val="0"/>
          <c:order val="0"/>
          <c:tx>
            <c:strRef>
              <c:f>'[1]1'!$C$4</c:f>
              <c:strCache>
                <c:ptCount val="1"/>
                <c:pt idx="0">
                  <c:v>Superficie
(ha)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'[1]1'!$B$6:$B$26</c15:sqref>
                  </c15:fullRef>
                </c:ext>
              </c:extLst>
              <c:f>'[1]1'!$B$7:$B$26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'[1]1'!$C$6:$C$26</c15:sqref>
                  </c15:fullRef>
                </c:ext>
              </c:extLst>
              <c:f>'[1]1'!$C$7:$C$26</c:f>
              <c:numCache>
                <c:formatCode>General</c:formatCode>
                <c:ptCount val="20"/>
                <c:pt idx="0">
                  <c:v>90190</c:v>
                </c:pt>
                <c:pt idx="1">
                  <c:v>82471</c:v>
                </c:pt>
                <c:pt idx="2">
                  <c:v>97936</c:v>
                </c:pt>
                <c:pt idx="3">
                  <c:v>101101</c:v>
                </c:pt>
                <c:pt idx="4">
                  <c:v>75873</c:v>
                </c:pt>
                <c:pt idx="5">
                  <c:v>105643</c:v>
                </c:pt>
                <c:pt idx="6">
                  <c:v>100936</c:v>
                </c:pt>
                <c:pt idx="7">
                  <c:v>126833</c:v>
                </c:pt>
                <c:pt idx="8">
                  <c:v>136339</c:v>
                </c:pt>
                <c:pt idx="9">
                  <c:v>90449</c:v>
                </c:pt>
                <c:pt idx="10">
                  <c:v>107805</c:v>
                </c:pt>
                <c:pt idx="11">
                  <c:v>136818</c:v>
                </c:pt>
                <c:pt idx="12">
                  <c:v>107528</c:v>
                </c:pt>
                <c:pt idx="13">
                  <c:v>74617</c:v>
                </c:pt>
                <c:pt idx="14">
                  <c:v>96994</c:v>
                </c:pt>
                <c:pt idx="15">
                  <c:v>112640</c:v>
                </c:pt>
                <c:pt idx="16">
                  <c:v>123445</c:v>
                </c:pt>
                <c:pt idx="17">
                  <c:v>71685</c:v>
                </c:pt>
                <c:pt idx="18">
                  <c:v>85215</c:v>
                </c:pt>
                <c:pt idx="19">
                  <c:v>96998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A-4D31-B2D8-94CBEE2D3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78111"/>
        <c:axId val="2047070495"/>
      </c:lineChart>
      <c:catAx>
        <c:axId val="1679781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Fuente: elaborado por Odepa con información de INE.</a:t>
                </a:r>
              </a:p>
            </c:rich>
          </c:tx>
          <c:layout>
            <c:manualLayout>
              <c:xMode val="edge"/>
              <c:yMode val="edge"/>
              <c:x val="0.12571768260179805"/>
              <c:y val="0.935923051207243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47070495"/>
        <c:crosses val="autoZero"/>
        <c:auto val="1"/>
        <c:lblAlgn val="ctr"/>
        <c:lblOffset val="100"/>
        <c:noMultiLvlLbl val="0"/>
      </c:catAx>
      <c:valAx>
        <c:axId val="204707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Hectáreas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7978111"/>
        <c:crosses val="autoZero"/>
        <c:crossBetween val="between"/>
      </c:valAx>
      <c:valAx>
        <c:axId val="16193692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88857391"/>
        <c:crosses val="max"/>
        <c:crossBetween val="between"/>
      </c:valAx>
      <c:catAx>
        <c:axId val="2888573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9369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29599992800899"/>
          <c:y val="0.83749267295218666"/>
          <c:w val="0.68487286790546531"/>
          <c:h val="8.94882316979433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Gráfico N°10. Chile: Exportaciones mensuales de avena pelada años 2023, 2024, 2025 (t)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87892611416835"/>
          <c:y val="2.9493090411417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'16'!$M$2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'16'!$L$3:$L$14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'16'!$M$3:$M$14</c:f>
              <c:numCache>
                <c:formatCode>_(* #,##0_);_(* \(#,##0\);_(* "-"_);_(@_)</c:formatCode>
                <c:ptCount val="12"/>
                <c:pt idx="0">
                  <c:v>11056.043</c:v>
                </c:pt>
                <c:pt idx="1">
                  <c:v>9358.98</c:v>
                </c:pt>
                <c:pt idx="2">
                  <c:v>6647.8099999999986</c:v>
                </c:pt>
                <c:pt idx="3">
                  <c:v>7067.9944999999998</c:v>
                </c:pt>
                <c:pt idx="4">
                  <c:v>9180.3219999999983</c:v>
                </c:pt>
                <c:pt idx="5">
                  <c:v>5757.4400000000005</c:v>
                </c:pt>
                <c:pt idx="6">
                  <c:v>6617.9359999999988</c:v>
                </c:pt>
                <c:pt idx="7">
                  <c:v>9130.6640000000007</c:v>
                </c:pt>
                <c:pt idx="8">
                  <c:v>6749.4664999999986</c:v>
                </c:pt>
                <c:pt idx="9">
                  <c:v>7677.0735100000002</c:v>
                </c:pt>
                <c:pt idx="10">
                  <c:v>8141.9310000000005</c:v>
                </c:pt>
                <c:pt idx="11">
                  <c:v>6111.7769999999982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3D-4EA6-AAFC-3DC6C167D095}"/>
            </c:ext>
          </c:extLst>
        </c:ser>
        <c:ser>
          <c:idx val="2"/>
          <c:order val="1"/>
          <c:tx>
            <c:strRef>
              <c:f>'16'!$N$2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'16'!$L$3:$L$14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'16'!$N$3:$N$14</c:f>
              <c:numCache>
                <c:formatCode>_(* #,##0_);_(* \(#,##0\);_(* "-"_);_(@_)</c:formatCode>
                <c:ptCount val="12"/>
                <c:pt idx="0">
                  <c:v>10097.074499999999</c:v>
                </c:pt>
                <c:pt idx="1">
                  <c:v>7685.646999999999</c:v>
                </c:pt>
                <c:pt idx="2">
                  <c:v>5575.5004999999992</c:v>
                </c:pt>
                <c:pt idx="3">
                  <c:v>8217.0764799999997</c:v>
                </c:pt>
                <c:pt idx="4">
                  <c:v>4698.5920000000006</c:v>
                </c:pt>
                <c:pt idx="5">
                  <c:v>9907.9349999999977</c:v>
                </c:pt>
                <c:pt idx="6">
                  <c:v>10294.567560000001</c:v>
                </c:pt>
                <c:pt idx="7">
                  <c:v>10570.509</c:v>
                </c:pt>
                <c:pt idx="8">
                  <c:v>6435.0549999999985</c:v>
                </c:pt>
                <c:pt idx="9">
                  <c:v>10127.636560000001</c:v>
                </c:pt>
                <c:pt idx="10">
                  <c:v>7405.1449999999995</c:v>
                </c:pt>
                <c:pt idx="11">
                  <c:v>10120.440499999999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3D-4EA6-AAFC-3DC6C167D095}"/>
            </c:ext>
          </c:extLst>
        </c:ser>
        <c:ser>
          <c:idx val="0"/>
          <c:order val="2"/>
          <c:tx>
            <c:strRef>
              <c:f>'16'!$O$2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'16'!$L$3:$L$14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'16'!$O$3:$O$14</c:f>
              <c:numCache>
                <c:formatCode>_(* #,##0_);_(* \(#,##0\);_(* "-"_);_(@_)</c:formatCode>
                <c:ptCount val="12"/>
                <c:pt idx="0">
                  <c:v>8116.0599999999986</c:v>
                </c:pt>
                <c:pt idx="1">
                  <c:v>6161.5699999999988</c:v>
                </c:pt>
                <c:pt idx="2">
                  <c:v>6384.3399999999992</c:v>
                </c:pt>
                <c:pt idx="3">
                  <c:v>10638.734</c:v>
                </c:pt>
                <c:pt idx="4">
                  <c:v>8425.7200000000012</c:v>
                </c:pt>
                <c:pt idx="5">
                  <c:v>6871.73</c:v>
                </c:pt>
                <c:pt idx="6">
                  <c:v>11785.060000000005</c:v>
                </c:pt>
                <c:pt idx="7">
                  <c:v>7438.074999999998</c:v>
                </c:pt>
                <c:pt idx="8">
                  <c:v>6975.7539999999999</c:v>
                </c:pt>
                <c:pt idx="9">
                  <c:v>9805.5500000000011</c:v>
                </c:pt>
                <c:pt idx="10">
                  <c:v>13108.459999999995</c:v>
                </c:pt>
                <c:pt idx="11">
                  <c:v>10067.267000000002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8-45A4-8A78-A4951FDD6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3599"/>
        <c:axId val="1787283535"/>
      </c:barChart>
      <c:catAx>
        <c:axId val="179140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7283535"/>
        <c:crosses val="autoZero"/>
        <c:auto val="1"/>
        <c:lblAlgn val="ctr"/>
        <c:lblOffset val="100"/>
        <c:noMultiLvlLbl val="0"/>
      </c:catAx>
      <c:valAx>
        <c:axId val="178728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Gráfico N°11. Chile: </a:t>
            </a:r>
            <a:r>
              <a:rPr lang="es-CL" sz="1000" b="1" i="0" u="none" strike="noStrike" baseline="0">
                <a:solidFill>
                  <a:sysClr val="windowText" lastClr="000000"/>
                </a:solidFill>
                <a:effectLst/>
              </a:rPr>
              <a:t>Precio FOB promedio mensual de avena pelada </a:t>
            </a: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años 2023, 2024, 2025 (USD/t)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'16'!$M$19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'16'!$L$20:$L$31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'16'!$M$20:$M$31</c:f>
              <c:numCache>
                <c:formatCode>_(* #,##0_);_(* \(#,##0\);_(* "-"_);_(@_)</c:formatCode>
                <c:ptCount val="12"/>
                <c:pt idx="0">
                  <c:v>579.48647630983362</c:v>
                </c:pt>
                <c:pt idx="1">
                  <c:v>609.18454788876568</c:v>
                </c:pt>
                <c:pt idx="2">
                  <c:v>658.11051007775507</c:v>
                </c:pt>
                <c:pt idx="3">
                  <c:v>629.36818782187788</c:v>
                </c:pt>
                <c:pt idx="4">
                  <c:v>631.79050691250268</c:v>
                </c:pt>
                <c:pt idx="5">
                  <c:v>638.09127667852385</c:v>
                </c:pt>
                <c:pt idx="6">
                  <c:v>668.58113466192481</c:v>
                </c:pt>
                <c:pt idx="7">
                  <c:v>664.73220129445133</c:v>
                </c:pt>
                <c:pt idx="8">
                  <c:v>649.02363616442881</c:v>
                </c:pt>
                <c:pt idx="9">
                  <c:v>680.14659794497675</c:v>
                </c:pt>
                <c:pt idx="10">
                  <c:v>660.28651679804204</c:v>
                </c:pt>
                <c:pt idx="11">
                  <c:v>647.97685517648983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ED-448D-95F8-CD8BEA225D66}"/>
            </c:ext>
          </c:extLst>
        </c:ser>
        <c:ser>
          <c:idx val="2"/>
          <c:order val="1"/>
          <c:tx>
            <c:strRef>
              <c:f>'16'!$N$19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'16'!$L$20:$L$31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'16'!$N$20:$N$31</c:f>
              <c:numCache>
                <c:formatCode>_(* #,##0_);_(* \(#,##0\);_(* "-"_);_(@_)</c:formatCode>
                <c:ptCount val="12"/>
                <c:pt idx="0">
                  <c:v>660.54210454721294</c:v>
                </c:pt>
                <c:pt idx="1">
                  <c:v>622.71336037161234</c:v>
                </c:pt>
                <c:pt idx="2">
                  <c:v>652.18597325926157</c:v>
                </c:pt>
                <c:pt idx="3">
                  <c:v>609.5510090712944</c:v>
                </c:pt>
                <c:pt idx="4">
                  <c:v>598.47727361728789</c:v>
                </c:pt>
                <c:pt idx="5">
                  <c:v>592.00172387081682</c:v>
                </c:pt>
                <c:pt idx="6">
                  <c:v>598.3508655510733</c:v>
                </c:pt>
                <c:pt idx="7">
                  <c:v>584.21741848003705</c:v>
                </c:pt>
                <c:pt idx="8">
                  <c:v>581.45918721751411</c:v>
                </c:pt>
                <c:pt idx="9">
                  <c:v>559.85872976468636</c:v>
                </c:pt>
                <c:pt idx="10">
                  <c:v>553.7713198053516</c:v>
                </c:pt>
                <c:pt idx="11">
                  <c:v>556.07054455781861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ED-448D-95F8-CD8BEA225D66}"/>
            </c:ext>
          </c:extLst>
        </c:ser>
        <c:ser>
          <c:idx val="0"/>
          <c:order val="2"/>
          <c:tx>
            <c:strRef>
              <c:f>'16'!$O$19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'16'!$L$20:$L$31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'16'!$O$20:$O$31</c:f>
              <c:numCache>
                <c:formatCode>_(* #,##0_);_(* \(#,##0\);_(* "-"_);_(@_)</c:formatCode>
                <c:ptCount val="12"/>
                <c:pt idx="0">
                  <c:v>556.30215892933268</c:v>
                </c:pt>
                <c:pt idx="1">
                  <c:v>540.71572829652177</c:v>
                </c:pt>
                <c:pt idx="2">
                  <c:v>554.8897536785322</c:v>
                </c:pt>
                <c:pt idx="3">
                  <c:v>542.06940600263147</c:v>
                </c:pt>
                <c:pt idx="4">
                  <c:v>528.58400231671601</c:v>
                </c:pt>
                <c:pt idx="5">
                  <c:v>510.99428673710992</c:v>
                </c:pt>
                <c:pt idx="6">
                  <c:v>516.77772790295478</c:v>
                </c:pt>
                <c:pt idx="7">
                  <c:v>511.15354980959467</c:v>
                </c:pt>
                <c:pt idx="8">
                  <c:v>511.85214530214233</c:v>
                </c:pt>
                <c:pt idx="9">
                  <c:v>509.29828107551344</c:v>
                </c:pt>
                <c:pt idx="10">
                  <c:v>492.66081599211515</c:v>
                </c:pt>
                <c:pt idx="11">
                  <c:v>492.48852642926806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7-4722-BC2B-4ABB5B6DF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404063"/>
        <c:axId val="764763071"/>
      </c:barChart>
      <c:catAx>
        <c:axId val="17914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64763071"/>
        <c:crosses val="autoZero"/>
        <c:auto val="1"/>
        <c:lblAlgn val="ctr"/>
        <c:lblOffset val="100"/>
        <c:noMultiLvlLbl val="0"/>
      </c:catAx>
      <c:valAx>
        <c:axId val="76476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50" b="0" i="0" baseline="0">
                    <a:effectLst/>
                  </a:rPr>
                  <a:t>USD/tonelada</a:t>
                </a:r>
                <a:endParaRPr lang="es-CL" sz="5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sz="1000" b="1">
                <a:solidFill>
                  <a:sysClr val="windowText" lastClr="000000"/>
                </a:solidFill>
              </a:rPr>
              <a:t>Gráfico</a:t>
            </a:r>
            <a:r>
              <a:rPr lang="es-CL" sz="1000" b="1" baseline="0">
                <a:solidFill>
                  <a:sysClr val="windowText" lastClr="000000"/>
                </a:solidFill>
              </a:rPr>
              <a:t> N°12. Chile: Exportaciones mensuales de avena en hojuelas por región de destino 2025 (t)</a:t>
            </a:r>
            <a:endParaRPr lang="es-CL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3702285649157243"/>
          <c:y val="1.8163524639107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4554466662890163E-2"/>
          <c:y val="0.16954316232100822"/>
          <c:w val="0.88321097452746478"/>
          <c:h val="0.603211656986070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'19'!$B$5</c:f>
              <c:strCache>
                <c:ptCount val="1"/>
                <c:pt idx="0">
                  <c:v>África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'19'!$C$5:$N$5</c:f>
              <c:numCache>
                <c:formatCode>_(* #,##0_);_(* \(#,##0\);_(* "-"_);_(@_)</c:formatCode>
                <c:ptCount val="12"/>
                <c:pt idx="2">
                  <c:v>52</c:v>
                </c:pt>
                <c:pt idx="3">
                  <c:v>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25.95</c:v>
                </c:pt>
                <c:pt idx="8">
                  <c:v>78</c:v>
                </c:pt>
                <c:pt idx="9">
                  <c:v>52</c:v>
                </c:pt>
                <c:pt idx="10">
                  <c:v>52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C-4B20-AD29-69D0E7E7DB99}"/>
            </c:ext>
          </c:extLst>
        </c:ser>
        <c:ser>
          <c:idx val="1"/>
          <c:order val="1"/>
          <c:tx>
            <c:strRef>
              <c:f>'19'!$B$7</c:f>
              <c:strCache>
                <c:ptCount val="1"/>
                <c:pt idx="0">
                  <c:v>Asia Oriental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'19'!$C$7:$N$7</c:f>
              <c:numCache>
                <c:formatCode>_(* #,##0_);_(* \(#,##0\);_(* "-"_);_(@_)</c:formatCode>
                <c:ptCount val="12"/>
                <c:pt idx="0">
                  <c:v>617.70000000000005</c:v>
                </c:pt>
                <c:pt idx="1">
                  <c:v>230</c:v>
                </c:pt>
                <c:pt idx="2">
                  <c:v>803</c:v>
                </c:pt>
                <c:pt idx="3">
                  <c:v>798</c:v>
                </c:pt>
                <c:pt idx="4">
                  <c:v>444</c:v>
                </c:pt>
                <c:pt idx="5">
                  <c:v>437.92500000000001</c:v>
                </c:pt>
                <c:pt idx="6">
                  <c:v>347</c:v>
                </c:pt>
                <c:pt idx="7">
                  <c:v>763.375</c:v>
                </c:pt>
                <c:pt idx="8">
                  <c:v>402</c:v>
                </c:pt>
                <c:pt idx="9">
                  <c:v>794</c:v>
                </c:pt>
                <c:pt idx="10">
                  <c:v>366.02499999999998</c:v>
                </c:pt>
                <c:pt idx="11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C-4B20-AD29-69D0E7E7DB99}"/>
            </c:ext>
          </c:extLst>
        </c:ser>
        <c:ser>
          <c:idx val="2"/>
          <c:order val="2"/>
          <c:tx>
            <c:strRef>
              <c:f>'19'!$B$8</c:f>
              <c:strCache>
                <c:ptCount val="1"/>
                <c:pt idx="0">
                  <c:v>Caribe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'19'!$C$8:$N$8</c:f>
              <c:numCache>
                <c:formatCode>_(* #,##0_);_(* \(#,##0\);_(* "-"_);_(@_)</c:formatCode>
                <c:ptCount val="12"/>
                <c:pt idx="0">
                  <c:v>718</c:v>
                </c:pt>
                <c:pt idx="1">
                  <c:v>762</c:v>
                </c:pt>
                <c:pt idx="2">
                  <c:v>707</c:v>
                </c:pt>
                <c:pt idx="3">
                  <c:v>952</c:v>
                </c:pt>
                <c:pt idx="4">
                  <c:v>515.81623999999999</c:v>
                </c:pt>
                <c:pt idx="5">
                  <c:v>646.01652000000001</c:v>
                </c:pt>
                <c:pt idx="6">
                  <c:v>556.20087999999998</c:v>
                </c:pt>
                <c:pt idx="7">
                  <c:v>470.99495999999999</c:v>
                </c:pt>
                <c:pt idx="8">
                  <c:v>796.04336000000001</c:v>
                </c:pt>
                <c:pt idx="9">
                  <c:v>1307.548</c:v>
                </c:pt>
                <c:pt idx="10">
                  <c:v>932.93071999999995</c:v>
                </c:pt>
                <c:pt idx="11">
                  <c:v>964.99788000000012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4C-4B20-AD29-69D0E7E7DB99}"/>
            </c:ext>
          </c:extLst>
        </c:ser>
        <c:ser>
          <c:idx val="3"/>
          <c:order val="3"/>
          <c:tx>
            <c:strRef>
              <c:f>'19'!$B$9</c:f>
              <c:strCache>
                <c:ptCount val="1"/>
                <c:pt idx="0">
                  <c:v>Centroamérica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'19'!$C$9:$N$9</c:f>
              <c:numCache>
                <c:formatCode>_(* #,##0_);_(* \(#,##0\);_(* "-"_);_(@_)</c:formatCode>
                <c:ptCount val="12"/>
                <c:pt idx="0">
                  <c:v>1390</c:v>
                </c:pt>
                <c:pt idx="1">
                  <c:v>1824</c:v>
                </c:pt>
                <c:pt idx="2">
                  <c:v>1601</c:v>
                </c:pt>
                <c:pt idx="3">
                  <c:v>3421</c:v>
                </c:pt>
                <c:pt idx="4">
                  <c:v>1614.7465</c:v>
                </c:pt>
                <c:pt idx="5">
                  <c:v>1985.2645600000001</c:v>
                </c:pt>
                <c:pt idx="6">
                  <c:v>2074.49334</c:v>
                </c:pt>
                <c:pt idx="7">
                  <c:v>1728.9610000000002</c:v>
                </c:pt>
                <c:pt idx="8">
                  <c:v>2133.3811800000003</c:v>
                </c:pt>
                <c:pt idx="9">
                  <c:v>1663.6128800000001</c:v>
                </c:pt>
                <c:pt idx="10">
                  <c:v>1989.5843800000002</c:v>
                </c:pt>
                <c:pt idx="11">
                  <c:v>1744.8378400000001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4C-4B20-AD29-69D0E7E7DB99}"/>
            </c:ext>
          </c:extLst>
        </c:ser>
        <c:ser>
          <c:idx val="4"/>
          <c:order val="4"/>
          <c:tx>
            <c:strRef>
              <c:f>'19'!$B$10</c:f>
              <c:strCache>
                <c:ptCount val="1"/>
                <c:pt idx="0">
                  <c:v>Medio Oriente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'19'!$C$10:$N$10</c:f>
              <c:numCache>
                <c:formatCode>_(* #,##0_);_(* \(#,##0\);_(* "-"_);_(@_)</c:formatCode>
                <c:ptCount val="12"/>
                <c:pt idx="0" formatCode="General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4C-4B20-AD29-69D0E7E7DB99}"/>
            </c:ext>
          </c:extLst>
        </c:ser>
        <c:ser>
          <c:idx val="5"/>
          <c:order val="5"/>
          <c:tx>
            <c:strRef>
              <c:f>'19'!$B$11</c:f>
              <c:strCache>
                <c:ptCount val="1"/>
                <c:pt idx="0">
                  <c:v>Norteamérica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'19'!$C$11:$N$11</c:f>
              <c:numCache>
                <c:formatCode>_(* #,##0_);_(* \(#,##0\);_(* "-"_);_(@_)</c:formatCode>
                <c:ptCount val="12"/>
                <c:pt idx="0">
                  <c:v>1040</c:v>
                </c:pt>
                <c:pt idx="1">
                  <c:v>1165</c:v>
                </c:pt>
                <c:pt idx="2">
                  <c:v>1300</c:v>
                </c:pt>
                <c:pt idx="3">
                  <c:v>1358</c:v>
                </c:pt>
                <c:pt idx="4">
                  <c:v>775.48960000000011</c:v>
                </c:pt>
                <c:pt idx="5">
                  <c:v>146.172</c:v>
                </c:pt>
                <c:pt idx="6">
                  <c:v>207.04759999999999</c:v>
                </c:pt>
                <c:pt idx="7">
                  <c:v>338.49527999999998</c:v>
                </c:pt>
                <c:pt idx="8">
                  <c:v>353.89927999999998</c:v>
                </c:pt>
                <c:pt idx="9">
                  <c:v>672.88699999999994</c:v>
                </c:pt>
                <c:pt idx="10">
                  <c:v>917.01819999999987</c:v>
                </c:pt>
                <c:pt idx="11">
                  <c:v>227.83556000000002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4C-4B20-AD29-69D0E7E7DB99}"/>
            </c:ext>
          </c:extLst>
        </c:ser>
        <c:ser>
          <c:idx val="6"/>
          <c:order val="6"/>
          <c:tx>
            <c:strRef>
              <c:f>'19'!$B$12</c:f>
              <c:strCache>
                <c:ptCount val="1"/>
                <c:pt idx="0">
                  <c:v>Sudamérica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'19'!$C$12:$N$12</c:f>
              <c:numCache>
                <c:formatCode>_(* #,##0_);_(* \(#,##0\);_(* "-"_);_(@_)</c:formatCode>
                <c:ptCount val="12"/>
                <c:pt idx="0">
                  <c:v>7975</c:v>
                </c:pt>
                <c:pt idx="1">
                  <c:v>8239</c:v>
                </c:pt>
                <c:pt idx="2">
                  <c:v>6367</c:v>
                </c:pt>
                <c:pt idx="3">
                  <c:v>7302</c:v>
                </c:pt>
                <c:pt idx="4">
                  <c:v>8578.0496800000001</c:v>
                </c:pt>
                <c:pt idx="5">
                  <c:v>7635.8994000000002</c:v>
                </c:pt>
                <c:pt idx="6">
                  <c:v>10029.161679999999</c:v>
                </c:pt>
                <c:pt idx="7">
                  <c:v>6796.0822600000001</c:v>
                </c:pt>
                <c:pt idx="8">
                  <c:v>7437.9181899999994</c:v>
                </c:pt>
                <c:pt idx="9">
                  <c:v>10835.854199999998</c:v>
                </c:pt>
                <c:pt idx="10">
                  <c:v>9465.2603999999992</c:v>
                </c:pt>
                <c:pt idx="11">
                  <c:v>6620.84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4C-4B20-AD29-69D0E7E7DB99}"/>
            </c:ext>
          </c:extLst>
        </c:ser>
        <c:ser>
          <c:idx val="7"/>
          <c:order val="7"/>
          <c:tx>
            <c:strRef>
              <c:f>'19'!$B$13</c:f>
              <c:strCache>
                <c:ptCount val="1"/>
                <c:pt idx="0">
                  <c:v>Sudeste Asiático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'19'!$C$13:$N$13</c:f>
              <c:numCache>
                <c:formatCode>_(* #,##0_);_(* \(#,##0\);_(* "-"_);_(@_)</c:formatCode>
                <c:ptCount val="12"/>
                <c:pt idx="0">
                  <c:v>449</c:v>
                </c:pt>
                <c:pt idx="1">
                  <c:v>208</c:v>
                </c:pt>
                <c:pt idx="2">
                  <c:v>442</c:v>
                </c:pt>
                <c:pt idx="3">
                  <c:v>546</c:v>
                </c:pt>
                <c:pt idx="4">
                  <c:v>544.02499999999998</c:v>
                </c:pt>
                <c:pt idx="5">
                  <c:v>162</c:v>
                </c:pt>
                <c:pt idx="6">
                  <c:v>579.5</c:v>
                </c:pt>
                <c:pt idx="7">
                  <c:v>479</c:v>
                </c:pt>
                <c:pt idx="8">
                  <c:v>794.22500000000002</c:v>
                </c:pt>
                <c:pt idx="9">
                  <c:v>390.85</c:v>
                </c:pt>
                <c:pt idx="10">
                  <c:v>512.5</c:v>
                </c:pt>
                <c:pt idx="11">
                  <c:v>551.5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4C-4B20-AD29-69D0E7E7DB99}"/>
            </c:ext>
          </c:extLst>
        </c:ser>
        <c:ser>
          <c:idx val="8"/>
          <c:order val="8"/>
          <c:tx>
            <c:strRef>
              <c:f>'19'!$B$14</c:f>
              <c:strCache>
                <c:ptCount val="1"/>
                <c:pt idx="0">
                  <c:v>Surasia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'19'!$C$14:$N$14</c:f>
              <c:numCache>
                <c:formatCode>_(* #,##0_);_(* \(#,##0\);_(* "-"_);_(@_)</c:formatCode>
                <c:ptCount val="12"/>
                <c:pt idx="0">
                  <c:v>130</c:v>
                </c:pt>
                <c:pt idx="1">
                  <c:v>260</c:v>
                </c:pt>
                <c:pt idx="3">
                  <c:v>520</c:v>
                </c:pt>
                <c:pt idx="4">
                  <c:v>260</c:v>
                </c:pt>
                <c:pt idx="5">
                  <c:v>130</c:v>
                </c:pt>
                <c:pt idx="6">
                  <c:v>363.92500000000001</c:v>
                </c:pt>
                <c:pt idx="7">
                  <c:v>130</c:v>
                </c:pt>
                <c:pt idx="8">
                  <c:v>468</c:v>
                </c:pt>
                <c:pt idx="9">
                  <c:v>0</c:v>
                </c:pt>
                <c:pt idx="10">
                  <c:v>233.1</c:v>
                </c:pt>
                <c:pt idx="11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6-4511-B1E9-4DD379E74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4520319"/>
        <c:axId val="757067759"/>
      </c:barChart>
      <c:catAx>
        <c:axId val="424520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7067759"/>
        <c:crosses val="autoZero"/>
        <c:auto val="1"/>
        <c:lblAlgn val="ctr"/>
        <c:lblOffset val="100"/>
        <c:noMultiLvlLbl val="0"/>
      </c:catAx>
      <c:valAx>
        <c:axId val="75706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2452031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1.6134772926111509E-2"/>
          <c:y val="0.87725156447220931"/>
          <c:w val="0.96188713081696586"/>
          <c:h val="0.122748435527790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 orientation="portrait"/>
  </c:printSettings>
  <c:extLst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Gráfico N°13. Chile: Exportaciones mensuales de avena en hojuelas años 2023, 2024, 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  <a:p>
            <a:pPr>
              <a:defRPr sz="1200"/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2025 (t)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'22'!$M$3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'22'!$L$4:$L$15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'22'!$M$4:$M$15</c:f>
              <c:numCache>
                <c:formatCode>_(* #,##0_);_(* \(#,##0\);_(* "-"_);_(@_)</c:formatCode>
                <c:ptCount val="12"/>
                <c:pt idx="0">
                  <c:v>10143.802249999999</c:v>
                </c:pt>
                <c:pt idx="1">
                  <c:v>13960.395920000001</c:v>
                </c:pt>
                <c:pt idx="2">
                  <c:v>11929.707260000001</c:v>
                </c:pt>
                <c:pt idx="3">
                  <c:v>12114.276020000003</c:v>
                </c:pt>
                <c:pt idx="4">
                  <c:v>11729.652879999996</c:v>
                </c:pt>
                <c:pt idx="5">
                  <c:v>7590.8650200000038</c:v>
                </c:pt>
                <c:pt idx="6">
                  <c:v>12423.744619999998</c:v>
                </c:pt>
                <c:pt idx="7">
                  <c:v>11062.095820000002</c:v>
                </c:pt>
                <c:pt idx="8">
                  <c:v>10614.598380000005</c:v>
                </c:pt>
                <c:pt idx="9">
                  <c:v>14999.067459999997</c:v>
                </c:pt>
                <c:pt idx="10">
                  <c:v>12389.642840000004</c:v>
                </c:pt>
                <c:pt idx="11">
                  <c:v>9925.847099999999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A-4B2F-A0FE-F210A8479B07}"/>
            </c:ext>
          </c:extLst>
        </c:ser>
        <c:ser>
          <c:idx val="2"/>
          <c:order val="1"/>
          <c:tx>
            <c:strRef>
              <c:f>'22'!$N$3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'22'!$L$4:$L$15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'22'!$N$4:$N$15</c:f>
              <c:numCache>
                <c:formatCode>_(* #,##0_);_(* \(#,##0\);_(* "-"_);_(@_)</c:formatCode>
                <c:ptCount val="12"/>
                <c:pt idx="0">
                  <c:v>13047.989580000001</c:v>
                </c:pt>
                <c:pt idx="1">
                  <c:v>11166.344839999998</c:v>
                </c:pt>
                <c:pt idx="2">
                  <c:v>10097.834480000003</c:v>
                </c:pt>
                <c:pt idx="3">
                  <c:v>11827</c:v>
                </c:pt>
                <c:pt idx="4">
                  <c:v>9585</c:v>
                </c:pt>
                <c:pt idx="5">
                  <c:v>11690.816709999996</c:v>
                </c:pt>
                <c:pt idx="6">
                  <c:v>13404.031219999999</c:v>
                </c:pt>
                <c:pt idx="7">
                  <c:v>15663.255900000004</c:v>
                </c:pt>
                <c:pt idx="8">
                  <c:v>13305.391320000012</c:v>
                </c:pt>
                <c:pt idx="9">
                  <c:v>14340.055979999994</c:v>
                </c:pt>
                <c:pt idx="10">
                  <c:v>11354.74526</c:v>
                </c:pt>
                <c:pt idx="11">
                  <c:v>12905.773479999998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DA-4B2F-A0FE-F210A8479B07}"/>
            </c:ext>
          </c:extLst>
        </c:ser>
        <c:ser>
          <c:idx val="0"/>
          <c:order val="2"/>
          <c:tx>
            <c:strRef>
              <c:f>'22'!$O$3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'22'!$L$4:$L$15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'22'!$O$4:$O$15</c:f>
              <c:numCache>
                <c:formatCode>_(* #,##0_);_(* \(#,##0\);_(* "-"_);_(@_)</c:formatCode>
                <c:ptCount val="12"/>
                <c:pt idx="0">
                  <c:v>12333.563059999997</c:v>
                </c:pt>
                <c:pt idx="1">
                  <c:v>12688.316620000001</c:v>
                </c:pt>
                <c:pt idx="2">
                  <c:v>11271.786579999996</c:v>
                </c:pt>
                <c:pt idx="3">
                  <c:v>15001.504120000001</c:v>
                </c:pt>
                <c:pt idx="4">
                  <c:v>12784.127019999998</c:v>
                </c:pt>
                <c:pt idx="5">
                  <c:v>11143.277480000004</c:v>
                </c:pt>
                <c:pt idx="6">
                  <c:v>14182.328500000001</c:v>
                </c:pt>
                <c:pt idx="7">
                  <c:v>10732.858499999997</c:v>
                </c:pt>
                <c:pt idx="8">
                  <c:v>12463.467009999995</c:v>
                </c:pt>
                <c:pt idx="9">
                  <c:v>15832.812079999991</c:v>
                </c:pt>
                <c:pt idx="10">
                  <c:v>14468.4187</c:v>
                </c:pt>
                <c:pt idx="11">
                  <c:v>10870.011280000002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F-4893-BD08-37A0E47AD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3599"/>
        <c:axId val="1787283535"/>
      </c:barChart>
      <c:catAx>
        <c:axId val="179140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7283535"/>
        <c:crosses val="autoZero"/>
        <c:auto val="1"/>
        <c:lblAlgn val="ctr"/>
        <c:lblOffset val="100"/>
        <c:noMultiLvlLbl val="0"/>
      </c:catAx>
      <c:valAx>
        <c:axId val="178728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Gráfico N°14. Chile: </a:t>
            </a:r>
            <a:r>
              <a:rPr lang="es-CL" sz="1000" b="1" i="0" u="none" strike="noStrike" baseline="0">
                <a:solidFill>
                  <a:sysClr val="windowText" lastClr="000000"/>
                </a:solidFill>
                <a:effectLst/>
              </a:rPr>
              <a:t>Precio FOB promedio mensual de avena en hojuelas </a:t>
            </a: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años 2023, 2024, 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2025 (USD/t)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'22'!$M$21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'22'!$L$22:$L$33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'22'!$M$22:$M$33</c:f>
              <c:numCache>
                <c:formatCode>_(* #,##0_);_(* \(#,##0\);_(* "-"_);_(@_)</c:formatCode>
                <c:ptCount val="12"/>
                <c:pt idx="0">
                  <c:v>642.10548662854683</c:v>
                </c:pt>
                <c:pt idx="1">
                  <c:v>642.92527385570031</c:v>
                </c:pt>
                <c:pt idx="2">
                  <c:v>668.64347348620493</c:v>
                </c:pt>
                <c:pt idx="3">
                  <c:v>664.34227903616784</c:v>
                </c:pt>
                <c:pt idx="4">
                  <c:v>686.26829304773139</c:v>
                </c:pt>
                <c:pt idx="5">
                  <c:v>702.22327309938066</c:v>
                </c:pt>
                <c:pt idx="6">
                  <c:v>706.35781227125733</c:v>
                </c:pt>
                <c:pt idx="7">
                  <c:v>694.03859041965859</c:v>
                </c:pt>
                <c:pt idx="8">
                  <c:v>684.87352132865112</c:v>
                </c:pt>
                <c:pt idx="9">
                  <c:v>667.67486490123417</c:v>
                </c:pt>
                <c:pt idx="10">
                  <c:v>678.79902581598526</c:v>
                </c:pt>
                <c:pt idx="11">
                  <c:v>682.46101836487082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FD-4902-A0A7-6DA0692AA78C}"/>
            </c:ext>
          </c:extLst>
        </c:ser>
        <c:ser>
          <c:idx val="2"/>
          <c:order val="1"/>
          <c:tx>
            <c:strRef>
              <c:f>'22'!$N$21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'22'!$L$22:$L$33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'22'!$N$22:$N$33</c:f>
              <c:numCache>
                <c:formatCode>_(* #,##0_);_(* \(#,##0\);_(* "-"_);_(@_)</c:formatCode>
                <c:ptCount val="12"/>
                <c:pt idx="0">
                  <c:v>673.16414962986198</c:v>
                </c:pt>
                <c:pt idx="1">
                  <c:v>646.40022526834298</c:v>
                </c:pt>
                <c:pt idx="2">
                  <c:v>652.15292873368594</c:v>
                </c:pt>
                <c:pt idx="3">
                  <c:v>677</c:v>
                </c:pt>
                <c:pt idx="4">
                  <c:v>670</c:v>
                </c:pt>
                <c:pt idx="5">
                  <c:v>636.50786464173416</c:v>
                </c:pt>
                <c:pt idx="6">
                  <c:v>662.39168980389786</c:v>
                </c:pt>
                <c:pt idx="7">
                  <c:v>632.79514127072389</c:v>
                </c:pt>
                <c:pt idx="8">
                  <c:v>645.17397223007742</c:v>
                </c:pt>
                <c:pt idx="9">
                  <c:v>634.0524062584592</c:v>
                </c:pt>
                <c:pt idx="10">
                  <c:v>633</c:v>
                </c:pt>
                <c:pt idx="11">
                  <c:v>621.03929783215131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FD-4902-A0A7-6DA0692AA78C}"/>
            </c:ext>
          </c:extLst>
        </c:ser>
        <c:ser>
          <c:idx val="0"/>
          <c:order val="2"/>
          <c:tx>
            <c:strRef>
              <c:f>'22'!$O$21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'22'!$L$22:$L$33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'22'!$O$22:$O$33</c:f>
              <c:numCache>
                <c:formatCode>_(* #,##0_);_(* \(#,##0\);_(* "-"_);_(@_)</c:formatCode>
                <c:ptCount val="12"/>
                <c:pt idx="0">
                  <c:v>591.73614425092194</c:v>
                </c:pt>
                <c:pt idx="1">
                  <c:v>598.14196534449331</c:v>
                </c:pt>
                <c:pt idx="2">
                  <c:v>592.59451042587102</c:v>
                </c:pt>
                <c:pt idx="3">
                  <c:v>585.18589001327405</c:v>
                </c:pt>
                <c:pt idx="4">
                  <c:v>571.0521413451977</c:v>
                </c:pt>
                <c:pt idx="5">
                  <c:v>572.81457376039452</c:v>
                </c:pt>
                <c:pt idx="6">
                  <c:v>557.2430697822291</c:v>
                </c:pt>
                <c:pt idx="7">
                  <c:v>568.49029268391121</c:v>
                </c:pt>
                <c:pt idx="8">
                  <c:v>571.5211469075814</c:v>
                </c:pt>
                <c:pt idx="9">
                  <c:v>534.42757339920445</c:v>
                </c:pt>
                <c:pt idx="10">
                  <c:v>557.24769217523419</c:v>
                </c:pt>
                <c:pt idx="11">
                  <c:v>545.30820781264151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1-4FEF-AA78-B09BA016A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404063"/>
        <c:axId val="764763071"/>
      </c:barChart>
      <c:catAx>
        <c:axId val="17914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64763071"/>
        <c:crosses val="autoZero"/>
        <c:auto val="1"/>
        <c:lblAlgn val="ctr"/>
        <c:lblOffset val="100"/>
        <c:noMultiLvlLbl val="0"/>
      </c:catAx>
      <c:valAx>
        <c:axId val="76476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50" b="0" i="0" baseline="0">
                    <a:effectLst/>
                  </a:rPr>
                  <a:t>USD/tonelada</a:t>
                </a:r>
                <a:endParaRPr lang="es-CL" sz="5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Gráfico 15. Chile: Exportaciones mensuales de harina de avena años 2023, 2024, 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  <a:p>
            <a:pPr>
              <a:defRPr sz="1200"/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2025 (t)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'26'!$M$4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'26'!$L$5:$L$16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'26'!$M$5:$M$16</c:f>
              <c:numCache>
                <c:formatCode>_(* #,##0_);_(* \(#,##0\);_(* "-"_);_(@_)</c:formatCode>
                <c:ptCount val="12"/>
                <c:pt idx="0">
                  <c:v>542.49023999999997</c:v>
                </c:pt>
                <c:pt idx="1">
                  <c:v>1006.1068</c:v>
                </c:pt>
                <c:pt idx="2">
                  <c:v>692.46</c:v>
                </c:pt>
                <c:pt idx="3">
                  <c:v>883.5</c:v>
                </c:pt>
                <c:pt idx="4">
                  <c:v>1155.11403</c:v>
                </c:pt>
                <c:pt idx="5">
                  <c:v>293.12558000000001</c:v>
                </c:pt>
                <c:pt idx="6">
                  <c:v>765.43499999999995</c:v>
                </c:pt>
                <c:pt idx="7">
                  <c:v>766.43255999999997</c:v>
                </c:pt>
                <c:pt idx="8">
                  <c:v>754.9</c:v>
                </c:pt>
                <c:pt idx="9">
                  <c:v>1377.3560000000002</c:v>
                </c:pt>
                <c:pt idx="10">
                  <c:v>774.89127999999994</c:v>
                </c:pt>
                <c:pt idx="11">
                  <c:v>1017.821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D1-4391-BA5F-25A45EB8B294}"/>
            </c:ext>
          </c:extLst>
        </c:ser>
        <c:ser>
          <c:idx val="2"/>
          <c:order val="1"/>
          <c:tx>
            <c:strRef>
              <c:f>'26'!$N$4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'26'!$L$5:$L$16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'26'!$N$5:$N$16</c:f>
              <c:numCache>
                <c:formatCode>_(* #,##0_);_(* \(#,##0\);_(* "-"_);_(@_)</c:formatCode>
                <c:ptCount val="12"/>
                <c:pt idx="0">
                  <c:v>1075.2538400000001</c:v>
                </c:pt>
                <c:pt idx="1">
                  <c:v>850.40000000000009</c:v>
                </c:pt>
                <c:pt idx="2">
                  <c:v>672.2</c:v>
                </c:pt>
                <c:pt idx="3">
                  <c:v>931.86568</c:v>
                </c:pt>
                <c:pt idx="4">
                  <c:v>704.18359999999996</c:v>
                </c:pt>
                <c:pt idx="5">
                  <c:v>917</c:v>
                </c:pt>
                <c:pt idx="6">
                  <c:v>1276.8392000000001</c:v>
                </c:pt>
                <c:pt idx="7">
                  <c:v>1099.7866399999998</c:v>
                </c:pt>
                <c:pt idx="8">
                  <c:v>977.428</c:v>
                </c:pt>
                <c:pt idx="9">
                  <c:v>883.0025599999999</c:v>
                </c:pt>
                <c:pt idx="10">
                  <c:v>1053.1633999999999</c:v>
                </c:pt>
                <c:pt idx="11">
                  <c:v>1049.9929999999999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D1-4391-BA5F-25A45EB8B294}"/>
            </c:ext>
          </c:extLst>
        </c:ser>
        <c:ser>
          <c:idx val="0"/>
          <c:order val="2"/>
          <c:tx>
            <c:strRef>
              <c:f>'26'!$O$4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'26'!$L$5:$L$16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'26'!$O$5:$O$16</c:f>
              <c:numCache>
                <c:formatCode>_(* #,##0_);_(* \(#,##0\);_(* "-"_);_(@_)</c:formatCode>
                <c:ptCount val="12"/>
                <c:pt idx="0">
                  <c:v>654.55000000000007</c:v>
                </c:pt>
                <c:pt idx="1">
                  <c:v>829.30000000000007</c:v>
                </c:pt>
                <c:pt idx="2">
                  <c:v>452.267</c:v>
                </c:pt>
                <c:pt idx="3">
                  <c:v>1166.825</c:v>
                </c:pt>
                <c:pt idx="4">
                  <c:v>954.05000000000007</c:v>
                </c:pt>
                <c:pt idx="5">
                  <c:v>770.49928</c:v>
                </c:pt>
                <c:pt idx="6">
                  <c:v>1107.6500000000001</c:v>
                </c:pt>
                <c:pt idx="7">
                  <c:v>858.63040000000001</c:v>
                </c:pt>
                <c:pt idx="8">
                  <c:v>833.08699999999999</c:v>
                </c:pt>
                <c:pt idx="9">
                  <c:v>1296.9536000000001</c:v>
                </c:pt>
                <c:pt idx="10">
                  <c:v>1209.0500000000002</c:v>
                </c:pt>
                <c:pt idx="11">
                  <c:v>801.34799999999996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7-4AE2-85FA-9D941157E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3599"/>
        <c:axId val="1787283535"/>
      </c:barChart>
      <c:catAx>
        <c:axId val="179140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7283535"/>
        <c:crosses val="autoZero"/>
        <c:auto val="1"/>
        <c:lblAlgn val="ctr"/>
        <c:lblOffset val="100"/>
        <c:noMultiLvlLbl val="0"/>
      </c:catAx>
      <c:valAx>
        <c:axId val="178728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Gráfico N°16. Chile: </a:t>
            </a:r>
            <a:r>
              <a:rPr lang="es-CL" sz="1000" b="1" i="0" u="none" strike="noStrike" baseline="0">
                <a:solidFill>
                  <a:sysClr val="windowText" lastClr="000000"/>
                </a:solidFill>
                <a:effectLst/>
              </a:rPr>
              <a:t>Precio FOB promedio mensual de harina de avena </a:t>
            </a: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años 2023, 2024, 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2025 (USD/t)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'26'!$M$21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'26'!$L$22:$L$33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'26'!$M$22:$M$33</c:f>
              <c:numCache>
                <c:formatCode>_(* #,##0_);_(* \(#,##0\);_(* "-"_);_(@_)</c:formatCode>
                <c:ptCount val="12"/>
                <c:pt idx="0">
                  <c:v>757.39862158626102</c:v>
                </c:pt>
                <c:pt idx="1">
                  <c:v>741.98822629963342</c:v>
                </c:pt>
                <c:pt idx="2">
                  <c:v>767.33570170118128</c:v>
                </c:pt>
                <c:pt idx="3">
                  <c:v>700.8117034521789</c:v>
                </c:pt>
                <c:pt idx="4">
                  <c:v>883.37485607373333</c:v>
                </c:pt>
                <c:pt idx="5">
                  <c:v>693.88911742195955</c:v>
                </c:pt>
                <c:pt idx="6">
                  <c:v>856.8476487226219</c:v>
                </c:pt>
                <c:pt idx="7">
                  <c:v>854.46346381735157</c:v>
                </c:pt>
                <c:pt idx="8">
                  <c:v>751.83922373824339</c:v>
                </c:pt>
                <c:pt idx="9">
                  <c:v>825.36000133589255</c:v>
                </c:pt>
                <c:pt idx="10">
                  <c:v>795.43583197890689</c:v>
                </c:pt>
                <c:pt idx="11">
                  <c:v>822.80040400031044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19-4F23-97D3-DE6EFABBDA4A}"/>
            </c:ext>
          </c:extLst>
        </c:ser>
        <c:ser>
          <c:idx val="2"/>
          <c:order val="1"/>
          <c:tx>
            <c:strRef>
              <c:f>'26'!$N$21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'26'!$L$22:$L$33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'26'!$N$22:$N$33</c:f>
              <c:numCache>
                <c:formatCode>_(* #,##0_);_(* \(#,##0\);_(* "-"_);_(@_)</c:formatCode>
                <c:ptCount val="12"/>
                <c:pt idx="0">
                  <c:v>799.36534800005916</c:v>
                </c:pt>
                <c:pt idx="1">
                  <c:v>711.94479068673559</c:v>
                </c:pt>
                <c:pt idx="2">
                  <c:v>706.93137459089553</c:v>
                </c:pt>
                <c:pt idx="3">
                  <c:v>681.84466241958808</c:v>
                </c:pt>
                <c:pt idx="4">
                  <c:v>655.41919749338103</c:v>
                </c:pt>
                <c:pt idx="5">
                  <c:v>798</c:v>
                </c:pt>
                <c:pt idx="6">
                  <c:v>732.88110985314347</c:v>
                </c:pt>
                <c:pt idx="7">
                  <c:v>711.80921055742249</c:v>
                </c:pt>
                <c:pt idx="8">
                  <c:v>729.90905724002198</c:v>
                </c:pt>
                <c:pt idx="9">
                  <c:v>704.15619180084809</c:v>
                </c:pt>
                <c:pt idx="10">
                  <c:v>689.34998120899388</c:v>
                </c:pt>
                <c:pt idx="11">
                  <c:v>883.88517828214094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19-4F23-97D3-DE6EFABBDA4A}"/>
            </c:ext>
          </c:extLst>
        </c:ser>
        <c:ser>
          <c:idx val="0"/>
          <c:order val="2"/>
          <c:tx>
            <c:strRef>
              <c:f>'26'!$O$21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'26'!$L$22:$L$33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'26'!$O$22:$O$33</c:f>
              <c:numCache>
                <c:formatCode>_(* #,##0_);_(* \(#,##0\);_(* "-"_);_(@_)</c:formatCode>
                <c:ptCount val="12"/>
                <c:pt idx="0">
                  <c:v>694.47632724772745</c:v>
                </c:pt>
                <c:pt idx="1">
                  <c:v>653.65453997347163</c:v>
                </c:pt>
                <c:pt idx="2">
                  <c:v>568.88954975711249</c:v>
                </c:pt>
                <c:pt idx="3">
                  <c:v>593.51095494182925</c:v>
                </c:pt>
                <c:pt idx="4">
                  <c:v>638.81484198941348</c:v>
                </c:pt>
                <c:pt idx="5">
                  <c:v>585.69909370973073</c:v>
                </c:pt>
                <c:pt idx="6">
                  <c:v>548.84656705638054</c:v>
                </c:pt>
                <c:pt idx="7">
                  <c:v>608.67475691519883</c:v>
                </c:pt>
                <c:pt idx="8">
                  <c:v>605.36903108558897</c:v>
                </c:pt>
                <c:pt idx="9">
                  <c:v>554.56203676060579</c:v>
                </c:pt>
                <c:pt idx="10">
                  <c:v>606.66707745750784</c:v>
                </c:pt>
                <c:pt idx="11">
                  <c:v>576.5368978271614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A-416E-B6BD-1E8C3F61D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404063"/>
        <c:axId val="764763071"/>
      </c:barChart>
      <c:catAx>
        <c:axId val="17914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64763071"/>
        <c:crosses val="autoZero"/>
        <c:auto val="1"/>
        <c:lblAlgn val="ctr"/>
        <c:lblOffset val="100"/>
        <c:noMultiLvlLbl val="0"/>
      </c:catAx>
      <c:valAx>
        <c:axId val="76476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USD/tonelada</a:t>
                </a:r>
                <a:endParaRPr lang="es-CL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Gráfico N°17. Chile: Exportaciones mensuales de barra/cereales años 2023, 2024, 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  <a:p>
            <a:pPr>
              <a:defRPr sz="1200"/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2025 (t)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'28'!$M$2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'28'!$L$3:$L$15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'28'!$M$3:$M$15</c:f>
              <c:numCache>
                <c:formatCode>_(* #,##0_);_(* \(#,##0\);_(* "-"_);_(@_)</c:formatCode>
                <c:ptCount val="12"/>
                <c:pt idx="0">
                  <c:v>17.720419999999997</c:v>
                </c:pt>
                <c:pt idx="1">
                  <c:v>20.309940000000001</c:v>
                </c:pt>
                <c:pt idx="2">
                  <c:v>11.441520000000001</c:v>
                </c:pt>
                <c:pt idx="3">
                  <c:v>10.34796</c:v>
                </c:pt>
                <c:pt idx="4">
                  <c:v>15.976140000000003</c:v>
                </c:pt>
                <c:pt idx="5">
                  <c:v>8.252460000000001</c:v>
                </c:pt>
                <c:pt idx="6">
                  <c:v>10.327399999999999</c:v>
                </c:pt>
                <c:pt idx="7">
                  <c:v>16.971100000000003</c:v>
                </c:pt>
                <c:pt idx="8">
                  <c:v>5.9671199999999995</c:v>
                </c:pt>
                <c:pt idx="9">
                  <c:v>6.7584</c:v>
                </c:pt>
                <c:pt idx="10">
                  <c:v>22.390840000000001</c:v>
                </c:pt>
                <c:pt idx="11">
                  <c:v>14.522000000000002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21-4D30-BC07-E47C2DD021B0}"/>
            </c:ext>
          </c:extLst>
        </c:ser>
        <c:ser>
          <c:idx val="2"/>
          <c:order val="1"/>
          <c:tx>
            <c:strRef>
              <c:f>'28'!$N$2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'28'!$L$3:$L$15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'28'!$N$3:$N$15</c:f>
              <c:numCache>
                <c:formatCode>_(* #,##0_);_(* \(#,##0\);_(* "-"_);_(@_)</c:formatCode>
                <c:ptCount val="12"/>
                <c:pt idx="0">
                  <c:v>16.497699999999998</c:v>
                </c:pt>
                <c:pt idx="1">
                  <c:v>14.641400000000001</c:v>
                </c:pt>
                <c:pt idx="2">
                  <c:v>21.576619999999991</c:v>
                </c:pt>
                <c:pt idx="3">
                  <c:v>61.0334</c:v>
                </c:pt>
                <c:pt idx="4">
                  <c:v>8.202</c:v>
                </c:pt>
                <c:pt idx="5">
                  <c:v>52</c:v>
                </c:pt>
                <c:pt idx="8">
                  <c:v>38.746739999999996</c:v>
                </c:pt>
                <c:pt idx="9">
                  <c:v>9.2424999999999997</c:v>
                </c:pt>
                <c:pt idx="10">
                  <c:v>18.331500000000002</c:v>
                </c:pt>
                <c:pt idx="11">
                  <c:v>29.719260000000002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21-4D30-BC07-E47C2DD021B0}"/>
            </c:ext>
          </c:extLst>
        </c:ser>
        <c:ser>
          <c:idx val="0"/>
          <c:order val="2"/>
          <c:tx>
            <c:strRef>
              <c:f>'28'!$O$2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'28'!$L$3:$L$15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'28'!$O$3:$O$15</c:f>
              <c:numCache>
                <c:formatCode>_(* #,##0_);_(* \(#,##0\);_(* "-"_);_(@_)</c:formatCode>
                <c:ptCount val="12"/>
                <c:pt idx="1">
                  <c:v>1.31572</c:v>
                </c:pt>
                <c:pt idx="2">
                  <c:v>16.797259999999998</c:v>
                </c:pt>
                <c:pt idx="3">
                  <c:v>37.574770000000001</c:v>
                </c:pt>
                <c:pt idx="4">
                  <c:v>5.2410000000000005</c:v>
                </c:pt>
                <c:pt idx="5">
                  <c:v>2.3460000000000001</c:v>
                </c:pt>
                <c:pt idx="6">
                  <c:v>7.7515400000000012</c:v>
                </c:pt>
                <c:pt idx="7">
                  <c:v>10.742600000000001</c:v>
                </c:pt>
                <c:pt idx="8">
                  <c:v>15.921279999999999</c:v>
                </c:pt>
                <c:pt idx="9">
                  <c:v>12.236400000000003</c:v>
                </c:pt>
                <c:pt idx="10">
                  <c:v>14.388049999999998</c:v>
                </c:pt>
                <c:pt idx="11">
                  <c:v>7.7966000000000006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B-46C2-9821-19AA8198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3599"/>
        <c:axId val="1787283535"/>
      </c:barChart>
      <c:catAx>
        <c:axId val="179140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7283535"/>
        <c:crosses val="autoZero"/>
        <c:auto val="1"/>
        <c:lblAlgn val="ctr"/>
        <c:lblOffset val="100"/>
        <c:noMultiLvlLbl val="0"/>
      </c:catAx>
      <c:valAx>
        <c:axId val="178728353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Gráfico N°18. Chile: </a:t>
            </a:r>
            <a:r>
              <a:rPr lang="es-CL" sz="1000" b="1" i="0" u="none" strike="noStrike" baseline="0">
                <a:solidFill>
                  <a:sysClr val="windowText" lastClr="000000"/>
                </a:solidFill>
                <a:effectLst/>
              </a:rPr>
              <a:t>Precio FOB promedio mensual de barra/cereales </a:t>
            </a: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años 2023, 2024, 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2025 (USD/t)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'28'!$M$19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'28'!$L$20:$L$31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'28'!$M$20:$M$31</c:f>
              <c:numCache>
                <c:formatCode>_(* #,##0_);_(* \(#,##0\);_(* "-"_);_(@_)</c:formatCode>
                <c:ptCount val="12"/>
                <c:pt idx="0">
                  <c:v>1880.8781055979491</c:v>
                </c:pt>
                <c:pt idx="1">
                  <c:v>2311.1717710638236</c:v>
                </c:pt>
                <c:pt idx="2">
                  <c:v>1811.037344688468</c:v>
                </c:pt>
                <c:pt idx="3">
                  <c:v>1897.8716577953526</c:v>
                </c:pt>
                <c:pt idx="4">
                  <c:v>2775.8213185412742</c:v>
                </c:pt>
                <c:pt idx="5">
                  <c:v>2745.9254573787689</c:v>
                </c:pt>
                <c:pt idx="6">
                  <c:v>2244.7314909851461</c:v>
                </c:pt>
                <c:pt idx="7">
                  <c:v>2222.9425317156811</c:v>
                </c:pt>
                <c:pt idx="8">
                  <c:v>1980.4931022000565</c:v>
                </c:pt>
                <c:pt idx="9">
                  <c:v>1873.1060606060607</c:v>
                </c:pt>
                <c:pt idx="10">
                  <c:v>2185.0439733390972</c:v>
                </c:pt>
                <c:pt idx="11">
                  <c:v>2437.9327916264974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4D-436C-8D2E-5CC4A7C7746F}"/>
            </c:ext>
          </c:extLst>
        </c:ser>
        <c:ser>
          <c:idx val="2"/>
          <c:order val="1"/>
          <c:tx>
            <c:strRef>
              <c:f>'28'!$N$19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'28'!$L$20:$L$31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'28'!$N$20:$N$31</c:f>
              <c:numCache>
                <c:formatCode>_(* #,##0_);_(* \(#,##0\);_(* "-"_);_(@_)</c:formatCode>
                <c:ptCount val="12"/>
                <c:pt idx="0">
                  <c:v>3882.5630239366706</c:v>
                </c:pt>
                <c:pt idx="1">
                  <c:v>2042.1148250850326</c:v>
                </c:pt>
                <c:pt idx="2">
                  <c:v>3851.4146330611588</c:v>
                </c:pt>
                <c:pt idx="3">
                  <c:v>1478.1209960447886</c:v>
                </c:pt>
                <c:pt idx="4">
                  <c:v>3565.7644476956843</c:v>
                </c:pt>
                <c:pt idx="5">
                  <c:v>3981</c:v>
                </c:pt>
                <c:pt idx="8">
                  <c:v>4365.6594077333993</c:v>
                </c:pt>
                <c:pt idx="9">
                  <c:v>2912.4197998377063</c:v>
                </c:pt>
                <c:pt idx="10">
                  <c:v>3669.766249352208</c:v>
                </c:pt>
                <c:pt idx="11">
                  <c:v>3496.2660577685979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4D-436C-8D2E-5CC4A7C7746F}"/>
            </c:ext>
          </c:extLst>
        </c:ser>
        <c:ser>
          <c:idx val="0"/>
          <c:order val="2"/>
          <c:tx>
            <c:strRef>
              <c:f>'28'!$O$19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'28'!$L$20:$L$31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'28'!$O$20:$O$31</c:f>
              <c:numCache>
                <c:formatCode>_(* #,##0_);_(* \(#,##0\);_(* "-"_);_(@_)</c:formatCode>
                <c:ptCount val="12"/>
                <c:pt idx="1">
                  <c:v>6338.4914723497404</c:v>
                </c:pt>
                <c:pt idx="2">
                  <c:v>5585.7616063572295</c:v>
                </c:pt>
                <c:pt idx="3">
                  <c:v>3372.4813219082912</c:v>
                </c:pt>
                <c:pt idx="4">
                  <c:v>4251.4405647777139</c:v>
                </c:pt>
                <c:pt idx="5">
                  <c:v>3240.9548167092921</c:v>
                </c:pt>
                <c:pt idx="6">
                  <c:v>4297.2364201178079</c:v>
                </c:pt>
                <c:pt idx="7">
                  <c:v>3074.452181036248</c:v>
                </c:pt>
                <c:pt idx="8">
                  <c:v>2440.0871035494633</c:v>
                </c:pt>
                <c:pt idx="9">
                  <c:v>2722.463306201169</c:v>
                </c:pt>
                <c:pt idx="10">
                  <c:v>2833.3040266054127</c:v>
                </c:pt>
                <c:pt idx="11">
                  <c:v>1864.2626272990794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5-4FB4-8943-27DBD5641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404063"/>
        <c:axId val="764763071"/>
      </c:barChart>
      <c:catAx>
        <c:axId val="17914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64763071"/>
        <c:crosses val="autoZero"/>
        <c:auto val="1"/>
        <c:lblAlgn val="ctr"/>
        <c:lblOffset val="100"/>
        <c:noMultiLvlLbl val="0"/>
      </c:catAx>
      <c:valAx>
        <c:axId val="76476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USD/tonelada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Gráfico N°19. Chile: Importaciones mensuales de avena grano bruto años 2023, 2024, 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  <a:p>
            <a:pPr>
              <a:defRPr sz="1200"/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2025 (t)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'31'!$M$1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'31'!$L$2:$L$13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'31'!$M$2:$M$13</c:f>
              <c:numCache>
                <c:formatCode>_(* #,##0_);_(* \(#,##0\);_(* "-"_);_(@_)</c:formatCode>
                <c:ptCount val="12"/>
                <c:pt idx="4">
                  <c:v>15950</c:v>
                </c:pt>
                <c:pt idx="5">
                  <c:v>3929.67</c:v>
                </c:pt>
                <c:pt idx="6">
                  <c:v>24046.09</c:v>
                </c:pt>
                <c:pt idx="7">
                  <c:v>4769.3999999999996</c:v>
                </c:pt>
                <c:pt idx="8">
                  <c:v>26000</c:v>
                </c:pt>
                <c:pt idx="9">
                  <c:v>15009.65</c:v>
                </c:pt>
                <c:pt idx="10">
                  <c:v>3272.5</c:v>
                </c:pt>
                <c:pt idx="11">
                  <c:v>6550.4568199999994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9E-4518-9EA1-E5330BB2601A}"/>
            </c:ext>
          </c:extLst>
        </c:ser>
        <c:ser>
          <c:idx val="2"/>
          <c:order val="1"/>
          <c:tx>
            <c:strRef>
              <c:f>'31'!$N$1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'31'!$L$2:$L$13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'31'!$N$2:$N$13</c:f>
              <c:numCache>
                <c:formatCode>_(* #,##0_);_(* \(#,##0\);_(* "-"_);_(@_)</c:formatCode>
                <c:ptCount val="12"/>
                <c:pt idx="7">
                  <c:v>22</c:v>
                </c:pt>
                <c:pt idx="8">
                  <c:v>17</c:v>
                </c:pt>
                <c:pt idx="11">
                  <c:v>0.19383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9E-4518-9EA1-E5330BB2601A}"/>
            </c:ext>
          </c:extLst>
        </c:ser>
        <c:ser>
          <c:idx val="0"/>
          <c:order val="2"/>
          <c:tx>
            <c:strRef>
              <c:f>'31'!$O$1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'31'!$L$2:$L$13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'31'!$O$2:$O$13</c:f>
              <c:numCache>
                <c:formatCode>0</c:formatCode>
                <c:ptCount val="12"/>
                <c:pt idx="10">
                  <c:v>4.6999999999999999E-4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E3-4510-9F90-8CB533730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3599"/>
        <c:axId val="1787283535"/>
      </c:barChart>
      <c:catAx>
        <c:axId val="179140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7283535"/>
        <c:crosses val="autoZero"/>
        <c:auto val="1"/>
        <c:lblAlgn val="ctr"/>
        <c:lblOffset val="100"/>
        <c:noMultiLvlLbl val="0"/>
      </c:catAx>
      <c:valAx>
        <c:axId val="1787283535"/>
        <c:scaling>
          <c:orientation val="minMax"/>
          <c:max val="2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3599"/>
        <c:crosses val="autoZero"/>
        <c:crossBetween val="between"/>
        <c:majorUnit val="3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N°2. Chile: Evolución de las exportaciones de avena por tipo</a:t>
            </a:r>
          </a:p>
          <a:p>
            <a:pPr>
              <a:defRPr sz="1000" b="1"/>
            </a:pPr>
            <a:r>
              <a:rPr lang="es-CL" sz="1000" b="1"/>
              <a:t>2006 - 2025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'[2]1'!$F$4</c:f>
              <c:strCache>
                <c:ptCount val="1"/>
                <c:pt idx="0">
                  <c:v>Exportación avena forrajera (t)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'[2]1'!$B$4:$B$26</c15:sqref>
                  </c15:fullRef>
                </c:ext>
              </c:extLst>
              <c:f>'[2]1'!$B$7:$B$26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'[2]1'!$F$4:$F$26</c15:sqref>
                  </c15:fullRef>
                </c:ext>
              </c:extLst>
              <c:f>'[2]1'!$F$7:$F$26</c:f>
              <c:numCache>
                <c:formatCode>General</c:formatCode>
                <c:ptCount val="20"/>
                <c:pt idx="0">
                  <c:v>2369</c:v>
                </c:pt>
                <c:pt idx="1">
                  <c:v>2411</c:v>
                </c:pt>
                <c:pt idx="2">
                  <c:v>1998</c:v>
                </c:pt>
                <c:pt idx="3">
                  <c:v>4990</c:v>
                </c:pt>
                <c:pt idx="4">
                  <c:v>3801</c:v>
                </c:pt>
                <c:pt idx="5">
                  <c:v>4246</c:v>
                </c:pt>
                <c:pt idx="6">
                  <c:v>2614</c:v>
                </c:pt>
                <c:pt idx="7">
                  <c:v>2697</c:v>
                </c:pt>
                <c:pt idx="8">
                  <c:v>2399</c:v>
                </c:pt>
                <c:pt idx="9">
                  <c:v>9175</c:v>
                </c:pt>
                <c:pt idx="10">
                  <c:v>2757.1499999999992</c:v>
                </c:pt>
                <c:pt idx="11">
                  <c:v>2799.5249999999996</c:v>
                </c:pt>
                <c:pt idx="12">
                  <c:v>5276.6500000000005</c:v>
                </c:pt>
                <c:pt idx="13">
                  <c:v>5750.9539999999997</c:v>
                </c:pt>
                <c:pt idx="14">
                  <c:v>2155.9</c:v>
                </c:pt>
                <c:pt idx="15">
                  <c:v>949.75</c:v>
                </c:pt>
                <c:pt idx="16">
                  <c:v>1273.165</c:v>
                </c:pt>
                <c:pt idx="17">
                  <c:v>759.5</c:v>
                </c:pt>
                <c:pt idx="18">
                  <c:v>1775.1000000000001</c:v>
                </c:pt>
                <c:pt idx="19">
                  <c:v>1670.5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C-4578-BB0B-6E6E2CF70219}"/>
            </c:ext>
          </c:extLst>
        </c:ser>
        <c:ser>
          <c:idx val="4"/>
          <c:order val="1"/>
          <c:tx>
            <c:strRef>
              <c:f>'[2]1'!$G$4</c:f>
              <c:strCache>
                <c:ptCount val="1"/>
                <c:pt idx="0">
                  <c:v>Exportación avena bruta (t)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'[2]1'!$B$4:$B$26</c15:sqref>
                  </c15:fullRef>
                </c:ext>
              </c:extLst>
              <c:f>'[2]1'!$B$7:$B$26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'[2]1'!$G$4:$G$26</c15:sqref>
                  </c15:fullRef>
                </c:ext>
              </c:extLst>
              <c:f>'[2]1'!$G$7:$G$26</c:f>
              <c:numCache>
                <c:formatCode>General</c:formatCode>
                <c:ptCount val="20"/>
                <c:pt idx="0">
                  <c:v>23967</c:v>
                </c:pt>
                <c:pt idx="1">
                  <c:v>31264</c:v>
                </c:pt>
                <c:pt idx="2">
                  <c:v>22055</c:v>
                </c:pt>
                <c:pt idx="3">
                  <c:v>33317</c:v>
                </c:pt>
                <c:pt idx="4">
                  <c:v>56010</c:v>
                </c:pt>
                <c:pt idx="5">
                  <c:v>134775</c:v>
                </c:pt>
                <c:pt idx="6">
                  <c:v>62313</c:v>
                </c:pt>
                <c:pt idx="7">
                  <c:v>44168</c:v>
                </c:pt>
                <c:pt idx="8">
                  <c:v>54349</c:v>
                </c:pt>
                <c:pt idx="9">
                  <c:v>61219</c:v>
                </c:pt>
                <c:pt idx="10">
                  <c:v>7170.78</c:v>
                </c:pt>
                <c:pt idx="11">
                  <c:v>31021.990000000005</c:v>
                </c:pt>
                <c:pt idx="12">
                  <c:v>32818.459000000003</c:v>
                </c:pt>
                <c:pt idx="13">
                  <c:v>16789.530000000002</c:v>
                </c:pt>
                <c:pt idx="14">
                  <c:v>691.71500000000003</c:v>
                </c:pt>
                <c:pt idx="15">
                  <c:v>530.30104000000006</c:v>
                </c:pt>
                <c:pt idx="16">
                  <c:v>67097.63155999998</c:v>
                </c:pt>
                <c:pt idx="17">
                  <c:v>356.01799999999997</c:v>
                </c:pt>
                <c:pt idx="18">
                  <c:v>8588.36</c:v>
                </c:pt>
                <c:pt idx="19">
                  <c:v>10323.994999999999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C-4578-BB0B-6E6E2CF70219}"/>
            </c:ext>
          </c:extLst>
        </c:ser>
        <c:ser>
          <c:idx val="5"/>
          <c:order val="2"/>
          <c:tx>
            <c:strRef>
              <c:f>'[2]1'!$H$4</c:f>
              <c:strCache>
                <c:ptCount val="1"/>
                <c:pt idx="0">
                  <c:v>Exportación avena procesada (t)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'[2]1'!$B$4:$B$26</c15:sqref>
                  </c15:fullRef>
                </c:ext>
              </c:extLst>
              <c:f>'[2]1'!$B$7:$B$26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'[2]1'!$H$4:$H$26</c15:sqref>
                  </c15:fullRef>
                </c:ext>
              </c:extLst>
              <c:f>'[2]1'!$H$7:$H$26</c:f>
              <c:numCache>
                <c:formatCode>General</c:formatCode>
                <c:ptCount val="20"/>
                <c:pt idx="0">
                  <c:v>94491.623999999996</c:v>
                </c:pt>
                <c:pt idx="1">
                  <c:v>112334.78</c:v>
                </c:pt>
                <c:pt idx="2">
                  <c:v>109227.02</c:v>
                </c:pt>
                <c:pt idx="3">
                  <c:v>107969.2</c:v>
                </c:pt>
                <c:pt idx="4">
                  <c:v>127055.10381</c:v>
                </c:pt>
                <c:pt idx="5">
                  <c:v>170468.1298</c:v>
                </c:pt>
                <c:pt idx="6">
                  <c:v>154557.32175</c:v>
                </c:pt>
                <c:pt idx="7">
                  <c:v>165701.25839999999</c:v>
                </c:pt>
                <c:pt idx="8">
                  <c:v>177270.63058999999</c:v>
                </c:pt>
                <c:pt idx="9">
                  <c:v>204309.1905</c:v>
                </c:pt>
                <c:pt idx="10">
                  <c:v>182839.76158000005</c:v>
                </c:pt>
                <c:pt idx="11">
                  <c:v>196013.91780999996</c:v>
                </c:pt>
                <c:pt idx="12">
                  <c:v>193658.1592599999</c:v>
                </c:pt>
                <c:pt idx="13">
                  <c:v>217860.04787999991</c:v>
                </c:pt>
                <c:pt idx="14">
                  <c:v>257544.44519999967</c:v>
                </c:pt>
                <c:pt idx="15">
                  <c:v>208426.49057999998</c:v>
                </c:pt>
                <c:pt idx="16">
                  <c:v>252800.27654000017</c:v>
                </c:pt>
                <c:pt idx="17">
                  <c:v>242571.75087000028</c:v>
                </c:pt>
                <c:pt idx="18">
                  <c:v>261459.80086999992</c:v>
                </c:pt>
                <c:pt idx="19">
                  <c:v>270617.11245000025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AC-4578-BB0B-6E6E2CF70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978111"/>
        <c:axId val="2047070495"/>
      </c:barChart>
      <c:catAx>
        <c:axId val="1679781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Fuente: Elaborado por Odepa con información del Servicio Nacional de Aduanas.</a:t>
                </a:r>
              </a:p>
            </c:rich>
          </c:tx>
          <c:layout>
            <c:manualLayout>
              <c:xMode val="edge"/>
              <c:yMode val="edge"/>
              <c:x val="1.3326775887412854E-2"/>
              <c:y val="0.912639981566901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47070495"/>
        <c:crosses val="autoZero"/>
        <c:auto val="1"/>
        <c:lblAlgn val="ctr"/>
        <c:lblOffset val="100"/>
        <c:noMultiLvlLbl val="0"/>
      </c:catAx>
      <c:valAx>
        <c:axId val="204707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7978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89532151805786E-2"/>
          <c:y val="0.82563324870119359"/>
          <c:w val="0.95175076039682782"/>
          <c:h val="9.2507163846227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Gráfico N°20. Chile: </a:t>
            </a:r>
            <a:r>
              <a:rPr lang="es-CL" sz="1000" b="1" i="0" u="none" strike="noStrike" baseline="0">
                <a:solidFill>
                  <a:sysClr val="windowText" lastClr="000000"/>
                </a:solidFill>
                <a:effectLst/>
              </a:rPr>
              <a:t>Precio CIF promedio mensual de avena grano bruto </a:t>
            </a: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años 2023, 2024, 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2025 (USD/t)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'31'!$M$18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'31'!$L$19:$L$30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'31'!$M$19:$M$30</c:f>
              <c:numCache>
                <c:formatCode>_(* #,##0_);_(* \(#,##0\);_(* "-"_);_(@_)</c:formatCode>
                <c:ptCount val="12"/>
                <c:pt idx="4">
                  <c:v>317.12591676856198</c:v>
                </c:pt>
                <c:pt idx="5">
                  <c:v>321.48313217140372</c:v>
                </c:pt>
                <c:pt idx="6">
                  <c:v>296.48067731593784</c:v>
                </c:pt>
                <c:pt idx="7">
                  <c:v>321.48422443074605</c:v>
                </c:pt>
                <c:pt idx="8">
                  <c:v>280.36</c:v>
                </c:pt>
                <c:pt idx="9">
                  <c:v>291.95816491390542</c:v>
                </c:pt>
                <c:pt idx="10">
                  <c:v>293</c:v>
                </c:pt>
                <c:pt idx="11">
                  <c:v>293.0741844047451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4-43F7-A4E1-BA954A7B719B}"/>
            </c:ext>
          </c:extLst>
        </c:ser>
        <c:ser>
          <c:idx val="2"/>
          <c:order val="1"/>
          <c:tx>
            <c:strRef>
              <c:f>'31'!$N$18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'31'!$L$19:$L$30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'31'!$N$19:$N$30</c:f>
              <c:numCache>
                <c:formatCode>_(* #,##0_);_(* \(#,##0\);_(* "-"_);_(@_)</c:formatCode>
                <c:ptCount val="12"/>
                <c:pt idx="7">
                  <c:v>3867.8114052879341</c:v>
                </c:pt>
                <c:pt idx="8">
                  <c:v>4372.4257887144513</c:v>
                </c:pt>
                <c:pt idx="11">
                  <c:v>173.65732858690603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44-43F7-A4E1-BA954A7B719B}"/>
            </c:ext>
          </c:extLst>
        </c:ser>
        <c:ser>
          <c:idx val="0"/>
          <c:order val="2"/>
          <c:tx>
            <c:strRef>
              <c:f>'31'!$O$18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'31'!$L$19:$L$30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'31'!$O$19:$O$30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51E-41DD-897A-59E227574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4063"/>
        <c:axId val="764763071"/>
      </c:barChart>
      <c:catAx>
        <c:axId val="17914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64763071"/>
        <c:crosses val="autoZero"/>
        <c:auto val="1"/>
        <c:lblAlgn val="ctr"/>
        <c:lblOffset val="100"/>
        <c:noMultiLvlLbl val="0"/>
      </c:catAx>
      <c:valAx>
        <c:axId val="764763071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USD/tonelada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Gráfico N°21. Chile: Importaciones mensuales de avena procesada años 2023, 2024, 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  <a:p>
            <a:pPr>
              <a:defRPr sz="1200"/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2025 (t)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'32'!$N$2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'32'!$L$3:$L$14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'32'!$N$3:$N$14</c:f>
              <c:numCache>
                <c:formatCode>_(* #,##0_);_(* \(#,##0\);_(* "-"_);_(@_)</c:formatCode>
                <c:ptCount val="12"/>
                <c:pt idx="0">
                  <c:v>98.411999999999992</c:v>
                </c:pt>
                <c:pt idx="1">
                  <c:v>12.861650000000001</c:v>
                </c:pt>
                <c:pt idx="2">
                  <c:v>43.318450000000013</c:v>
                </c:pt>
                <c:pt idx="3">
                  <c:v>51.750989999999994</c:v>
                </c:pt>
                <c:pt idx="4">
                  <c:v>24.481210000000004</c:v>
                </c:pt>
                <c:pt idx="5">
                  <c:v>48.467189999999995</c:v>
                </c:pt>
                <c:pt idx="6">
                  <c:v>0.92576000000000003</c:v>
                </c:pt>
                <c:pt idx="7">
                  <c:v>22.609799999999996</c:v>
                </c:pt>
                <c:pt idx="8">
                  <c:v>35.691449999999996</c:v>
                </c:pt>
                <c:pt idx="9">
                  <c:v>22.558129999999998</c:v>
                </c:pt>
                <c:pt idx="10">
                  <c:v>65.849640000000008</c:v>
                </c:pt>
                <c:pt idx="11">
                  <c:v>102.44863000000001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71-41F4-8A77-D159F32359A1}"/>
            </c:ext>
          </c:extLst>
        </c:ser>
        <c:ser>
          <c:idx val="2"/>
          <c:order val="1"/>
          <c:tx>
            <c:strRef>
              <c:f>'32'!$O$2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'32'!$L$3:$L$14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'32'!$O$3:$O$14</c:f>
              <c:numCache>
                <c:formatCode>_(* #,##0_);_(* \(#,##0\);_(* "-"_);_(@_)</c:formatCode>
                <c:ptCount val="12"/>
                <c:pt idx="0">
                  <c:v>33.806759999999997</c:v>
                </c:pt>
                <c:pt idx="1">
                  <c:v>83.126809999999992</c:v>
                </c:pt>
                <c:pt idx="2">
                  <c:v>17.123700000000003</c:v>
                </c:pt>
                <c:pt idx="3">
                  <c:v>43.283460000000005</c:v>
                </c:pt>
                <c:pt idx="4">
                  <c:v>14.956190000000001</c:v>
                </c:pt>
                <c:pt idx="5">
                  <c:v>3</c:v>
                </c:pt>
                <c:pt idx="6">
                  <c:v>59.744960000000013</c:v>
                </c:pt>
                <c:pt idx="7">
                  <c:v>0.7</c:v>
                </c:pt>
                <c:pt idx="8">
                  <c:v>32</c:v>
                </c:pt>
                <c:pt idx="9">
                  <c:v>55.457550000000005</c:v>
                </c:pt>
                <c:pt idx="10">
                  <c:v>32.540759999999999</c:v>
                </c:pt>
                <c:pt idx="11">
                  <c:v>2.9157800000000003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71-41F4-8A77-D159F32359A1}"/>
            </c:ext>
          </c:extLst>
        </c:ser>
        <c:ser>
          <c:idx val="0"/>
          <c:order val="2"/>
          <c:tx>
            <c:strRef>
              <c:f>'32'!$P$2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'32'!$L$3:$L$14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'32'!$P$3:$P$14</c:f>
              <c:numCache>
                <c:formatCode>_(* #,##0_);_(* \(#,##0\);_(* "-"_);_(@_)</c:formatCode>
                <c:ptCount val="12"/>
                <c:pt idx="0">
                  <c:v>47.842029999999994</c:v>
                </c:pt>
                <c:pt idx="1">
                  <c:v>5.6854800000000001</c:v>
                </c:pt>
                <c:pt idx="2">
                  <c:v>108.68492000000001</c:v>
                </c:pt>
                <c:pt idx="3">
                  <c:v>27.512109999999993</c:v>
                </c:pt>
                <c:pt idx="4">
                  <c:v>65.468299999999971</c:v>
                </c:pt>
                <c:pt idx="5">
                  <c:v>40.420760000000001</c:v>
                </c:pt>
                <c:pt idx="6">
                  <c:v>64.659260000000003</c:v>
                </c:pt>
                <c:pt idx="7">
                  <c:v>43.248989999999992</c:v>
                </c:pt>
                <c:pt idx="8">
                  <c:v>67.214049999999986</c:v>
                </c:pt>
                <c:pt idx="9">
                  <c:v>37.832939999999994</c:v>
                </c:pt>
                <c:pt idx="10">
                  <c:v>56.730709999999988</c:v>
                </c:pt>
                <c:pt idx="11">
                  <c:v>87.488809999999987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A-46B9-8B8D-4325C4D0C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3599"/>
        <c:axId val="1787283535"/>
      </c:barChart>
      <c:catAx>
        <c:axId val="179140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7283535"/>
        <c:crosses val="autoZero"/>
        <c:auto val="1"/>
        <c:lblAlgn val="ctr"/>
        <c:lblOffset val="100"/>
        <c:noMultiLvlLbl val="0"/>
      </c:catAx>
      <c:valAx>
        <c:axId val="178728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Gráfico N°22. Chile: </a:t>
            </a:r>
            <a:r>
              <a:rPr lang="es-CL" sz="1000" b="1" i="0" u="none" strike="noStrike" baseline="0">
                <a:solidFill>
                  <a:sysClr val="windowText" lastClr="000000"/>
                </a:solidFill>
                <a:effectLst/>
              </a:rPr>
              <a:t>Precio CIF promedio mensual de avena procesada </a:t>
            </a: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años 2023, 2024, 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s-CL" sz="1000" b="1" i="0" baseline="0">
                <a:solidFill>
                  <a:sysClr val="windowText" lastClr="000000"/>
                </a:solidFill>
                <a:effectLst/>
              </a:rPr>
              <a:t>2025 (USD/t)</a:t>
            </a:r>
            <a:endParaRPr lang="es-CL" sz="10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'32'!$N$18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'32'!$L$19:$L$30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'32'!$N$19:$N$30</c:f>
              <c:numCache>
                <c:formatCode>_(* #,##0_);_(* \(#,##0\);_(* "-"_);_(@_)</c:formatCode>
                <c:ptCount val="12"/>
                <c:pt idx="0">
                  <c:v>2353.3856643498762</c:v>
                </c:pt>
                <c:pt idx="1">
                  <c:v>3924.6745168776938</c:v>
                </c:pt>
                <c:pt idx="2">
                  <c:v>2269.7677317632551</c:v>
                </c:pt>
                <c:pt idx="3">
                  <c:v>2437.1607190509785</c:v>
                </c:pt>
                <c:pt idx="4">
                  <c:v>3252.0459568787651</c:v>
                </c:pt>
                <c:pt idx="5">
                  <c:v>1453.8862269506442</c:v>
                </c:pt>
                <c:pt idx="6">
                  <c:v>4189.1418942274458</c:v>
                </c:pt>
                <c:pt idx="7">
                  <c:v>2510.0129147537796</c:v>
                </c:pt>
                <c:pt idx="8">
                  <c:v>2376.8869014848101</c:v>
                </c:pt>
                <c:pt idx="9">
                  <c:v>5414.4674226099423</c:v>
                </c:pt>
                <c:pt idx="10">
                  <c:v>3228.8253967675446</c:v>
                </c:pt>
                <c:pt idx="11">
                  <c:v>2699.3529342461675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9D-4B55-8C0A-06EFCA70B087}"/>
            </c:ext>
          </c:extLst>
        </c:ser>
        <c:ser>
          <c:idx val="2"/>
          <c:order val="1"/>
          <c:tx>
            <c:strRef>
              <c:f>'32'!$O$18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'32'!$L$19:$L$30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'32'!$O$19:$O$30</c:f>
              <c:numCache>
                <c:formatCode>_(* #,##0_);_(* \(#,##0\);_(* "-"_);_(@_)</c:formatCode>
                <c:ptCount val="12"/>
                <c:pt idx="0">
                  <c:v>4659.8458414825918</c:v>
                </c:pt>
                <c:pt idx="1">
                  <c:v>2883.2478955946949</c:v>
                </c:pt>
                <c:pt idx="2">
                  <c:v>2025.3490775942112</c:v>
                </c:pt>
                <c:pt idx="3">
                  <c:v>3705.2871928445643</c:v>
                </c:pt>
                <c:pt idx="4">
                  <c:v>2902.4779186259798</c:v>
                </c:pt>
                <c:pt idx="5">
                  <c:v>1049</c:v>
                </c:pt>
                <c:pt idx="6">
                  <c:v>2054.2362067026238</c:v>
                </c:pt>
                <c:pt idx="7">
                  <c:v>5619.9571428571426</c:v>
                </c:pt>
                <c:pt idx="8">
                  <c:v>2721</c:v>
                </c:pt>
                <c:pt idx="9">
                  <c:v>3649.9796691343195</c:v>
                </c:pt>
                <c:pt idx="10">
                  <c:v>4689.8013445291381</c:v>
                </c:pt>
                <c:pt idx="11">
                  <c:v>5901.2834406887032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9D-4B55-8C0A-06EFCA70B087}"/>
            </c:ext>
          </c:extLst>
        </c:ser>
        <c:ser>
          <c:idx val="0"/>
          <c:order val="2"/>
          <c:tx>
            <c:strRef>
              <c:f>'32'!$P$18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'32'!$L$19:$L$30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'32'!$P$19:$P$30</c:f>
              <c:numCache>
                <c:formatCode>_(* #,##0_);_(* \(#,##0\);_(* "-"_);_(@_)</c:formatCode>
                <c:ptCount val="12"/>
                <c:pt idx="0">
                  <c:v>3797.4536197565208</c:v>
                </c:pt>
                <c:pt idx="1">
                  <c:v>4707.7731343703617</c:v>
                </c:pt>
                <c:pt idx="2">
                  <c:v>2616.2131784243852</c:v>
                </c:pt>
                <c:pt idx="3">
                  <c:v>4436.0774219062096</c:v>
                </c:pt>
                <c:pt idx="4">
                  <c:v>3411.2193229395016</c:v>
                </c:pt>
                <c:pt idx="5">
                  <c:v>3685.3347141419408</c:v>
                </c:pt>
                <c:pt idx="6">
                  <c:v>3112.1154185804166</c:v>
                </c:pt>
                <c:pt idx="7">
                  <c:v>3001.9262877583969</c:v>
                </c:pt>
                <c:pt idx="8">
                  <c:v>4801.8316110991673</c:v>
                </c:pt>
                <c:pt idx="9">
                  <c:v>2396.3255300804012</c:v>
                </c:pt>
                <c:pt idx="10">
                  <c:v>1432.5438549949406</c:v>
                </c:pt>
                <c:pt idx="11">
                  <c:v>4513.6592896851625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70-4314-9BAC-8FCA16A9F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4063"/>
        <c:axId val="764763071"/>
      </c:barChart>
      <c:catAx>
        <c:axId val="17914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64763071"/>
        <c:crosses val="autoZero"/>
        <c:auto val="1"/>
        <c:lblAlgn val="ctr"/>
        <c:lblOffset val="100"/>
        <c:noMultiLvlLbl val="0"/>
      </c:catAx>
      <c:valAx>
        <c:axId val="76476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USD/tonelada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N°3. Chile: Exportaciones mensuales de avena forrajera por país de destino 2025 (t) </a:t>
            </a:r>
          </a:p>
        </c:rich>
      </c:tx>
      <c:layout>
        <c:manualLayout>
          <c:xMode val="edge"/>
          <c:yMode val="edge"/>
          <c:x val="0.16063766766809121"/>
          <c:y val="4.34267873139634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8540732238818606E-2"/>
          <c:y val="0.16304357067892894"/>
          <c:w val="0.90714176151990844"/>
          <c:h val="0.594440351351281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'5'!$M$4</c:f>
              <c:strCache>
                <c:ptCount val="1"/>
                <c:pt idx="0">
                  <c:v> Argentina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'5'!$L$5:$L$16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'5'!$M$5:$M$16</c:f>
              <c:numCache>
                <c:formatCode>General</c:formatCode>
                <c:ptCount val="12"/>
                <c:pt idx="5" formatCode="0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E-42FB-95A2-30C2B32FE140}"/>
            </c:ext>
          </c:extLst>
        </c:ser>
        <c:ser>
          <c:idx val="3"/>
          <c:order val="1"/>
          <c:tx>
            <c:strRef>
              <c:f>'5'!$N$4</c:f>
              <c:strCache>
                <c:ptCount val="1"/>
                <c:pt idx="0">
                  <c:v> Colombia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'5'!$L$5:$L$16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'5'!$N$5:$N$16</c:f>
              <c:numCache>
                <c:formatCode>_(* #,##0_);_(* \(#,##0\);_(* "-"_);_(@_)</c:formatCode>
                <c:ptCount val="12"/>
                <c:pt idx="0">
                  <c:v>106</c:v>
                </c:pt>
                <c:pt idx="1">
                  <c:v>106</c:v>
                </c:pt>
                <c:pt idx="2" formatCode="General">
                  <c:v>53</c:v>
                </c:pt>
                <c:pt idx="3">
                  <c:v>53</c:v>
                </c:pt>
                <c:pt idx="4" formatCode="0">
                  <c:v>53</c:v>
                </c:pt>
                <c:pt idx="6">
                  <c:v>26.5</c:v>
                </c:pt>
                <c:pt idx="7">
                  <c:v>79.5</c:v>
                </c:pt>
                <c:pt idx="8">
                  <c:v>53</c:v>
                </c:pt>
                <c:pt idx="10">
                  <c:v>79.5</c:v>
                </c:pt>
                <c:pt idx="11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3E-42FB-95A2-30C2B32FE140}"/>
            </c:ext>
          </c:extLst>
        </c:ser>
        <c:ser>
          <c:idx val="4"/>
          <c:order val="2"/>
          <c:tx>
            <c:strRef>
              <c:f>'5'!$O$4</c:f>
              <c:strCache>
                <c:ptCount val="1"/>
                <c:pt idx="0">
                  <c:v> Panamá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'5'!$L$5:$L$16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'5'!$O$5:$O$16</c:f>
              <c:numCache>
                <c:formatCode>_(* #,##0_);_(* \(#,##0\);_(* "-"_);_(@_)</c:formatCode>
                <c:ptCount val="12"/>
                <c:pt idx="0">
                  <c:v>53</c:v>
                </c:pt>
                <c:pt idx="1">
                  <c:v>79.5</c:v>
                </c:pt>
                <c:pt idx="2">
                  <c:v>53</c:v>
                </c:pt>
                <c:pt idx="3">
                  <c:v>53</c:v>
                </c:pt>
                <c:pt idx="5">
                  <c:v>79.5</c:v>
                </c:pt>
                <c:pt idx="7" formatCode="General">
                  <c:v>106</c:v>
                </c:pt>
                <c:pt idx="9">
                  <c:v>26.5</c:v>
                </c:pt>
                <c:pt idx="10" formatCode="0">
                  <c:v>26.5</c:v>
                </c:pt>
                <c:pt idx="1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3E-42FB-95A2-30C2B32FE140}"/>
            </c:ext>
          </c:extLst>
        </c:ser>
        <c:ser>
          <c:idx val="1"/>
          <c:order val="3"/>
          <c:tx>
            <c:strRef>
              <c:f>'5'!$P$4</c:f>
              <c:strCache>
                <c:ptCount val="1"/>
                <c:pt idx="0">
                  <c:v> Rep. Dominicana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'5'!$L$5:$L$16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'5'!$P$5:$P$16</c:f>
              <c:numCache>
                <c:formatCode>_(* #,##0_);_(* \(#,##0\);_(* "-"_);_(@_)</c:formatCode>
                <c:ptCount val="12"/>
                <c:pt idx="1">
                  <c:v>53</c:v>
                </c:pt>
                <c:pt idx="2">
                  <c:v>79.5</c:v>
                </c:pt>
                <c:pt idx="3">
                  <c:v>79.5</c:v>
                </c:pt>
                <c:pt idx="5">
                  <c:v>79.5</c:v>
                </c:pt>
                <c:pt idx="6">
                  <c:v>79.5</c:v>
                </c:pt>
                <c:pt idx="10" formatCode="0">
                  <c:v>26.5</c:v>
                </c:pt>
                <c:pt idx="11">
                  <c:v>79.5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5-42DF-9515-CD850333C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516719"/>
        <c:axId val="518305727"/>
      </c:barChart>
      <c:catAx>
        <c:axId val="42451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8305727"/>
        <c:crosses val="autoZero"/>
        <c:auto val="1"/>
        <c:lblAlgn val="ctr"/>
        <c:lblOffset val="100"/>
        <c:tickLblSkip val="1"/>
        <c:noMultiLvlLbl val="0"/>
      </c:catAx>
      <c:valAx>
        <c:axId val="518305727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layout>
            <c:manualLayout>
              <c:xMode val="edge"/>
              <c:yMode val="edge"/>
              <c:x val="1.1814121144162823E-2"/>
              <c:y val="0.36772850087926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24516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N°4. Chile: Precio FOB promedio mensual de avena forrajera por país de destino 2025 (USD/t)</a:t>
            </a:r>
          </a:p>
        </c:rich>
      </c:tx>
      <c:layout>
        <c:manualLayout>
          <c:xMode val="edge"/>
          <c:yMode val="edge"/>
          <c:x val="0.1238395466100742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'5'!$N$23</c:f>
              <c:strCache>
                <c:ptCount val="1"/>
                <c:pt idx="0">
                  <c:v> Colombia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'5'!$L$24:$L$35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'5'!$N$24:$N$35</c:f>
              <c:numCache>
                <c:formatCode>_(* #,##0_);_(* \(#,##0\);_(* "-"_);_(@_)</c:formatCode>
                <c:ptCount val="12"/>
                <c:pt idx="0">
                  <c:v>400</c:v>
                </c:pt>
                <c:pt idx="1">
                  <c:v>400</c:v>
                </c:pt>
                <c:pt idx="2" formatCode="General">
                  <c:v>400</c:v>
                </c:pt>
                <c:pt idx="3">
                  <c:v>400</c:v>
                </c:pt>
                <c:pt idx="4" formatCode="General">
                  <c:v>400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10">
                  <c:v>400</c:v>
                </c:pt>
                <c:pt idx="11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412-9F1B-DDD06BB1BF13}"/>
            </c:ext>
          </c:extLst>
        </c:ser>
        <c:ser>
          <c:idx val="1"/>
          <c:order val="1"/>
          <c:tx>
            <c:strRef>
              <c:f>'5'!$O$23</c:f>
              <c:strCache>
                <c:ptCount val="1"/>
                <c:pt idx="0">
                  <c:v> Panamá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'5'!$L$24:$L$35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'5'!$O$24:$O$35</c:f>
              <c:numCache>
                <c:formatCode>_(* #,##0_);_(* \(#,##0\);_(* "-"_);_(@_)</c:formatCode>
                <c:ptCount val="12"/>
                <c:pt idx="0" formatCode="General">
                  <c:v>400</c:v>
                </c:pt>
                <c:pt idx="1">
                  <c:v>400</c:v>
                </c:pt>
                <c:pt idx="2">
                  <c:v>425.66037735849056</c:v>
                </c:pt>
                <c:pt idx="3">
                  <c:v>400</c:v>
                </c:pt>
                <c:pt idx="5">
                  <c:v>406.38993710691824</c:v>
                </c:pt>
                <c:pt idx="7" formatCode="General">
                  <c:v>400</c:v>
                </c:pt>
                <c:pt idx="9">
                  <c:v>400</c:v>
                </c:pt>
                <c:pt idx="10" formatCode="General">
                  <c:v>410</c:v>
                </c:pt>
                <c:pt idx="11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4-4412-9F1B-DDD06BB1BF13}"/>
            </c:ext>
          </c:extLst>
        </c:ser>
        <c:ser>
          <c:idx val="2"/>
          <c:order val="2"/>
          <c:tx>
            <c:strRef>
              <c:f>'5'!$P$23</c:f>
              <c:strCache>
                <c:ptCount val="1"/>
                <c:pt idx="0">
                  <c:v> Rep. Dominicana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'5'!$L$24:$L$35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'5'!$P$24:$P$35</c:f>
              <c:numCache>
                <c:formatCode>_(* #,##0_);_(* \(#,##0\);_(* "-"_);_(@_)</c:formatCode>
                <c:ptCount val="12"/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  <c:pt idx="5">
                  <c:v>400</c:v>
                </c:pt>
                <c:pt idx="6">
                  <c:v>400</c:v>
                </c:pt>
                <c:pt idx="10" formatCode="General">
                  <c:v>400</c:v>
                </c:pt>
                <c:pt idx="11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84-4412-9F1B-DDD06BB1BF13}"/>
            </c:ext>
          </c:extLst>
        </c:ser>
        <c:ser>
          <c:idx val="6"/>
          <c:order val="6"/>
          <c:tx>
            <c:strRef>
              <c:f>'5'!$M$23</c:f>
              <c:strCache>
                <c:ptCount val="1"/>
                <c:pt idx="0">
                  <c:v> Argentina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'5'!$L$24:$L$35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'5'!$M$24:$M$35</c:f>
              <c:numCache>
                <c:formatCode>General</c:formatCode>
                <c:ptCount val="12"/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6-4553-A5E8-DDAADEE6B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982752"/>
        <c:axId val="72524128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'5'!$Q$23</c15:sqref>
                        </c15:formulaRef>
                      </c:ext>
                    </c:extLst>
                    <c:strCache>
                      <c:ptCount val="1"/>
                      <c:pt idx="0">
                        <c:v> Costa Rica 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'5'!$L$24:$L$35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 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'5'!$Q$24:$Q$35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3284-4412-9F1B-DDD06BB1BF1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'5'!$R$23</c15:sqref>
                        </c15:formulaRef>
                      </c:ext>
                    </c:extLst>
                    <c:strCache>
                      <c:ptCount val="1"/>
                      <c:pt idx="0">
                        <c:v> Ecuador 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'5'!$L$24:$L$35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 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'5'!$R$24:$R$35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284-4412-9F1B-DDD06BB1BF1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'5'!$S$23</c15:sqref>
                        </c15:formulaRef>
                      </c:ext>
                    </c:extLst>
                    <c:strCache>
                      <c:ptCount val="1"/>
                      <c:pt idx="0">
                        <c:v> Venezuela 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'5'!$L$24:$L$35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 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'5'!$S$24:$S$34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5233-4B9D-8E1E-5FC56A3D165D}"/>
                  </c:ext>
                </c:extLst>
              </c15:ser>
            </c15:filteredBarSeries>
          </c:ext>
        </c:extLst>
      </c:barChart>
      <c:catAx>
        <c:axId val="93098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25241280"/>
        <c:crosses val="autoZero"/>
        <c:auto val="1"/>
        <c:lblAlgn val="ctr"/>
        <c:lblOffset val="100"/>
        <c:noMultiLvlLbl val="0"/>
      </c:catAx>
      <c:valAx>
        <c:axId val="7252412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USD/tonelada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3098275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sz="1050" b="1"/>
              <a:t>Gráfico N°5. Chile: Exportaciones mensuales de avena bruta por país de destino 2025 (t)</a:t>
            </a:r>
          </a:p>
        </c:rich>
      </c:tx>
      <c:layout>
        <c:manualLayout>
          <c:xMode val="edge"/>
          <c:yMode val="edge"/>
          <c:x val="0.16666659996598265"/>
          <c:y val="2.2859512635190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088530989840346E-2"/>
          <c:y val="0.14736051157269695"/>
          <c:w val="0.74756570725947524"/>
          <c:h val="0.6072789994107215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'8'!$P$2</c:f>
              <c:strCache>
                <c:ptCount val="1"/>
                <c:pt idx="0">
                  <c:v>Guatemala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'8'!$M$3:$M$14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'8'!$P$3:$P$14</c:f>
              <c:numCache>
                <c:formatCode>_(* #,##0_);_(* \(#,##0\);_(* "-"_);_(@_)</c:formatCode>
                <c:ptCount val="12"/>
                <c:pt idx="0" formatCode="#,##0">
                  <c:v>877.48199999999997</c:v>
                </c:pt>
                <c:pt idx="2">
                  <c:v>130.49099999999999</c:v>
                </c:pt>
                <c:pt idx="3">
                  <c:v>656.01800000000003</c:v>
                </c:pt>
                <c:pt idx="4">
                  <c:v>528.4849999999999</c:v>
                </c:pt>
                <c:pt idx="5">
                  <c:v>550</c:v>
                </c:pt>
                <c:pt idx="6">
                  <c:v>352.48199999999997</c:v>
                </c:pt>
                <c:pt idx="7" formatCode="General">
                  <c:v>100</c:v>
                </c:pt>
                <c:pt idx="8">
                  <c:v>377.48199999999997</c:v>
                </c:pt>
                <c:pt idx="9" formatCode="0">
                  <c:v>754</c:v>
                </c:pt>
                <c:pt idx="10">
                  <c:v>286</c:v>
                </c:pt>
                <c:pt idx="11" formatCode="0">
                  <c:v>338.48499999999996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8-4F8E-88A2-100B5C9DC5DD}"/>
            </c:ext>
          </c:extLst>
        </c:ser>
        <c:ser>
          <c:idx val="0"/>
          <c:order val="1"/>
          <c:tx>
            <c:strRef>
              <c:f>'8'!$R$2</c:f>
              <c:strCache>
                <c:ptCount val="1"/>
                <c:pt idx="0">
                  <c:v>Rep. Dominicana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'8'!$M$3:$M$14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'8'!$R$3:$R$14</c:f>
              <c:numCache>
                <c:formatCode>_(* #,##0_);_(* \(#,##0\);_(* "-"_);_(@_)</c:formatCode>
                <c:ptCount val="12"/>
                <c:pt idx="0" formatCode="#,##0">
                  <c:v>1024.7199999999998</c:v>
                </c:pt>
                <c:pt idx="1">
                  <c:v>399.32</c:v>
                </c:pt>
                <c:pt idx="2">
                  <c:v>99.98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B-4CB9-94E0-B47E583301CB}"/>
            </c:ext>
          </c:extLst>
        </c:ser>
        <c:ser>
          <c:idx val="3"/>
          <c:order val="2"/>
          <c:tx>
            <c:strRef>
              <c:f>'8'!$O$2</c:f>
              <c:strCache>
                <c:ptCount val="1"/>
                <c:pt idx="0">
                  <c:v>Ecuador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'8'!$M$3:$M$14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'8'!$O$3:$O$14</c:f>
              <c:numCache>
                <c:formatCode>_(* #,##0_);_(* \(#,##0\);_(* "-"_);_(@_)</c:formatCode>
                <c:ptCount val="12"/>
                <c:pt idx="4">
                  <c:v>467.39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09-49BD-A471-3C6D12832B4B}"/>
            </c:ext>
          </c:extLst>
        </c:ser>
        <c:ser>
          <c:idx val="1"/>
          <c:order val="3"/>
          <c:tx>
            <c:strRef>
              <c:f>'8'!$N$2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'8'!$M$3:$M$14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'8'!$N$3:$N$14</c:f>
              <c:numCache>
                <c:formatCode>_(* #,##0_);_(* \(#,##0\);_(* "-"_);_(@_)</c:formatCode>
                <c:ptCount val="12"/>
                <c:pt idx="0" formatCode="#,##0">
                  <c:v>2090.46</c:v>
                </c:pt>
                <c:pt idx="1">
                  <c:v>875.2</c:v>
                </c:pt>
                <c:pt idx="2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9-4EA8-8C47-E75B75CC5953}"/>
            </c:ext>
          </c:extLst>
        </c:ser>
        <c:ser>
          <c:idx val="2"/>
          <c:order val="4"/>
          <c:tx>
            <c:strRef>
              <c:f>'8'!$Q$2</c:f>
              <c:strCache>
                <c:ptCount val="1"/>
                <c:pt idx="0">
                  <c:v>Panamá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'8'!$M$3:$M$14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'8'!$Q$3:$Q$14</c:f>
              <c:numCache>
                <c:formatCode>_(* #,##0_);_(* \(#,##0\);_(* "-"_);_(@_)</c:formatCode>
                <c:ptCount val="12"/>
                <c:pt idx="1">
                  <c:v>23</c:v>
                </c:pt>
                <c:pt idx="2" formatCode="General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B-4D8A-BC1E-0C605D5D6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154431"/>
        <c:axId val="247111215"/>
      </c:barChart>
      <c:catAx>
        <c:axId val="50415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7111215"/>
        <c:crosses val="autoZero"/>
        <c:auto val="1"/>
        <c:lblAlgn val="ctr"/>
        <c:lblOffset val="100"/>
        <c:noMultiLvlLbl val="0"/>
      </c:catAx>
      <c:valAx>
        <c:axId val="247111215"/>
        <c:scaling>
          <c:orientation val="minMax"/>
          <c:max val="2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0415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365522795463888"/>
          <c:y val="0.22846030687265942"/>
          <c:w val="0.11186812274365042"/>
          <c:h val="0.350927535117444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s-CL"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sz="105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Gráfico N°6. Chile: Precio FOB promedio mensual de avena bruta por país de destino 2025 (USD/t)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L"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'8'!$P$17</c:f>
              <c:strCache>
                <c:ptCount val="1"/>
                <c:pt idx="0">
                  <c:v>Guatemala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'8'!$M$18:$M$29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'8'!$P$18:$P$29</c:f>
              <c:numCache>
                <c:formatCode>_(* #,##0_);_(* \(#,##0\);_(* "-"_);_(@_)</c:formatCode>
                <c:ptCount val="12"/>
                <c:pt idx="0" formatCode="#,##0">
                  <c:v>306.35892246222716</c:v>
                </c:pt>
                <c:pt idx="2">
                  <c:v>526.40335348797998</c:v>
                </c:pt>
                <c:pt idx="3">
                  <c:v>352.84986082698947</c:v>
                </c:pt>
                <c:pt idx="4">
                  <c:v>333.1516126285515</c:v>
                </c:pt>
                <c:pt idx="5">
                  <c:v>300.7409090909091</c:v>
                </c:pt>
                <c:pt idx="6">
                  <c:v>312.67803746006894</c:v>
                </c:pt>
                <c:pt idx="7" formatCode="0">
                  <c:v>282.44499999999999</c:v>
                </c:pt>
                <c:pt idx="8">
                  <c:v>312.54168410679188</c:v>
                </c:pt>
                <c:pt idx="9" formatCode="0">
                  <c:v>285.03793103448277</c:v>
                </c:pt>
                <c:pt idx="10">
                  <c:v>293.38181818181818</c:v>
                </c:pt>
                <c:pt idx="11" formatCode="0">
                  <c:v>332.00998567144785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67-4D39-A703-BCC1256393E1}"/>
            </c:ext>
          </c:extLst>
        </c:ser>
        <c:ser>
          <c:idx val="0"/>
          <c:order val="1"/>
          <c:tx>
            <c:strRef>
              <c:f>'8'!$R$17</c:f>
              <c:strCache>
                <c:ptCount val="1"/>
                <c:pt idx="0">
                  <c:v>Rep. Dominicana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'8'!$M$18:$M$29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'8'!$R$18:$R$29</c:f>
              <c:numCache>
                <c:formatCode>_(* #,##0_);_(* \(#,##0\);_(* "-"_);_(@_)</c:formatCode>
                <c:ptCount val="12"/>
                <c:pt idx="0" formatCode="#,##0">
                  <c:v>586.92999063158743</c:v>
                </c:pt>
                <c:pt idx="1">
                  <c:v>585.93381248121796</c:v>
                </c:pt>
                <c:pt idx="2">
                  <c:v>586.92998599719942</c:v>
                </c:pt>
                <c:pt idx="3">
                  <c:v>299.97058823529414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A-4672-83E9-F9CE094AF5CE}"/>
            </c:ext>
          </c:extLst>
        </c:ser>
        <c:ser>
          <c:idx val="3"/>
          <c:order val="2"/>
          <c:tx>
            <c:strRef>
              <c:f>'8'!$O$17</c:f>
              <c:strCache>
                <c:ptCount val="1"/>
                <c:pt idx="0">
                  <c:v>Ecuador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'8'!$M$18:$M$29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'8'!$O$18:$O$29</c:f>
              <c:numCache>
                <c:formatCode>_(* #,##0_);_(* \(#,##0\);_(* "-"_);_(@_)</c:formatCode>
                <c:ptCount val="12"/>
                <c:pt idx="4">
                  <c:v>304.76047840133509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9-4C98-9FD7-B607CA18274D}"/>
            </c:ext>
          </c:extLst>
        </c:ser>
        <c:ser>
          <c:idx val="1"/>
          <c:order val="3"/>
          <c:tx>
            <c:strRef>
              <c:f>'8'!$N$17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'8'!$M$18:$M$29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'8'!$N$18:$N$29</c:f>
              <c:numCache>
                <c:formatCode>_(* #,##0_);_(* \(#,##0\);_(* "-"_);_(@_)</c:formatCode>
                <c:ptCount val="12"/>
                <c:pt idx="0" formatCode="#,##0">
                  <c:v>512.25747921510094</c:v>
                </c:pt>
                <c:pt idx="1">
                  <c:v>508.26023765996342</c:v>
                </c:pt>
                <c:pt idx="2">
                  <c:v>524.24750000000006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4-40F3-A462-F87E40B6044E}"/>
            </c:ext>
          </c:extLst>
        </c:ser>
        <c:ser>
          <c:idx val="2"/>
          <c:order val="4"/>
          <c:tx>
            <c:strRef>
              <c:f>'8'!$Q$17</c:f>
              <c:strCache>
                <c:ptCount val="1"/>
                <c:pt idx="0">
                  <c:v>Panamá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'8'!$M$18:$M$29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'8'!$Q$18:$Q$29</c:f>
              <c:numCache>
                <c:formatCode>0</c:formatCode>
                <c:ptCount val="12"/>
                <c:pt idx="1">
                  <c:v>616.48260869565217</c:v>
                </c:pt>
                <c:pt idx="2">
                  <c:v>619.69234042553194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D-4A3B-B14A-DD35C4B11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742255"/>
        <c:axId val="247124943"/>
      </c:barChart>
      <c:catAx>
        <c:axId val="507742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7124943"/>
        <c:crosses val="autoZero"/>
        <c:auto val="1"/>
        <c:lblAlgn val="ctr"/>
        <c:lblOffset val="100"/>
        <c:noMultiLvlLbl val="0"/>
      </c:catAx>
      <c:valAx>
        <c:axId val="247124943"/>
        <c:scaling>
          <c:orientation val="minMax"/>
          <c:max val="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/>
                  <a:t>USD/tonelada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07742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33375902946819"/>
          <c:y val="0.16395281976838003"/>
          <c:w val="0.11159675578003667"/>
          <c:h val="0.32763592342038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050" b="1" i="0" baseline="0">
                <a:solidFill>
                  <a:sysClr val="windowText" lastClr="000000"/>
                </a:solidFill>
                <a:effectLst/>
              </a:rPr>
              <a:t>Gráfico N°7. Chile: Exportaciones mensuales de avena bruta años 2023, 2024, 2025 (t)</a:t>
            </a:r>
            <a:endParaRPr lang="es-CL" sz="105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'9'!$O$5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'9'!$N$6:$N$17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'9'!$O$6:$O$17</c:f>
              <c:numCache>
                <c:formatCode>_(* #,##0_);_(* \(#,##0\);_(* "-"_);_(@_)</c:formatCode>
                <c:ptCount val="12"/>
                <c:pt idx="0">
                  <c:v>130</c:v>
                </c:pt>
                <c:pt idx="1">
                  <c:v>130.01499999999999</c:v>
                </c:pt>
                <c:pt idx="3">
                  <c:v>26.003</c:v>
                </c:pt>
                <c:pt idx="8">
                  <c:v>17</c:v>
                </c:pt>
                <c:pt idx="1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E-4F04-8A57-430F7C7BB9F3}"/>
            </c:ext>
          </c:extLst>
        </c:ser>
        <c:ser>
          <c:idx val="2"/>
          <c:order val="1"/>
          <c:tx>
            <c:strRef>
              <c:f>'9'!$P$5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'9'!$N$6:$N$17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'9'!$P$6:$P$17</c:f>
              <c:numCache>
                <c:formatCode>_(* #,##0_);_(* \(#,##0\);_(* "-"_);_(@_)</c:formatCode>
                <c:ptCount val="12"/>
                <c:pt idx="0">
                  <c:v>52.027999999999999</c:v>
                </c:pt>
                <c:pt idx="1">
                  <c:v>52.48</c:v>
                </c:pt>
                <c:pt idx="2">
                  <c:v>211.006</c:v>
                </c:pt>
                <c:pt idx="3">
                  <c:v>584.50599999999997</c:v>
                </c:pt>
                <c:pt idx="4">
                  <c:v>814.91</c:v>
                </c:pt>
                <c:pt idx="5">
                  <c:v>984.73</c:v>
                </c:pt>
                <c:pt idx="6">
                  <c:v>202.48</c:v>
                </c:pt>
                <c:pt idx="7">
                  <c:v>650</c:v>
                </c:pt>
                <c:pt idx="8">
                  <c:v>526.11300000000006</c:v>
                </c:pt>
                <c:pt idx="9">
                  <c:v>1347.0519999999999</c:v>
                </c:pt>
                <c:pt idx="10">
                  <c:v>1016.94</c:v>
                </c:pt>
                <c:pt idx="11">
                  <c:v>2146.1149999999998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FE-4F04-8A57-430F7C7BB9F3}"/>
            </c:ext>
          </c:extLst>
        </c:ser>
        <c:ser>
          <c:idx val="0"/>
          <c:order val="2"/>
          <c:tx>
            <c:strRef>
              <c:f>'9'!$Q$5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'9'!$Q$6:$Q$16</c:f>
              <c:numCache>
                <c:formatCode>_(* #,##0_);_(* \(#,##0\);_(* "-"_);_(@_)</c:formatCode>
                <c:ptCount val="11"/>
                <c:pt idx="0">
                  <c:v>3992.6619999999998</c:v>
                </c:pt>
                <c:pt idx="1">
                  <c:v>1297.52</c:v>
                </c:pt>
                <c:pt idx="2">
                  <c:v>589.471</c:v>
                </c:pt>
                <c:pt idx="3">
                  <c:v>690.01800000000003</c:v>
                </c:pt>
                <c:pt idx="4">
                  <c:v>995.875</c:v>
                </c:pt>
                <c:pt idx="5">
                  <c:v>550</c:v>
                </c:pt>
                <c:pt idx="6">
                  <c:v>352.48199999999997</c:v>
                </c:pt>
                <c:pt idx="7">
                  <c:v>100</c:v>
                </c:pt>
                <c:pt idx="8">
                  <c:v>377.48199999999997</c:v>
                </c:pt>
                <c:pt idx="9">
                  <c:v>754</c:v>
                </c:pt>
                <c:pt idx="10">
                  <c:v>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B-4922-9FBB-E1B45C745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3599"/>
        <c:axId val="1787283535"/>
      </c:barChart>
      <c:catAx>
        <c:axId val="179140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7283535"/>
        <c:crosses val="autoZero"/>
        <c:auto val="1"/>
        <c:lblAlgn val="ctr"/>
        <c:lblOffset val="100"/>
        <c:noMultiLvlLbl val="0"/>
      </c:catAx>
      <c:valAx>
        <c:axId val="178728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050" b="1" i="0" baseline="0">
                <a:solidFill>
                  <a:sysClr val="windowText" lastClr="000000"/>
                </a:solidFill>
                <a:effectLst/>
              </a:rPr>
              <a:t>Gráfico N°8. Chile: </a:t>
            </a:r>
            <a:r>
              <a:rPr lang="es-CL" sz="1050" b="1" i="0" u="none" strike="noStrike" baseline="0">
                <a:solidFill>
                  <a:sysClr val="windowText" lastClr="000000"/>
                </a:solidFill>
                <a:effectLst/>
              </a:rPr>
              <a:t>Precio FOB promedio mensual de avena bruta </a:t>
            </a:r>
            <a:r>
              <a:rPr lang="es-CL" sz="1050" b="1" i="0" baseline="0">
                <a:solidFill>
                  <a:sysClr val="windowText" lastClr="000000"/>
                </a:solidFill>
                <a:effectLst/>
              </a:rPr>
              <a:t>años 2023, 2024, 2025 (USD/t)</a:t>
            </a:r>
            <a:endParaRPr lang="es-CL" sz="105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'9'!$O$23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'9'!$N$24:$N$35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'9'!$O$24:$O$35</c:f>
              <c:numCache>
                <c:formatCode>_(* #,##0_);_(* \(#,##0\);_(* "-"_);_(@_)</c:formatCode>
                <c:ptCount val="12"/>
                <c:pt idx="0">
                  <c:v>343.238</c:v>
                </c:pt>
                <c:pt idx="1">
                  <c:v>518.00000000000011</c:v>
                </c:pt>
                <c:pt idx="2">
                  <c:v>0</c:v>
                </c:pt>
                <c:pt idx="3">
                  <c:v>550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307.53411764705879</c:v>
                </c:pt>
                <c:pt idx="9">
                  <c:v>0</c:v>
                </c:pt>
                <c:pt idx="10">
                  <c:v>343.75471698113205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3F-4A77-A61E-F8323D278A16}"/>
            </c:ext>
          </c:extLst>
        </c:ser>
        <c:ser>
          <c:idx val="2"/>
          <c:order val="1"/>
          <c:tx>
            <c:strRef>
              <c:f>'9'!$P$23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'9'!$N$24:$N$35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'9'!$P$24:$P$35</c:f>
              <c:numCache>
                <c:formatCode>_(* #,##0_);_(* \(#,##0\);_(* "-"_);_(@_)</c:formatCode>
                <c:ptCount val="12"/>
                <c:pt idx="0" formatCode="General">
                  <c:v>550</c:v>
                </c:pt>
                <c:pt idx="1">
                  <c:v>505.91558689024396</c:v>
                </c:pt>
                <c:pt idx="2">
                  <c:v>355.35321270485201</c:v>
                </c:pt>
                <c:pt idx="3">
                  <c:v>311.1617502643258</c:v>
                </c:pt>
                <c:pt idx="4">
                  <c:v>506.00512940079278</c:v>
                </c:pt>
                <c:pt idx="5">
                  <c:v>635.98157870685361</c:v>
                </c:pt>
                <c:pt idx="6">
                  <c:v>356.25790201501388</c:v>
                </c:pt>
                <c:pt idx="7">
                  <c:v>288.94346153846152</c:v>
                </c:pt>
                <c:pt idx="8">
                  <c:v>693.415216883065</c:v>
                </c:pt>
                <c:pt idx="9">
                  <c:v>518.59911866802474</c:v>
                </c:pt>
                <c:pt idx="10">
                  <c:v>665.93563042067387</c:v>
                </c:pt>
                <c:pt idx="11">
                  <c:v>564.00480402960716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3F-4A77-A61E-F8323D278A16}"/>
            </c:ext>
          </c:extLst>
        </c:ser>
        <c:ser>
          <c:idx val="0"/>
          <c:order val="2"/>
          <c:tx>
            <c:strRef>
              <c:f>'9'!$Q$23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'9'!$Q$24:$Q$35</c:f>
              <c:numCache>
                <c:formatCode>_(* #,##0_);_(* \(#,##0\);_(* "-"_);_(@_)</c:formatCode>
                <c:ptCount val="12"/>
                <c:pt idx="0" formatCode="General">
                  <c:v>486</c:v>
                </c:pt>
                <c:pt idx="1">
                  <c:v>534.08313552006905</c:v>
                </c:pt>
                <c:pt idx="2">
                  <c:v>542.96635457893615</c:v>
                </c:pt>
                <c:pt idx="3">
                  <c:v>350.24428348245982</c:v>
                </c:pt>
                <c:pt idx="4">
                  <c:v>319.82691602861803</c:v>
                </c:pt>
                <c:pt idx="5">
                  <c:v>300.7409090909091</c:v>
                </c:pt>
                <c:pt idx="6">
                  <c:v>312.67803746006894</c:v>
                </c:pt>
                <c:pt idx="7">
                  <c:v>282.44499999999999</c:v>
                </c:pt>
                <c:pt idx="8">
                  <c:v>312.54168410679188</c:v>
                </c:pt>
                <c:pt idx="9">
                  <c:v>285.03793103448277</c:v>
                </c:pt>
                <c:pt idx="10">
                  <c:v>293.38181818181818</c:v>
                </c:pt>
                <c:pt idx="11">
                  <c:v>332.00998567144785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4-4C43-A245-55229E7EF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404063"/>
        <c:axId val="764763071"/>
      </c:barChart>
      <c:catAx>
        <c:axId val="17914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64763071"/>
        <c:crosses val="autoZero"/>
        <c:auto val="1"/>
        <c:lblAlgn val="ctr"/>
        <c:lblOffset val="100"/>
        <c:noMultiLvlLbl val="0"/>
      </c:catAx>
      <c:valAx>
        <c:axId val="76476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USD/tonelada</a:t>
                </a:r>
                <a:endParaRPr lang="es-CL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sz="1000" b="1">
                <a:solidFill>
                  <a:sysClr val="windowText" lastClr="000000"/>
                </a:solidFill>
              </a:rPr>
              <a:t>Gráfico</a:t>
            </a:r>
            <a:r>
              <a:rPr lang="es-CL" sz="1000" b="1" baseline="0">
                <a:solidFill>
                  <a:sysClr val="windowText" lastClr="000000"/>
                </a:solidFill>
              </a:rPr>
              <a:t> N°9. Chile: Exportaciones mensuales de avena pelada por región de destino 2025 (t)</a:t>
            </a:r>
            <a:endParaRPr lang="es-CL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4544054125549514"/>
          <c:y val="7.17915789421634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4554448504359206E-2"/>
          <c:y val="0.22209495473292018"/>
          <c:w val="0.88321097452746478"/>
          <c:h val="0.525247835952015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'13'!$B$5</c:f>
              <c:strCache>
                <c:ptCount val="1"/>
                <c:pt idx="0">
                  <c:v> Asia Oriental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'13'!$C$4:$N$4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'13'!$C$5:$N$5</c:f>
              <c:numCache>
                <c:formatCode>_(* #,##0_);_(* \(#,##0\);_(* "-"_);_(@_)</c:formatCode>
                <c:ptCount val="12"/>
                <c:pt idx="0">
                  <c:v>64</c:v>
                </c:pt>
                <c:pt idx="1">
                  <c:v>142</c:v>
                </c:pt>
                <c:pt idx="3">
                  <c:v>22</c:v>
                </c:pt>
                <c:pt idx="4">
                  <c:v>216.47499999999999</c:v>
                </c:pt>
                <c:pt idx="6">
                  <c:v>74.62</c:v>
                </c:pt>
                <c:pt idx="7">
                  <c:v>118.74</c:v>
                </c:pt>
                <c:pt idx="8">
                  <c:v>94.5</c:v>
                </c:pt>
                <c:pt idx="9">
                  <c:v>95.974999999999994</c:v>
                </c:pt>
                <c:pt idx="10">
                  <c:v>144.5</c:v>
                </c:pt>
                <c:pt idx="1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2-4A3A-A1B1-82C674305B88}"/>
            </c:ext>
          </c:extLst>
        </c:ser>
        <c:ser>
          <c:idx val="1"/>
          <c:order val="1"/>
          <c:tx>
            <c:strRef>
              <c:f>'13'!$B$6</c:f>
              <c:strCache>
                <c:ptCount val="1"/>
                <c:pt idx="0">
                  <c:v> Caribe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'13'!$C$4:$N$4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'13'!$C$6:$N$6</c:f>
              <c:numCache>
                <c:formatCode>_(* #,##0_);_(* \(#,##0\);_(* "-"_);_(@_)</c:formatCode>
                <c:ptCount val="12"/>
                <c:pt idx="0">
                  <c:v>259</c:v>
                </c:pt>
                <c:pt idx="1">
                  <c:v>103</c:v>
                </c:pt>
                <c:pt idx="2">
                  <c:v>434</c:v>
                </c:pt>
                <c:pt idx="3">
                  <c:v>1138</c:v>
                </c:pt>
                <c:pt idx="4">
                  <c:v>432.4</c:v>
                </c:pt>
                <c:pt idx="5">
                  <c:v>517</c:v>
                </c:pt>
                <c:pt idx="6">
                  <c:v>1033.9700000000003</c:v>
                </c:pt>
                <c:pt idx="7">
                  <c:v>211.60999999999999</c:v>
                </c:pt>
                <c:pt idx="8">
                  <c:v>478.11</c:v>
                </c:pt>
                <c:pt idx="9">
                  <c:v>780.11</c:v>
                </c:pt>
                <c:pt idx="10">
                  <c:v>1030.32</c:v>
                </c:pt>
                <c:pt idx="11">
                  <c:v>464.96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2-4A3A-A1B1-82C674305B88}"/>
            </c:ext>
          </c:extLst>
        </c:ser>
        <c:ser>
          <c:idx val="2"/>
          <c:order val="2"/>
          <c:tx>
            <c:strRef>
              <c:f>'13'!$B$7</c:f>
              <c:strCache>
                <c:ptCount val="1"/>
                <c:pt idx="0">
                  <c:v> Centroamérica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'13'!$C$4:$N$4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'13'!$C$7:$N$7</c:f>
              <c:numCache>
                <c:formatCode>_(* #,##0_);_(* \(#,##0\);_(* "-"_);_(@_)</c:formatCode>
                <c:ptCount val="12"/>
                <c:pt idx="0">
                  <c:v>2401</c:v>
                </c:pt>
                <c:pt idx="1">
                  <c:v>719</c:v>
                </c:pt>
                <c:pt idx="2">
                  <c:v>2176</c:v>
                </c:pt>
                <c:pt idx="3">
                  <c:v>2286</c:v>
                </c:pt>
                <c:pt idx="4">
                  <c:v>1582.1299999999999</c:v>
                </c:pt>
                <c:pt idx="5">
                  <c:v>1021</c:v>
                </c:pt>
                <c:pt idx="6">
                  <c:v>2149.7600000000002</c:v>
                </c:pt>
                <c:pt idx="7">
                  <c:v>1570.92</c:v>
                </c:pt>
                <c:pt idx="8">
                  <c:v>1061.424</c:v>
                </c:pt>
                <c:pt idx="9">
                  <c:v>1492.82</c:v>
                </c:pt>
                <c:pt idx="10">
                  <c:v>2174.5699999999997</c:v>
                </c:pt>
                <c:pt idx="11">
                  <c:v>2177.337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2-4A3A-A1B1-82C674305B88}"/>
            </c:ext>
          </c:extLst>
        </c:ser>
        <c:ser>
          <c:idx val="3"/>
          <c:order val="3"/>
          <c:tx>
            <c:strRef>
              <c:f>'13'!$B$9</c:f>
              <c:strCache>
                <c:ptCount val="1"/>
                <c:pt idx="0">
                  <c:v> Sudamérica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'13'!$C$4:$N$4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'13'!$C$9:$N$9</c:f>
              <c:numCache>
                <c:formatCode>_(* #,##0_);_(* \(#,##0\);_(* "-"_);_(@_)</c:formatCode>
                <c:ptCount val="12"/>
                <c:pt idx="0">
                  <c:v>3353</c:v>
                </c:pt>
                <c:pt idx="1">
                  <c:v>3508</c:v>
                </c:pt>
                <c:pt idx="2">
                  <c:v>3264</c:v>
                </c:pt>
                <c:pt idx="3">
                  <c:v>6068</c:v>
                </c:pt>
                <c:pt idx="4">
                  <c:v>5003.0650000000005</c:v>
                </c:pt>
                <c:pt idx="5">
                  <c:v>4877</c:v>
                </c:pt>
                <c:pt idx="6">
                  <c:v>7192.0349999999999</c:v>
                </c:pt>
                <c:pt idx="7">
                  <c:v>4519.6549999999997</c:v>
                </c:pt>
                <c:pt idx="8">
                  <c:v>3975.12</c:v>
                </c:pt>
                <c:pt idx="9">
                  <c:v>4645.67</c:v>
                </c:pt>
                <c:pt idx="10">
                  <c:v>4875.1450000000004</c:v>
                </c:pt>
                <c:pt idx="11">
                  <c:v>3195.27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D2-4A3A-A1B1-82C674305B88}"/>
            </c:ext>
          </c:extLst>
        </c:ser>
        <c:ser>
          <c:idx val="4"/>
          <c:order val="4"/>
          <c:tx>
            <c:strRef>
              <c:f>'13'!$B$10</c:f>
              <c:strCache>
                <c:ptCount val="1"/>
                <c:pt idx="0">
                  <c:v> Sudeste Asiático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'13'!$C$4:$N$4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'13'!$C$10:$N$10</c:f>
              <c:numCache>
                <c:formatCode>_(* #,##0_);_(* \(#,##0\);_(* "-"_);_(@_)</c:formatCode>
                <c:ptCount val="12"/>
                <c:pt idx="0">
                  <c:v>3</c:v>
                </c:pt>
                <c:pt idx="2">
                  <c:v>26</c:v>
                </c:pt>
                <c:pt idx="4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28</c:v>
                </c:pt>
                <c:pt idx="9">
                  <c:v>31</c:v>
                </c:pt>
                <c:pt idx="10">
                  <c:v>34.25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D2-4A3A-A1B1-82C674305B88}"/>
            </c:ext>
          </c:extLst>
        </c:ser>
        <c:ser>
          <c:idx val="5"/>
          <c:order val="5"/>
          <c:tx>
            <c:strRef>
              <c:f>'13'!$B$11</c:f>
              <c:strCache>
                <c:ptCount val="1"/>
                <c:pt idx="0">
                  <c:v> Surasia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'13'!$C$4:$N$4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'13'!$C$11:$N$11</c:f>
              <c:numCache>
                <c:formatCode>_(* #,##0_);_(* \(#,##0\);_(* "-"_);_(@_)</c:formatCode>
                <c:ptCount val="12"/>
                <c:pt idx="0">
                  <c:v>2036.4</c:v>
                </c:pt>
                <c:pt idx="1">
                  <c:v>1690</c:v>
                </c:pt>
                <c:pt idx="2">
                  <c:v>485</c:v>
                </c:pt>
                <c:pt idx="3">
                  <c:v>1124.7750000000001</c:v>
                </c:pt>
                <c:pt idx="4">
                  <c:v>1189.6499999999999</c:v>
                </c:pt>
                <c:pt idx="5">
                  <c:v>457</c:v>
                </c:pt>
                <c:pt idx="6">
                  <c:v>1334.675</c:v>
                </c:pt>
                <c:pt idx="7">
                  <c:v>1013.1500000000001</c:v>
                </c:pt>
                <c:pt idx="8">
                  <c:v>1338.6000000000001</c:v>
                </c:pt>
                <c:pt idx="9">
                  <c:v>2759.9750000000004</c:v>
                </c:pt>
                <c:pt idx="10">
                  <c:v>4849.6750000000011</c:v>
                </c:pt>
                <c:pt idx="11">
                  <c:v>4133.7000000000007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D2-4A3A-A1B1-82C674305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4520319"/>
        <c:axId val="757067759"/>
      </c:barChart>
      <c:catAx>
        <c:axId val="424520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7067759"/>
        <c:crosses val="autoZero"/>
        <c:auto val="1"/>
        <c:lblAlgn val="ctr"/>
        <c:lblOffset val="100"/>
        <c:noMultiLvlLbl val="0"/>
      </c:catAx>
      <c:valAx>
        <c:axId val="75706775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2452031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1.4383076351638296E-2"/>
          <c:y val="0.85569600415135016"/>
          <c:w val="0.9838652542532903"/>
          <c:h val="0.139958000249265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 orientation="portrait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66675</xdr:rowOff>
    </xdr:from>
    <xdr:to>
      <xdr:col>2</xdr:col>
      <xdr:colOff>400050</xdr:colOff>
      <xdr:row>41</xdr:row>
      <xdr:rowOff>180975</xdr:rowOff>
    </xdr:to>
    <xdr:pic>
      <xdr:nvPicPr>
        <xdr:cNvPr id="5" name="Picture 1" descr="LOGO_FUCOA">
          <a:extLst>
            <a:ext uri="{FF2B5EF4-FFF2-40B4-BE49-F238E27FC236}">
              <a16:creationId xmlns:a16="http://schemas.microsoft.com/office/drawing/2014/main" id="{3CED3E5E-8E92-4C7F-9DDF-B053F989B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0" y="9467850"/>
          <a:ext cx="36957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80</xdr:row>
      <xdr:rowOff>66675</xdr:rowOff>
    </xdr:from>
    <xdr:to>
      <xdr:col>1</xdr:col>
      <xdr:colOff>466725</xdr:colOff>
      <xdr:row>80</xdr:row>
      <xdr:rowOff>114300</xdr:rowOff>
    </xdr:to>
    <xdr:pic>
      <xdr:nvPicPr>
        <xdr:cNvPr id="6" name="Picture 41" descr="pie">
          <a:extLst>
            <a:ext uri="{FF2B5EF4-FFF2-40B4-BE49-F238E27FC236}">
              <a16:creationId xmlns:a16="http://schemas.microsoft.com/office/drawing/2014/main" id="{032CAAA6-4584-47D6-837E-313A9AEE8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50050"/>
          <a:ext cx="2381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247649</xdr:colOff>
      <xdr:row>2</xdr:row>
      <xdr:rowOff>123825</xdr:rowOff>
    </xdr:from>
    <xdr:to>
      <xdr:col>2</xdr:col>
      <xdr:colOff>95251</xdr:colOff>
      <xdr:row>8</xdr:row>
      <xdr:rowOff>171450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5AB4AC8-5208-46AA-9BE0-E0CC81BDED23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381"/>
        <a:stretch/>
      </xdr:blipFill>
      <xdr:spPr bwMode="auto">
        <a:xfrm>
          <a:off x="247649" y="514350"/>
          <a:ext cx="1295402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10956</xdr:colOff>
      <xdr:row>16</xdr:row>
      <xdr:rowOff>174574</xdr:rowOff>
    </xdr:from>
    <xdr:to>
      <xdr:col>13</xdr:col>
      <xdr:colOff>745435</xdr:colOff>
      <xdr:row>31</xdr:row>
      <xdr:rowOff>176007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2CEE81-A256-45E1-81C1-88C67958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83344</xdr:rowOff>
    </xdr:from>
    <xdr:to>
      <xdr:col>10</xdr:col>
      <xdr:colOff>628649</xdr:colOff>
      <xdr:row>16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499A8C-8894-485A-808C-1D9A43AC7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35717</xdr:colOff>
      <xdr:row>18</xdr:row>
      <xdr:rowOff>146446</xdr:rowOff>
    </xdr:from>
    <xdr:to>
      <xdr:col>10</xdr:col>
      <xdr:colOff>642936</xdr:colOff>
      <xdr:row>33</xdr:row>
      <xdr:rowOff>170657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BCA4C2-7424-47E4-9EAA-143281D6D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0</xdr:row>
      <xdr:rowOff>154781</xdr:rowOff>
    </xdr:from>
    <xdr:to>
      <xdr:col>10</xdr:col>
      <xdr:colOff>702468</xdr:colOff>
      <xdr:row>15</xdr:row>
      <xdr:rowOff>107157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31E4C5-3244-4E68-B738-DCB989CFE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11906</xdr:colOff>
      <xdr:row>18</xdr:row>
      <xdr:rowOff>146446</xdr:rowOff>
    </xdr:from>
    <xdr:to>
      <xdr:col>10</xdr:col>
      <xdr:colOff>654844</xdr:colOff>
      <xdr:row>33</xdr:row>
      <xdr:rowOff>135732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021444-B1EC-478C-8043-CB4C04AB3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0</xdr:row>
      <xdr:rowOff>83344</xdr:rowOff>
    </xdr:from>
    <xdr:to>
      <xdr:col>10</xdr:col>
      <xdr:colOff>666749</xdr:colOff>
      <xdr:row>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C1B7FE-39BA-46B5-A345-D2A748D99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35719</xdr:colOff>
      <xdr:row>17</xdr:row>
      <xdr:rowOff>71435</xdr:rowOff>
    </xdr:from>
    <xdr:to>
      <xdr:col>10</xdr:col>
      <xdr:colOff>666750</xdr:colOff>
      <xdr:row>30</xdr:row>
      <xdr:rowOff>142872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F01CAD-6549-4E24-8194-7EA826580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</xdr:colOff>
      <xdr:row>0</xdr:row>
      <xdr:rowOff>166687</xdr:rowOff>
    </xdr:from>
    <xdr:to>
      <xdr:col>10</xdr:col>
      <xdr:colOff>616742</xdr:colOff>
      <xdr:row>13</xdr:row>
      <xdr:rowOff>150812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07B780-8157-4A08-B592-C65F94DFB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11906</xdr:colOff>
      <xdr:row>16</xdr:row>
      <xdr:rowOff>107155</xdr:rowOff>
    </xdr:from>
    <xdr:to>
      <xdr:col>10</xdr:col>
      <xdr:colOff>595312</xdr:colOff>
      <xdr:row>29</xdr:row>
      <xdr:rowOff>119062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AA87B8-97A5-438C-875B-69B136320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11905</xdr:rowOff>
    </xdr:from>
    <xdr:to>
      <xdr:col>10</xdr:col>
      <xdr:colOff>628649</xdr:colOff>
      <xdr:row>15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726B9C-C568-493F-A92C-4BD7B7FF3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35719</xdr:colOff>
      <xdr:row>17</xdr:row>
      <xdr:rowOff>59531</xdr:rowOff>
    </xdr:from>
    <xdr:to>
      <xdr:col>10</xdr:col>
      <xdr:colOff>619125</xdr:colOff>
      <xdr:row>30</xdr:row>
      <xdr:rowOff>250032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22C3CA-4D50-4220-9362-0C9481BF1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57150</xdr:rowOff>
    </xdr:from>
    <xdr:to>
      <xdr:col>1</xdr:col>
      <xdr:colOff>447675</xdr:colOff>
      <xdr:row>56</xdr:row>
      <xdr:rowOff>123825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id="{BD782E02-20AB-47A2-A6BC-9308EFAD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00"/>
          <a:ext cx="10382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62000" y="190500"/>
    <xdr:ext cx="5667373" cy="420872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3AC9D2-B8AE-4BB5-BC39-E2CA2C2208F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62000" y="190500"/>
    <xdr:ext cx="6913313" cy="430529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1C6E3DF-C13B-4BF8-AFA7-3F5A13CC694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27423</xdr:colOff>
      <xdr:row>0</xdr:row>
      <xdr:rowOff>104775</xdr:rowOff>
    </xdr:from>
    <xdr:to>
      <xdr:col>10</xdr:col>
      <xdr:colOff>731983</xdr:colOff>
      <xdr:row>18</xdr:row>
      <xdr:rowOff>76199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E895BF3-476D-46D5-B4F5-904614639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52386</xdr:colOff>
      <xdr:row>21</xdr:row>
      <xdr:rowOff>14287</xdr:rowOff>
    </xdr:from>
    <xdr:to>
      <xdr:col>10</xdr:col>
      <xdr:colOff>733426</xdr:colOff>
      <xdr:row>37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E4B7E8-6813-D77D-3C2A-03F79DF2F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88325</xdr:colOff>
      <xdr:row>0</xdr:row>
      <xdr:rowOff>144609</xdr:rowOff>
    </xdr:from>
    <xdr:to>
      <xdr:col>11</xdr:col>
      <xdr:colOff>392906</xdr:colOff>
      <xdr:row>15</xdr:row>
      <xdr:rowOff>64946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6071629F-CC8E-4BDE-ADD6-D4A70B6FF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16</xdr:row>
      <xdr:rowOff>23381</xdr:rowOff>
    </xdr:from>
    <xdr:to>
      <xdr:col>11</xdr:col>
      <xdr:colOff>400051</xdr:colOff>
      <xdr:row>32</xdr:row>
      <xdr:rowOff>11907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F84560D-C773-4FFC-955C-561A3B9FB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119061</xdr:rowOff>
    </xdr:from>
    <xdr:to>
      <xdr:col>12</xdr:col>
      <xdr:colOff>628649</xdr:colOff>
      <xdr:row>16</xdr:row>
      <xdr:rowOff>130968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90D47B-75CB-FDDC-761B-A45ED4853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35718</xdr:colOff>
      <xdr:row>19</xdr:row>
      <xdr:rowOff>134539</xdr:rowOff>
    </xdr:from>
    <xdr:to>
      <xdr:col>12</xdr:col>
      <xdr:colOff>619124</xdr:colOff>
      <xdr:row>35</xdr:row>
      <xdr:rowOff>154781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CA151F-539F-717D-205F-A9C2DF92B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123825</xdr:rowOff>
    </xdr:from>
    <xdr:to>
      <xdr:col>13</xdr:col>
      <xdr:colOff>771524</xdr:colOff>
      <xdr:row>26</xdr:row>
      <xdr:rowOff>83343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FEC5C6-3B33-4502-B268-E9980391D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11906</xdr:rowOff>
    </xdr:from>
    <xdr:to>
      <xdr:col>10</xdr:col>
      <xdr:colOff>628649</xdr:colOff>
      <xdr:row>14</xdr:row>
      <xdr:rowOff>130968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3D674D-008E-413E-B294-4863591A4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761999</xdr:colOff>
      <xdr:row>17</xdr:row>
      <xdr:rowOff>39290</xdr:rowOff>
    </xdr:from>
    <xdr:to>
      <xdr:col>10</xdr:col>
      <xdr:colOff>631030</xdr:colOff>
      <xdr:row>31</xdr:row>
      <xdr:rowOff>107156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100C6D-755F-45C6-AFBB-5EA1D0AFC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depa.sharepoint.com/sites/PolticaSectorial-Cereales/Documentos%20compartidos/Cereales/CEREALES%20HISTORICO/BOLETINES/Bolet&#237;n%20Avena/Resguardo/BBDD%20Avena_act_NOVIEMBRE_2025.xlsx" TargetMode="External"/><Relationship Id="rId1" Type="http://schemas.openxmlformats.org/officeDocument/2006/relationships/externalLinkPath" Target="/sites/PolticaSectorial-Cereales/Documentos%20compartidos/Cereales/CEREALES%20HISTORICO/BOLETINES/Bolet&#237;n%20Avena/Resguardo/BBDD%20Avena_act_NOVIEMBRE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depa.sharepoint.com/sites/PolticaSectorial-Cereales/Documentos%20compartidos/Cereales/CEREALES%20HISTORICO/BOLETINES/Bolet&#237;n%20Avena/Resguardo/BBDD%20Avena_act_DICIEMBRE_2025.xlsx" TargetMode="External"/><Relationship Id="rId1" Type="http://schemas.openxmlformats.org/officeDocument/2006/relationships/externalLinkPath" Target="/sites/PolticaSectorial-Cereales/Documentos%20compartidos/Cereales/CEREALES%20HISTORICO/BOLETINES/Bolet&#237;n%20Avena/Resguardo/BBDD%20Avena_act_DICIEMBR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COMPL"/>
      <sheetName val="A1"/>
      <sheetName val="1"/>
      <sheetName val="2"/>
      <sheetName val="3"/>
      <sheetName val="A4"/>
      <sheetName val="A5a"/>
      <sheetName val="A5b"/>
      <sheetName val="A6"/>
      <sheetName val="A7"/>
      <sheetName val="A8a"/>
      <sheetName val="A8b"/>
      <sheetName val="A9a"/>
      <sheetName val="A9b"/>
      <sheetName val="A10 tabla 5 B"/>
      <sheetName val="A11"/>
      <sheetName val="A12"/>
      <sheetName val="A13-14"/>
      <sheetName val="A15"/>
      <sheetName val="A16a"/>
      <sheetName val="A16b"/>
      <sheetName val="A17"/>
      <sheetName val="A18"/>
      <sheetName val="A19-20"/>
      <sheetName val="A21"/>
      <sheetName val="A22a"/>
      <sheetName val="A22b"/>
      <sheetName val="A23"/>
      <sheetName val="A24"/>
      <sheetName val="A25"/>
      <sheetName val="A26a"/>
      <sheetName val="A26b"/>
      <sheetName val="A27"/>
      <sheetName val="A28a"/>
      <sheetName val="A28b"/>
      <sheetName val="A29"/>
      <sheetName val="A29(2)"/>
      <sheetName val="A30"/>
      <sheetName val="A31a"/>
      <sheetName val="A31b"/>
      <sheetName val="ElimA32a"/>
      <sheetName val="ElimA32b"/>
      <sheetName val="A33a"/>
      <sheetName val="A33b"/>
      <sheetName val="BD Expo"/>
      <sheetName val="BD Impo"/>
      <sheetName val="Instrucciones"/>
    </sheetNames>
    <sheetDataSet>
      <sheetData sheetId="0"/>
      <sheetData sheetId="1"/>
      <sheetData sheetId="2">
        <row r="4">
          <cell r="B4" t="str">
            <v>Año</v>
          </cell>
          <cell r="C4" t="str">
            <v>Superficie
(ha)</v>
          </cell>
          <cell r="D4" t="str">
            <v>Producción
(t)</v>
          </cell>
        </row>
        <row r="6">
          <cell r="B6">
            <v>2005</v>
          </cell>
          <cell r="C6">
            <v>76680</v>
          </cell>
          <cell r="D6">
            <v>357352</v>
          </cell>
        </row>
        <row r="7">
          <cell r="B7">
            <v>2006</v>
          </cell>
          <cell r="C7">
            <v>90190</v>
          </cell>
          <cell r="D7">
            <v>435041</v>
          </cell>
        </row>
        <row r="8">
          <cell r="B8">
            <v>2007</v>
          </cell>
          <cell r="C8">
            <v>82471</v>
          </cell>
          <cell r="D8">
            <v>341911</v>
          </cell>
        </row>
        <row r="9">
          <cell r="B9">
            <v>2008</v>
          </cell>
          <cell r="C9">
            <v>97936</v>
          </cell>
          <cell r="D9">
            <v>383759</v>
          </cell>
        </row>
        <row r="10">
          <cell r="B10">
            <v>2009</v>
          </cell>
          <cell r="C10">
            <v>101101</v>
          </cell>
          <cell r="D10">
            <v>344212</v>
          </cell>
        </row>
        <row r="11">
          <cell r="B11">
            <v>2010</v>
          </cell>
          <cell r="C11">
            <v>75873</v>
          </cell>
          <cell r="D11">
            <v>380853</v>
          </cell>
        </row>
        <row r="12">
          <cell r="B12">
            <v>2011</v>
          </cell>
          <cell r="C12">
            <v>105643</v>
          </cell>
          <cell r="D12">
            <v>563812</v>
          </cell>
        </row>
        <row r="13">
          <cell r="B13">
            <v>2012</v>
          </cell>
          <cell r="C13">
            <v>100936</v>
          </cell>
          <cell r="D13">
            <v>450798</v>
          </cell>
        </row>
        <row r="14">
          <cell r="B14">
            <v>2013</v>
          </cell>
          <cell r="C14">
            <v>126833</v>
          </cell>
          <cell r="D14">
            <v>680382</v>
          </cell>
        </row>
        <row r="15">
          <cell r="B15">
            <v>2014</v>
          </cell>
          <cell r="C15">
            <v>136339</v>
          </cell>
          <cell r="D15">
            <v>609926</v>
          </cell>
        </row>
        <row r="16">
          <cell r="B16">
            <v>2015</v>
          </cell>
          <cell r="C16">
            <v>90449</v>
          </cell>
          <cell r="D16">
            <v>421048</v>
          </cell>
        </row>
        <row r="17">
          <cell r="B17">
            <v>2016</v>
          </cell>
          <cell r="C17">
            <v>107805</v>
          </cell>
          <cell r="D17">
            <v>533080</v>
          </cell>
        </row>
        <row r="18">
          <cell r="B18">
            <v>2017</v>
          </cell>
          <cell r="C18">
            <v>136818</v>
          </cell>
          <cell r="D18">
            <v>713102</v>
          </cell>
        </row>
        <row r="19">
          <cell r="B19">
            <v>2018</v>
          </cell>
          <cell r="C19">
            <v>107528</v>
          </cell>
          <cell r="D19">
            <v>571471</v>
          </cell>
        </row>
        <row r="20">
          <cell r="B20">
            <v>2019</v>
          </cell>
          <cell r="C20">
            <v>74617</v>
          </cell>
          <cell r="D20">
            <v>384922</v>
          </cell>
        </row>
        <row r="21">
          <cell r="B21">
            <v>2020</v>
          </cell>
          <cell r="C21">
            <v>96994</v>
          </cell>
          <cell r="D21">
            <v>477395.6</v>
          </cell>
        </row>
        <row r="22">
          <cell r="B22">
            <v>2021</v>
          </cell>
          <cell r="C22">
            <v>112640</v>
          </cell>
          <cell r="D22">
            <v>525244.63012784102</v>
          </cell>
        </row>
        <row r="23">
          <cell r="B23">
            <v>2022</v>
          </cell>
          <cell r="C23">
            <v>123445</v>
          </cell>
          <cell r="D23">
            <v>578448.05786300101</v>
          </cell>
        </row>
        <row r="24">
          <cell r="B24">
            <v>2023</v>
          </cell>
          <cell r="C24">
            <v>71685</v>
          </cell>
          <cell r="D24">
            <v>333069.54813469405</v>
          </cell>
        </row>
        <row r="25">
          <cell r="B25">
            <v>2024</v>
          </cell>
          <cell r="C25">
            <v>85215</v>
          </cell>
          <cell r="D25">
            <v>457567</v>
          </cell>
        </row>
        <row r="26">
          <cell r="B26">
            <v>2025</v>
          </cell>
          <cell r="C26">
            <v>96998</v>
          </cell>
          <cell r="D26">
            <v>507767.92347471102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COMPL"/>
      <sheetName val="A1"/>
      <sheetName val="1"/>
      <sheetName val="2"/>
      <sheetName val="3"/>
      <sheetName val="A4"/>
      <sheetName val="A5a"/>
      <sheetName val="A5b"/>
      <sheetName val="A6"/>
      <sheetName val="A7"/>
      <sheetName val="A8a"/>
      <sheetName val="A8b"/>
      <sheetName val="A9a"/>
      <sheetName val="A9b"/>
      <sheetName val="A10 tabla 5 B"/>
      <sheetName val="A11"/>
      <sheetName val="A12"/>
      <sheetName val="A13-14"/>
      <sheetName val="A15"/>
      <sheetName val="A16a"/>
      <sheetName val="A16b"/>
      <sheetName val="A17"/>
      <sheetName val="A18"/>
      <sheetName val="A19-20"/>
      <sheetName val="A21"/>
      <sheetName val="A22a"/>
      <sheetName val="A22b"/>
      <sheetName val="A23"/>
      <sheetName val="A24"/>
      <sheetName val="A25"/>
      <sheetName val="A26a"/>
      <sheetName val="A26b"/>
      <sheetName val="A27"/>
      <sheetName val="A28a"/>
      <sheetName val="A28b"/>
      <sheetName val="A29"/>
      <sheetName val="A29(2)"/>
      <sheetName val="A30"/>
      <sheetName val="A31a"/>
      <sheetName val="A31b"/>
      <sheetName val="ElimA32a"/>
      <sheetName val="ElimA32b"/>
      <sheetName val="A33a"/>
      <sheetName val="A33b"/>
      <sheetName val="BD Expo"/>
      <sheetName val="BD Impo"/>
      <sheetName val="Instrucciones"/>
    </sheetNames>
    <sheetDataSet>
      <sheetData sheetId="0" refreshError="1"/>
      <sheetData sheetId="1" refreshError="1"/>
      <sheetData sheetId="2">
        <row r="4">
          <cell r="B4" t="str">
            <v>Año</v>
          </cell>
          <cell r="F4" t="str">
            <v>Exportación avena forrajera (t)</v>
          </cell>
          <cell r="G4" t="str">
            <v>Exportación avena bruta (t)</v>
          </cell>
          <cell r="H4" t="str">
            <v>Exportación avena procesada (t)</v>
          </cell>
        </row>
        <row r="6">
          <cell r="B6">
            <v>2005</v>
          </cell>
          <cell r="F6">
            <v>1827</v>
          </cell>
          <cell r="G6">
            <v>20284</v>
          </cell>
          <cell r="H6">
            <v>79944.645999999993</v>
          </cell>
        </row>
        <row r="7">
          <cell r="B7">
            <v>2006</v>
          </cell>
          <cell r="F7">
            <v>2369</v>
          </cell>
          <cell r="G7">
            <v>23967</v>
          </cell>
          <cell r="H7">
            <v>94491.623999999996</v>
          </cell>
        </row>
        <row r="8">
          <cell r="B8">
            <v>2007</v>
          </cell>
          <cell r="F8">
            <v>2411</v>
          </cell>
          <cell r="G8">
            <v>31264</v>
          </cell>
          <cell r="H8">
            <v>112334.78</v>
          </cell>
        </row>
        <row r="9">
          <cell r="B9">
            <v>2008</v>
          </cell>
          <cell r="F9">
            <v>1998</v>
          </cell>
          <cell r="G9">
            <v>22055</v>
          </cell>
          <cell r="H9">
            <v>109227.02</v>
          </cell>
        </row>
        <row r="10">
          <cell r="B10">
            <v>2009</v>
          </cell>
          <cell r="F10">
            <v>4990</v>
          </cell>
          <cell r="G10">
            <v>33317</v>
          </cell>
          <cell r="H10">
            <v>107969.2</v>
          </cell>
        </row>
        <row r="11">
          <cell r="B11">
            <v>2010</v>
          </cell>
          <cell r="F11">
            <v>3801</v>
          </cell>
          <cell r="G11">
            <v>56010</v>
          </cell>
          <cell r="H11">
            <v>127055.10381</v>
          </cell>
        </row>
        <row r="12">
          <cell r="B12">
            <v>2011</v>
          </cell>
          <cell r="F12">
            <v>4246</v>
          </cell>
          <cell r="G12">
            <v>134775</v>
          </cell>
          <cell r="H12">
            <v>170468.1298</v>
          </cell>
        </row>
        <row r="13">
          <cell r="B13">
            <v>2012</v>
          </cell>
          <cell r="F13">
            <v>2614</v>
          </cell>
          <cell r="G13">
            <v>62313</v>
          </cell>
          <cell r="H13">
            <v>154557.32175</v>
          </cell>
        </row>
        <row r="14">
          <cell r="B14">
            <v>2013</v>
          </cell>
          <cell r="F14">
            <v>2697</v>
          </cell>
          <cell r="G14">
            <v>44168</v>
          </cell>
          <cell r="H14">
            <v>165701.25839999999</v>
          </cell>
        </row>
        <row r="15">
          <cell r="B15">
            <v>2014</v>
          </cell>
          <cell r="F15">
            <v>2399</v>
          </cell>
          <cell r="G15">
            <v>54349</v>
          </cell>
          <cell r="H15">
            <v>177270.63058999999</v>
          </cell>
        </row>
        <row r="16">
          <cell r="B16">
            <v>2015</v>
          </cell>
          <cell r="F16">
            <v>9175</v>
          </cell>
          <cell r="G16">
            <v>61219</v>
          </cell>
          <cell r="H16">
            <v>204309.1905</v>
          </cell>
        </row>
        <row r="17">
          <cell r="B17">
            <v>2016</v>
          </cell>
          <cell r="F17">
            <v>2757.1499999999992</v>
          </cell>
          <cell r="G17">
            <v>7170.78</v>
          </cell>
          <cell r="H17">
            <v>182839.76158000005</v>
          </cell>
        </row>
        <row r="18">
          <cell r="B18">
            <v>2017</v>
          </cell>
          <cell r="F18">
            <v>2799.5249999999996</v>
          </cell>
          <cell r="G18">
            <v>31021.990000000005</v>
          </cell>
          <cell r="H18">
            <v>196013.91780999996</v>
          </cell>
        </row>
        <row r="19">
          <cell r="B19">
            <v>2018</v>
          </cell>
          <cell r="F19">
            <v>5276.6500000000005</v>
          </cell>
          <cell r="G19">
            <v>32818.459000000003</v>
          </cell>
          <cell r="H19">
            <v>193658.1592599999</v>
          </cell>
        </row>
        <row r="20">
          <cell r="B20">
            <v>2019</v>
          </cell>
          <cell r="F20">
            <v>5750.9539999999997</v>
          </cell>
          <cell r="G20">
            <v>16789.530000000002</v>
          </cell>
          <cell r="H20">
            <v>217860.04787999991</v>
          </cell>
        </row>
        <row r="21">
          <cell r="B21">
            <v>2020</v>
          </cell>
          <cell r="F21">
            <v>2155.9</v>
          </cell>
          <cell r="G21">
            <v>691.71500000000003</v>
          </cell>
          <cell r="H21">
            <v>257544.44519999967</v>
          </cell>
        </row>
        <row r="22">
          <cell r="B22">
            <v>2021</v>
          </cell>
          <cell r="F22">
            <v>949.75</v>
          </cell>
          <cell r="G22">
            <v>530.30104000000006</v>
          </cell>
          <cell r="H22">
            <v>208426.49057999998</v>
          </cell>
        </row>
        <row r="23">
          <cell r="B23">
            <v>2022</v>
          </cell>
          <cell r="F23">
            <v>1273.165</v>
          </cell>
          <cell r="G23">
            <v>67097.63155999998</v>
          </cell>
          <cell r="H23">
            <v>252800.27654000017</v>
          </cell>
        </row>
        <row r="24">
          <cell r="B24">
            <v>2023</v>
          </cell>
          <cell r="F24">
            <v>759.5</v>
          </cell>
          <cell r="G24">
            <v>356.01799999999997</v>
          </cell>
          <cell r="H24">
            <v>242571.75087000028</v>
          </cell>
        </row>
        <row r="25">
          <cell r="B25">
            <v>2024</v>
          </cell>
          <cell r="F25">
            <v>1775.1000000000001</v>
          </cell>
          <cell r="G25">
            <v>8588.36</v>
          </cell>
          <cell r="H25">
            <v>261459.80086999992</v>
          </cell>
        </row>
        <row r="26">
          <cell r="B26">
            <v>2025</v>
          </cell>
          <cell r="F26">
            <v>1670.5</v>
          </cell>
          <cell r="G26">
            <v>10323.994999999999</v>
          </cell>
          <cell r="H26">
            <v>270617.11245000025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932A-4BCD-4CDB-975B-A080A307D2A5}">
  <sheetPr codeName="Hoja1"/>
  <dimension ref="A1:H84"/>
  <sheetViews>
    <sheetView view="pageBreakPreview" topLeftCell="A53" zoomScaleNormal="100" zoomScaleSheetLayoutView="100" workbookViewId="0">
      <selection activeCell="E73" sqref="E73"/>
    </sheetView>
  </sheetViews>
  <sheetFormatPr baseColWidth="10" defaultColWidth="11.42578125" defaultRowHeight="15" x14ac:dyDescent="0.25"/>
  <cols>
    <col min="1" max="4" width="10.85546875" customWidth="1"/>
    <col min="5" max="5" width="10.5703125" customWidth="1"/>
  </cols>
  <sheetData>
    <row r="1" spans="1:5" ht="15.75" x14ac:dyDescent="0.25">
      <c r="A1" s="27"/>
      <c r="B1" s="28"/>
      <c r="C1" s="28"/>
      <c r="D1" s="28"/>
      <c r="E1" s="28"/>
    </row>
    <row r="2" spans="1:5" x14ac:dyDescent="0.25">
      <c r="A2" s="28"/>
      <c r="B2" s="28"/>
      <c r="C2" s="28"/>
      <c r="D2" s="28"/>
      <c r="E2" s="28"/>
    </row>
    <row r="3" spans="1:5" x14ac:dyDescent="0.25">
      <c r="B3" s="28"/>
      <c r="C3" s="28"/>
      <c r="D3" s="28"/>
      <c r="E3" s="28"/>
    </row>
    <row r="4" spans="1:5" x14ac:dyDescent="0.25">
      <c r="A4" s="28"/>
      <c r="B4" s="28"/>
      <c r="C4" s="28"/>
      <c r="D4" s="29"/>
      <c r="E4" s="28"/>
    </row>
    <row r="5" spans="1:5" ht="15.75" x14ac:dyDescent="0.25">
      <c r="A5" s="27"/>
      <c r="C5" s="28"/>
      <c r="D5" s="30"/>
      <c r="E5" s="28"/>
    </row>
    <row r="6" spans="1:5" ht="15.75" x14ac:dyDescent="0.25">
      <c r="A6" s="27"/>
      <c r="B6" s="28"/>
      <c r="C6" s="28"/>
      <c r="D6" s="28"/>
      <c r="E6" s="28"/>
    </row>
    <row r="7" spans="1:5" ht="15.75" x14ac:dyDescent="0.25">
      <c r="A7" s="27"/>
      <c r="B7" s="28"/>
      <c r="C7" s="28"/>
      <c r="D7" s="28"/>
      <c r="E7" s="28"/>
    </row>
    <row r="8" spans="1:5" x14ac:dyDescent="0.25">
      <c r="A8" s="28"/>
      <c r="B8" s="28"/>
      <c r="C8" s="28"/>
      <c r="D8" s="29"/>
      <c r="E8" s="28"/>
    </row>
    <row r="9" spans="1:5" ht="15.75" x14ac:dyDescent="0.25">
      <c r="A9" s="31"/>
      <c r="B9" s="28"/>
      <c r="C9" s="28"/>
      <c r="D9" s="28"/>
      <c r="E9" s="28"/>
    </row>
    <row r="10" spans="1:5" ht="15.75" x14ac:dyDescent="0.25">
      <c r="A10" s="27"/>
      <c r="B10" s="28"/>
      <c r="C10" s="28"/>
      <c r="D10" s="28"/>
      <c r="E10" s="28"/>
    </row>
    <row r="11" spans="1:5" ht="15.75" x14ac:dyDescent="0.25">
      <c r="A11" s="27"/>
      <c r="B11" s="28"/>
      <c r="C11" s="28"/>
      <c r="D11" s="28"/>
      <c r="E11" s="28"/>
    </row>
    <row r="12" spans="1:5" ht="15.75" x14ac:dyDescent="0.25">
      <c r="A12" s="27"/>
      <c r="B12" s="28"/>
      <c r="C12" s="28"/>
      <c r="D12" s="28"/>
      <c r="E12" s="28"/>
    </row>
    <row r="13" spans="1:5" ht="15.75" x14ac:dyDescent="0.25">
      <c r="A13" s="27"/>
      <c r="B13" s="28"/>
      <c r="C13" s="28"/>
      <c r="D13" s="28"/>
      <c r="E13" s="28"/>
    </row>
    <row r="14" spans="1:5" ht="15.75" x14ac:dyDescent="0.25">
      <c r="A14" s="27"/>
      <c r="B14" s="28"/>
      <c r="C14" s="28"/>
      <c r="D14" s="28"/>
      <c r="E14" s="28"/>
    </row>
    <row r="15" spans="1:5" ht="15.75" x14ac:dyDescent="0.25">
      <c r="A15" s="27"/>
      <c r="B15" s="28"/>
      <c r="C15" s="28"/>
      <c r="D15" s="28"/>
      <c r="E15" s="28"/>
    </row>
    <row r="16" spans="1:5" ht="15.75" x14ac:dyDescent="0.25">
      <c r="A16" s="27"/>
      <c r="B16" s="28"/>
      <c r="C16" s="28"/>
      <c r="D16" s="28"/>
      <c r="E16" s="28"/>
    </row>
    <row r="17" spans="1:8" ht="15.75" x14ac:dyDescent="0.25">
      <c r="A17" s="27"/>
      <c r="B17" s="28"/>
      <c r="C17" s="28"/>
      <c r="D17" s="28"/>
      <c r="E17" s="28"/>
    </row>
    <row r="18" spans="1:8" ht="19.350000000000001" customHeight="1" x14ac:dyDescent="0.3">
      <c r="A18" s="499" t="s">
        <v>0</v>
      </c>
      <c r="B18" s="499"/>
      <c r="C18" s="499"/>
      <c r="D18" s="499"/>
      <c r="E18" s="499"/>
      <c r="F18" s="499"/>
      <c r="G18" s="499"/>
      <c r="H18" s="499"/>
    </row>
    <row r="19" spans="1:8" ht="19.5" x14ac:dyDescent="0.25">
      <c r="A19" s="28"/>
      <c r="B19" s="28"/>
      <c r="C19" s="497"/>
      <c r="D19" s="497"/>
      <c r="E19" s="497"/>
    </row>
    <row r="20" spans="1:8" x14ac:dyDescent="0.25">
      <c r="A20" s="28"/>
      <c r="B20" s="28"/>
      <c r="C20" s="28"/>
      <c r="D20" s="28"/>
      <c r="E20" s="28"/>
    </row>
    <row r="21" spans="1:8" x14ac:dyDescent="0.25">
      <c r="A21" s="28"/>
      <c r="B21" s="28"/>
      <c r="C21" s="28"/>
      <c r="D21" s="32"/>
      <c r="E21" s="28"/>
    </row>
    <row r="22" spans="1:8" ht="15.75" x14ac:dyDescent="0.25">
      <c r="A22" s="498"/>
      <c r="B22" s="498"/>
      <c r="C22" s="498"/>
      <c r="D22" s="498"/>
      <c r="E22" s="498"/>
    </row>
    <row r="23" spans="1:8" x14ac:dyDescent="0.25">
      <c r="A23" s="28"/>
      <c r="B23" s="28"/>
      <c r="C23" s="28"/>
      <c r="D23" s="28"/>
      <c r="E23" s="28"/>
    </row>
    <row r="24" spans="1:8" ht="15.75" x14ac:dyDescent="0.25">
      <c r="A24" s="27"/>
      <c r="B24" s="28"/>
      <c r="C24" s="28"/>
      <c r="D24" s="28"/>
      <c r="E24" s="28"/>
    </row>
    <row r="25" spans="1:8" ht="15.75" x14ac:dyDescent="0.25">
      <c r="A25" s="27"/>
      <c r="B25" s="28"/>
      <c r="C25" s="28"/>
      <c r="D25" s="29"/>
      <c r="E25" s="28"/>
    </row>
    <row r="26" spans="1:8" ht="15.75" x14ac:dyDescent="0.25">
      <c r="A26" s="27"/>
      <c r="B26" s="28"/>
      <c r="C26" s="28"/>
      <c r="D26" s="32"/>
      <c r="E26" s="28"/>
    </row>
    <row r="27" spans="1:8" x14ac:dyDescent="0.25">
      <c r="B27" s="28"/>
      <c r="C27" s="28"/>
      <c r="D27" s="28"/>
      <c r="E27" s="28"/>
    </row>
    <row r="28" spans="1:8" ht="15.75" x14ac:dyDescent="0.25">
      <c r="A28" s="27"/>
      <c r="B28" s="28"/>
      <c r="C28" s="28"/>
      <c r="D28" s="28"/>
      <c r="E28" s="28"/>
    </row>
    <row r="29" spans="1:8" ht="15.75" x14ac:dyDescent="0.25">
      <c r="A29" s="27"/>
      <c r="B29" s="28"/>
      <c r="C29" s="28"/>
      <c r="D29" s="28"/>
      <c r="E29" s="28"/>
    </row>
    <row r="30" spans="1:8" ht="15.75" x14ac:dyDescent="0.25">
      <c r="A30" s="27"/>
      <c r="B30" s="28"/>
      <c r="C30" s="28"/>
      <c r="D30" s="29"/>
      <c r="E30" s="28"/>
    </row>
    <row r="31" spans="1:8" ht="15.75" x14ac:dyDescent="0.25">
      <c r="A31" s="27"/>
      <c r="B31" s="28"/>
      <c r="C31" s="28"/>
      <c r="D31" s="28"/>
      <c r="E31" s="28"/>
    </row>
    <row r="32" spans="1:8" ht="15.75" x14ac:dyDescent="0.25">
      <c r="A32" s="27"/>
      <c r="B32" s="28"/>
      <c r="C32" s="28"/>
      <c r="D32" s="28"/>
      <c r="E32" s="28"/>
    </row>
    <row r="33" spans="1:8" ht="15.75" x14ac:dyDescent="0.25">
      <c r="A33" s="27"/>
      <c r="B33" s="28"/>
      <c r="C33" s="28"/>
      <c r="D33" s="28"/>
      <c r="E33" s="28"/>
    </row>
    <row r="34" spans="1:8" ht="15.75" x14ac:dyDescent="0.25">
      <c r="A34" s="27"/>
      <c r="B34" s="28"/>
      <c r="C34" s="28"/>
      <c r="D34" s="28"/>
      <c r="E34" s="28"/>
    </row>
    <row r="35" spans="1:8" x14ac:dyDescent="0.25">
      <c r="A35" s="33"/>
      <c r="B35" s="33"/>
      <c r="C35" s="33"/>
      <c r="D35" s="33"/>
      <c r="E35" s="33"/>
    </row>
    <row r="36" spans="1:8" x14ac:dyDescent="0.25">
      <c r="A36" s="33"/>
      <c r="B36" s="33"/>
      <c r="C36" s="33"/>
      <c r="D36" s="33"/>
      <c r="E36" s="33"/>
    </row>
    <row r="37" spans="1:8" ht="15.75" x14ac:dyDescent="0.25">
      <c r="A37" s="27"/>
      <c r="B37" s="28"/>
      <c r="C37" s="28"/>
      <c r="D37" s="28"/>
      <c r="E37" s="28"/>
    </row>
    <row r="38" spans="1:8" ht="15.75" x14ac:dyDescent="0.25">
      <c r="A38" s="27"/>
      <c r="B38" s="28"/>
      <c r="C38" s="28"/>
      <c r="D38" s="28"/>
      <c r="E38" s="28"/>
    </row>
    <row r="39" spans="1:8" ht="15.75" x14ac:dyDescent="0.25">
      <c r="A39" s="27"/>
      <c r="B39" s="28"/>
      <c r="C39" s="28"/>
      <c r="D39" s="28"/>
      <c r="E39" s="28"/>
    </row>
    <row r="40" spans="1:8" ht="15.75" x14ac:dyDescent="0.25">
      <c r="A40" s="34"/>
      <c r="B40" s="28"/>
      <c r="C40" s="34"/>
      <c r="D40" s="35"/>
      <c r="E40" s="28"/>
    </row>
    <row r="41" spans="1:8" ht="15.75" customHeight="1" x14ac:dyDescent="0.25">
      <c r="A41" s="500" t="s">
        <v>283</v>
      </c>
      <c r="B41" s="500"/>
      <c r="C41" s="500"/>
      <c r="D41" s="500"/>
      <c r="E41" s="500"/>
      <c r="F41" s="500"/>
      <c r="G41" s="500"/>
      <c r="H41" s="500"/>
    </row>
    <row r="42" spans="1:8" x14ac:dyDescent="0.25">
      <c r="A42" s="33"/>
      <c r="B42" s="33"/>
      <c r="E42" s="28"/>
    </row>
    <row r="43" spans="1:8" x14ac:dyDescent="0.25">
      <c r="A43" s="33"/>
      <c r="B43" s="33"/>
      <c r="C43" s="33"/>
      <c r="D43" s="33"/>
      <c r="E43" s="33"/>
    </row>
    <row r="44" spans="1:8" x14ac:dyDescent="0.25">
      <c r="A44" s="33"/>
      <c r="B44" s="33"/>
      <c r="C44" s="33"/>
      <c r="D44" s="33"/>
      <c r="E44" s="33"/>
    </row>
    <row r="45" spans="1:8" x14ac:dyDescent="0.25">
      <c r="A45" s="33"/>
      <c r="B45" s="33"/>
      <c r="C45" s="33"/>
      <c r="D45" s="33"/>
      <c r="E45" s="33"/>
    </row>
    <row r="46" spans="1:8" x14ac:dyDescent="0.25">
      <c r="A46" s="33"/>
      <c r="B46" s="33"/>
      <c r="C46" s="33"/>
      <c r="D46" s="33"/>
      <c r="E46" s="33"/>
    </row>
    <row r="47" spans="1:8" x14ac:dyDescent="0.25">
      <c r="A47" s="33"/>
      <c r="B47" s="33"/>
      <c r="C47" s="33"/>
      <c r="D47" s="33"/>
      <c r="E47" s="33"/>
    </row>
    <row r="48" spans="1:8" ht="15" customHeight="1" x14ac:dyDescent="0.25">
      <c r="A48" s="501" t="s">
        <v>194</v>
      </c>
      <c r="B48" s="501"/>
      <c r="C48" s="501"/>
      <c r="D48" s="501"/>
      <c r="E48" s="501"/>
      <c r="F48" s="501"/>
      <c r="G48" s="501"/>
      <c r="H48" s="501"/>
    </row>
    <row r="49" spans="1:8" ht="48" customHeight="1" x14ac:dyDescent="0.25">
      <c r="A49" s="502" t="s">
        <v>284</v>
      </c>
      <c r="B49" s="502"/>
      <c r="C49" s="502"/>
      <c r="D49" s="502"/>
      <c r="E49" s="502"/>
      <c r="F49" s="502"/>
      <c r="G49" s="502"/>
      <c r="H49" s="502"/>
    </row>
    <row r="50" spans="1:8" x14ac:dyDescent="0.25">
      <c r="A50" s="494"/>
      <c r="B50" s="494"/>
      <c r="C50" s="494"/>
      <c r="D50" s="494"/>
      <c r="E50" s="494"/>
    </row>
    <row r="51" spans="1:8" x14ac:dyDescent="0.25">
      <c r="A51" s="494"/>
      <c r="B51" s="494"/>
      <c r="C51" s="494"/>
      <c r="D51" s="494"/>
      <c r="E51" s="494"/>
    </row>
    <row r="52" spans="1:8" x14ac:dyDescent="0.25">
      <c r="A52" s="494"/>
      <c r="B52" s="494"/>
      <c r="C52" s="494"/>
      <c r="D52" s="494"/>
      <c r="E52" s="494"/>
    </row>
    <row r="53" spans="1:8" x14ac:dyDescent="0.25">
      <c r="A53" s="503" t="s">
        <v>189</v>
      </c>
      <c r="B53" s="503"/>
      <c r="C53" s="503"/>
      <c r="D53" s="503"/>
      <c r="E53" s="503"/>
      <c r="F53" s="503"/>
      <c r="G53" s="503"/>
      <c r="H53" s="503"/>
    </row>
    <row r="54" spans="1:8" x14ac:dyDescent="0.25">
      <c r="A54" s="494"/>
      <c r="B54" s="494"/>
      <c r="C54" s="494"/>
      <c r="D54" s="494"/>
      <c r="E54" s="494"/>
      <c r="F54" s="494"/>
      <c r="G54" s="494"/>
      <c r="H54" s="494"/>
    </row>
    <row r="55" spans="1:8" x14ac:dyDescent="0.25">
      <c r="A55" s="494"/>
      <c r="B55" s="494"/>
      <c r="C55" s="494"/>
      <c r="D55" s="494"/>
      <c r="E55" s="494"/>
      <c r="F55" s="494"/>
      <c r="G55" s="494"/>
      <c r="H55" s="494"/>
    </row>
    <row r="57" spans="1:8" x14ac:dyDescent="0.25">
      <c r="A57" s="33"/>
      <c r="B57" s="33"/>
      <c r="C57" s="33"/>
      <c r="D57" s="33"/>
      <c r="E57" s="33"/>
    </row>
    <row r="58" spans="1:8" x14ac:dyDescent="0.25">
      <c r="A58" s="493" t="s">
        <v>1</v>
      </c>
      <c r="B58" s="493"/>
      <c r="C58" s="493"/>
      <c r="D58" s="493"/>
      <c r="E58" s="493"/>
      <c r="F58" s="493"/>
      <c r="G58" s="493"/>
      <c r="H58" s="493"/>
    </row>
    <row r="59" spans="1:8" x14ac:dyDescent="0.25">
      <c r="A59" s="494" t="s">
        <v>2</v>
      </c>
      <c r="B59" s="494"/>
      <c r="C59" s="494"/>
      <c r="D59" s="494"/>
      <c r="E59" s="494"/>
      <c r="F59" s="494"/>
      <c r="G59" s="494"/>
      <c r="H59" s="494"/>
    </row>
    <row r="60" spans="1:8" x14ac:dyDescent="0.25">
      <c r="A60" s="33"/>
      <c r="B60" s="33"/>
      <c r="C60" s="33"/>
      <c r="D60" s="33"/>
      <c r="E60" s="33"/>
    </row>
    <row r="61" spans="1:8" x14ac:dyDescent="0.25">
      <c r="A61" s="33"/>
      <c r="B61" s="33"/>
      <c r="C61" s="33"/>
      <c r="D61" s="33"/>
      <c r="E61" s="33"/>
    </row>
    <row r="62" spans="1:8" x14ac:dyDescent="0.25">
      <c r="A62" s="33"/>
      <c r="B62" s="33"/>
      <c r="C62" s="33"/>
      <c r="D62" s="33"/>
      <c r="E62" s="33"/>
    </row>
    <row r="63" spans="1:8" x14ac:dyDescent="0.25">
      <c r="A63" s="33"/>
      <c r="B63" s="33"/>
      <c r="C63" s="33"/>
      <c r="D63" s="33"/>
      <c r="E63" s="33"/>
    </row>
    <row r="64" spans="1:8" ht="15.75" x14ac:dyDescent="0.25">
      <c r="A64" s="36"/>
      <c r="B64" s="33"/>
      <c r="C64" s="33"/>
      <c r="D64" s="33"/>
      <c r="E64" s="33"/>
    </row>
    <row r="65" spans="1:8" x14ac:dyDescent="0.25">
      <c r="A65" s="495" t="s">
        <v>3</v>
      </c>
      <c r="B65" s="495"/>
      <c r="C65" s="495"/>
      <c r="D65" s="495"/>
      <c r="E65" s="495"/>
      <c r="F65" s="495"/>
      <c r="G65" s="495"/>
      <c r="H65" s="495"/>
    </row>
    <row r="66" spans="1:8" x14ac:dyDescent="0.25">
      <c r="A66" s="495" t="s">
        <v>4</v>
      </c>
      <c r="B66" s="495"/>
      <c r="C66" s="495"/>
      <c r="D66" s="495"/>
      <c r="E66" s="495"/>
      <c r="F66" s="495"/>
      <c r="G66" s="495"/>
      <c r="H66" s="495"/>
    </row>
    <row r="67" spans="1:8" ht="15.75" x14ac:dyDescent="0.25">
      <c r="A67" s="36"/>
      <c r="B67" s="33"/>
      <c r="C67" s="33"/>
      <c r="D67" s="33"/>
      <c r="E67" s="33"/>
    </row>
    <row r="68" spans="1:8" ht="15.75" x14ac:dyDescent="0.25">
      <c r="A68" s="36"/>
      <c r="B68" s="33"/>
      <c r="C68" s="33"/>
      <c r="D68" s="33"/>
      <c r="E68" s="33"/>
    </row>
    <row r="69" spans="1:8" ht="15.75" x14ac:dyDescent="0.25">
      <c r="A69" s="36"/>
      <c r="B69" s="33"/>
      <c r="C69" s="33"/>
      <c r="D69" s="33"/>
      <c r="E69" s="33"/>
    </row>
    <row r="70" spans="1:8" x14ac:dyDescent="0.25">
      <c r="A70" s="496" t="s">
        <v>5</v>
      </c>
      <c r="B70" s="496"/>
      <c r="C70" s="496"/>
      <c r="D70" s="496"/>
      <c r="E70" s="496"/>
      <c r="F70" s="496"/>
      <c r="G70" s="496"/>
      <c r="H70" s="496"/>
    </row>
    <row r="71" spans="1:8" ht="15.75" x14ac:dyDescent="0.25">
      <c r="A71" s="36"/>
      <c r="B71" s="33"/>
      <c r="C71" s="33"/>
      <c r="D71" s="33"/>
      <c r="E71" s="33"/>
    </row>
    <row r="72" spans="1:8" ht="15.75" x14ac:dyDescent="0.25">
      <c r="A72" s="36"/>
      <c r="B72" s="33"/>
      <c r="C72" s="33"/>
      <c r="D72" s="33"/>
      <c r="E72" s="33"/>
    </row>
    <row r="73" spans="1:8" ht="15.75" x14ac:dyDescent="0.25">
      <c r="A73" s="36"/>
      <c r="B73" s="33"/>
      <c r="C73" s="33"/>
      <c r="D73" s="33"/>
      <c r="E73" s="33"/>
    </row>
    <row r="74" spans="1:8" ht="15.75" x14ac:dyDescent="0.25">
      <c r="A74" s="36"/>
      <c r="B74" s="33"/>
      <c r="C74" s="33"/>
      <c r="D74" s="33"/>
      <c r="E74" s="33"/>
    </row>
    <row r="75" spans="1:8" ht="15.75" x14ac:dyDescent="0.25">
      <c r="A75" s="36"/>
      <c r="B75" s="33"/>
      <c r="C75" s="33"/>
      <c r="D75" s="33"/>
      <c r="E75" s="33"/>
    </row>
    <row r="76" spans="1:8" x14ac:dyDescent="0.25">
      <c r="A76" s="37"/>
      <c r="B76" s="37"/>
      <c r="C76" s="33"/>
      <c r="D76" s="33"/>
      <c r="E76" s="33"/>
    </row>
    <row r="77" spans="1:8" x14ac:dyDescent="0.25">
      <c r="A77" s="387" t="s">
        <v>6</v>
      </c>
      <c r="B77" s="33"/>
      <c r="C77" s="33"/>
      <c r="D77" s="33"/>
      <c r="E77" s="33"/>
    </row>
    <row r="78" spans="1:8" x14ac:dyDescent="0.25">
      <c r="A78" s="387" t="s">
        <v>205</v>
      </c>
      <c r="B78" s="33"/>
      <c r="C78" s="33"/>
      <c r="D78" s="33"/>
      <c r="E78" s="33"/>
    </row>
    <row r="79" spans="1:8" ht="15.75" x14ac:dyDescent="0.25">
      <c r="A79" s="38"/>
      <c r="B79" s="33"/>
      <c r="C79" s="39"/>
      <c r="D79" s="40"/>
      <c r="E79" s="33"/>
    </row>
    <row r="80" spans="1:8" x14ac:dyDescent="0.25">
      <c r="A80" s="41" t="s">
        <v>7</v>
      </c>
      <c r="B80" s="42"/>
      <c r="C80" s="33"/>
      <c r="D80" s="33"/>
      <c r="E80" s="33"/>
    </row>
    <row r="81" spans="1:5" x14ac:dyDescent="0.25">
      <c r="A81" s="33"/>
      <c r="B81" s="33"/>
      <c r="C81" s="33"/>
      <c r="D81" s="33"/>
      <c r="E81" s="33"/>
    </row>
    <row r="82" spans="1:5" ht="18" x14ac:dyDescent="0.25">
      <c r="A82" s="43"/>
      <c r="B82" s="43"/>
      <c r="C82" s="43"/>
      <c r="D82" s="43"/>
      <c r="E82" s="43"/>
    </row>
    <row r="83" spans="1:5" ht="18" x14ac:dyDescent="0.25">
      <c r="A83" s="43"/>
      <c r="B83" s="43"/>
      <c r="C83" s="43"/>
      <c r="D83" s="43"/>
      <c r="E83" s="43"/>
    </row>
    <row r="84" spans="1:5" ht="18" x14ac:dyDescent="0.25">
      <c r="A84" s="43"/>
      <c r="B84" s="43"/>
      <c r="C84" s="43"/>
      <c r="D84" s="43"/>
      <c r="E84" s="43"/>
    </row>
  </sheetData>
  <mergeCells count="17">
    <mergeCell ref="A55:H55"/>
    <mergeCell ref="A49:H49"/>
    <mergeCell ref="A50:E50"/>
    <mergeCell ref="A51:E51"/>
    <mergeCell ref="A52:E52"/>
    <mergeCell ref="A54:H54"/>
    <mergeCell ref="A53:H53"/>
    <mergeCell ref="C19:E19"/>
    <mergeCell ref="A22:E22"/>
    <mergeCell ref="A18:H18"/>
    <mergeCell ref="A41:H41"/>
    <mergeCell ref="A48:H48"/>
    <mergeCell ref="A58:H58"/>
    <mergeCell ref="A59:H59"/>
    <mergeCell ref="A65:H65"/>
    <mergeCell ref="A66:H66"/>
    <mergeCell ref="A70:H70"/>
  </mergeCells>
  <pageMargins left="0.70866141732283472" right="0.70866141732283472" top="0.74803149606299213" bottom="0.74803149606299213" header="0.31496062992125984" footer="0.31496062992125984"/>
  <pageSetup orientation="portrait" r:id="rId1"/>
  <rowBreaks count="1" manualBreakCount="1">
    <brk id="45" max="6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3F3B-FF52-4FF3-84A8-B348B8F15212}">
  <sheetPr codeName="Hoja10">
    <pageSetUpPr fitToPage="1"/>
  </sheetPr>
  <dimension ref="B2:AR33"/>
  <sheetViews>
    <sheetView zoomScaleNormal="100" workbookViewId="0">
      <selection activeCell="J35" sqref="J35"/>
    </sheetView>
  </sheetViews>
  <sheetFormatPr baseColWidth="10" defaultColWidth="11.42578125" defaultRowHeight="15" x14ac:dyDescent="0.25"/>
  <cols>
    <col min="1" max="1" width="7.7109375" style="67" customWidth="1"/>
    <col min="2" max="11" width="11.42578125" style="67"/>
    <col min="12" max="12" width="11.5703125" style="83" customWidth="1"/>
    <col min="13" max="21" width="11.42578125" style="4"/>
    <col min="22" max="22" width="13.85546875" style="83" bestFit="1" customWidth="1"/>
    <col min="23" max="27" width="13.85546875" style="83" customWidth="1"/>
    <col min="28" max="36" width="11.42578125" style="83"/>
    <col min="37" max="16384" width="11.42578125" style="67"/>
  </cols>
  <sheetData>
    <row r="2" spans="2:43" x14ac:dyDescent="0.25">
      <c r="N2" s="4" t="s">
        <v>87</v>
      </c>
      <c r="O2" s="4" t="s">
        <v>90</v>
      </c>
      <c r="P2" s="4" t="s">
        <v>93</v>
      </c>
      <c r="Q2" s="4" t="s">
        <v>94</v>
      </c>
      <c r="R2" s="4" t="s">
        <v>96</v>
      </c>
    </row>
    <row r="3" spans="2:43" x14ac:dyDescent="0.25">
      <c r="M3" s="4" t="s">
        <v>100</v>
      </c>
      <c r="N3" s="434">
        <v>2090.46</v>
      </c>
      <c r="O3" s="434"/>
      <c r="P3" s="435">
        <v>877.48199999999997</v>
      </c>
      <c r="R3" s="434">
        <v>1024.7199999999998</v>
      </c>
    </row>
    <row r="4" spans="2:43" x14ac:dyDescent="0.25">
      <c r="M4" s="4" t="s">
        <v>101</v>
      </c>
      <c r="N4" s="262">
        <v>875.2</v>
      </c>
      <c r="O4" s="262"/>
      <c r="P4" s="263"/>
      <c r="Q4" s="262">
        <v>23</v>
      </c>
      <c r="R4" s="262">
        <v>399.32</v>
      </c>
      <c r="T4" s="262"/>
      <c r="W4" s="470"/>
      <c r="X4" s="470"/>
      <c r="Y4" s="470"/>
      <c r="Z4" s="470"/>
      <c r="AA4" s="470"/>
      <c r="AB4" s="470"/>
      <c r="AC4" s="470"/>
      <c r="AD4" s="472"/>
    </row>
    <row r="5" spans="2:43" x14ac:dyDescent="0.25">
      <c r="M5" s="4" t="s">
        <v>102</v>
      </c>
      <c r="N5" s="262">
        <v>312</v>
      </c>
      <c r="O5" s="262"/>
      <c r="P5" s="262">
        <v>130.49099999999999</v>
      </c>
      <c r="Q5" s="4">
        <v>47</v>
      </c>
      <c r="R5" s="262">
        <v>99.98</v>
      </c>
      <c r="S5" s="262"/>
      <c r="T5" s="262"/>
      <c r="W5" s="470"/>
      <c r="X5" s="470"/>
      <c r="Y5" s="470"/>
      <c r="Z5" s="470"/>
      <c r="AA5" s="470"/>
      <c r="AB5" s="470"/>
      <c r="AC5" s="470"/>
    </row>
    <row r="6" spans="2:43" x14ac:dyDescent="0.25">
      <c r="M6" s="4" t="s">
        <v>103</v>
      </c>
      <c r="N6" s="262"/>
      <c r="O6" s="262"/>
      <c r="P6" s="262">
        <v>656.01800000000003</v>
      </c>
      <c r="R6" s="262">
        <v>34</v>
      </c>
      <c r="S6" s="262"/>
      <c r="T6" s="262"/>
      <c r="W6" s="470"/>
      <c r="X6" s="470"/>
      <c r="Y6" s="470"/>
      <c r="Z6" s="470"/>
      <c r="AA6" s="470"/>
      <c r="AB6" s="470"/>
      <c r="AC6" s="470"/>
    </row>
    <row r="7" spans="2:43" ht="19.5" customHeight="1" x14ac:dyDescent="0.25">
      <c r="M7" s="4" t="s">
        <v>104</v>
      </c>
      <c r="N7" s="262"/>
      <c r="O7" s="262">
        <v>467.39</v>
      </c>
      <c r="P7" s="262">
        <v>528.4849999999999</v>
      </c>
      <c r="R7" s="262"/>
      <c r="S7" s="262"/>
      <c r="T7" s="262"/>
      <c r="W7" s="470"/>
      <c r="X7" s="470"/>
      <c r="Y7" s="470"/>
      <c r="Z7" s="470"/>
      <c r="AA7" s="470"/>
      <c r="AB7" s="470"/>
      <c r="AC7" s="470"/>
      <c r="AF7" s="470"/>
      <c r="AG7" s="470"/>
      <c r="AH7" s="470"/>
      <c r="AI7" s="470"/>
      <c r="AJ7" s="470"/>
      <c r="AK7" s="202"/>
      <c r="AL7" s="202"/>
      <c r="AM7" s="202"/>
      <c r="AN7" s="202"/>
      <c r="AO7" s="202"/>
      <c r="AP7" s="202"/>
      <c r="AQ7" s="202"/>
    </row>
    <row r="8" spans="2:43" x14ac:dyDescent="0.25">
      <c r="M8" s="4" t="s">
        <v>105</v>
      </c>
      <c r="N8" s="262"/>
      <c r="O8" s="262"/>
      <c r="P8" s="262">
        <v>550</v>
      </c>
      <c r="R8" s="262"/>
      <c r="S8" s="262"/>
      <c r="T8" s="262"/>
      <c r="W8" s="470"/>
      <c r="X8" s="470"/>
      <c r="Y8" s="470"/>
      <c r="Z8" s="470"/>
      <c r="AA8" s="470"/>
      <c r="AB8" s="470"/>
      <c r="AC8" s="470"/>
      <c r="AF8" s="470"/>
      <c r="AG8" s="470"/>
      <c r="AH8" s="470"/>
      <c r="AI8" s="470"/>
      <c r="AJ8" s="470"/>
      <c r="AK8" s="202"/>
      <c r="AL8" s="202"/>
      <c r="AM8" s="202"/>
      <c r="AN8" s="202"/>
      <c r="AO8" s="202"/>
      <c r="AP8" s="202"/>
      <c r="AQ8" s="202"/>
    </row>
    <row r="9" spans="2:43" x14ac:dyDescent="0.25">
      <c r="M9" s="4" t="s">
        <v>106</v>
      </c>
      <c r="N9" s="262"/>
      <c r="O9" s="262"/>
      <c r="P9" s="262">
        <v>352.48199999999997</v>
      </c>
      <c r="R9" s="262"/>
      <c r="S9" s="262"/>
      <c r="T9" s="262"/>
      <c r="AF9" s="470"/>
      <c r="AG9" s="470"/>
      <c r="AH9" s="470"/>
      <c r="AI9" s="470"/>
      <c r="AJ9" s="470"/>
      <c r="AK9" s="202"/>
      <c r="AL9" s="202"/>
      <c r="AM9" s="202"/>
      <c r="AN9" s="202"/>
      <c r="AO9" s="202"/>
      <c r="AP9" s="202"/>
      <c r="AQ9" s="202"/>
    </row>
    <row r="10" spans="2:43" x14ac:dyDescent="0.25">
      <c r="M10" s="4" t="s">
        <v>107</v>
      </c>
      <c r="P10" s="4">
        <v>100</v>
      </c>
      <c r="AF10" s="470"/>
      <c r="AG10" s="470"/>
      <c r="AH10" s="470"/>
      <c r="AI10" s="470"/>
      <c r="AJ10" s="470"/>
      <c r="AK10" s="202"/>
      <c r="AL10" s="202"/>
      <c r="AM10" s="202"/>
      <c r="AN10" s="202"/>
      <c r="AO10" s="202"/>
      <c r="AP10" s="202"/>
      <c r="AQ10" s="202"/>
    </row>
    <row r="11" spans="2:43" x14ac:dyDescent="0.25">
      <c r="M11" s="4" t="s">
        <v>108</v>
      </c>
      <c r="P11" s="262">
        <v>377.48199999999997</v>
      </c>
      <c r="R11" s="267"/>
      <c r="AF11" s="470"/>
      <c r="AG11" s="470"/>
      <c r="AH11" s="470"/>
      <c r="AI11" s="470"/>
      <c r="AJ11" s="470"/>
      <c r="AK11" s="202"/>
      <c r="AL11" s="202"/>
      <c r="AM11" s="202"/>
      <c r="AN11" s="202"/>
      <c r="AO11" s="202"/>
      <c r="AP11" s="202"/>
      <c r="AQ11" s="202"/>
    </row>
    <row r="12" spans="2:43" x14ac:dyDescent="0.25">
      <c r="M12" s="4" t="s">
        <v>120</v>
      </c>
      <c r="N12" s="267"/>
      <c r="O12" s="267"/>
      <c r="P12" s="267">
        <v>754</v>
      </c>
      <c r="R12" s="267"/>
      <c r="AF12" s="470"/>
      <c r="AG12" s="470"/>
      <c r="AH12" s="470"/>
      <c r="AI12" s="470"/>
      <c r="AJ12" s="470"/>
      <c r="AK12" s="202"/>
      <c r="AL12" s="202"/>
      <c r="AM12" s="202"/>
      <c r="AN12" s="202"/>
      <c r="AO12" s="202"/>
      <c r="AP12" s="202"/>
      <c r="AQ12" s="202"/>
    </row>
    <row r="13" spans="2:43" x14ac:dyDescent="0.25">
      <c r="M13" s="4" t="s">
        <v>110</v>
      </c>
      <c r="P13" s="262">
        <v>286</v>
      </c>
      <c r="R13" s="267"/>
      <c r="W13" s="83" t="s">
        <v>76</v>
      </c>
    </row>
    <row r="14" spans="2:43" x14ac:dyDescent="0.25">
      <c r="M14" s="4" t="s">
        <v>111</v>
      </c>
      <c r="N14" s="267"/>
      <c r="O14" s="267"/>
      <c r="P14" s="267">
        <v>338.48499999999996</v>
      </c>
      <c r="R14" s="267"/>
    </row>
    <row r="15" spans="2:43" x14ac:dyDescent="0.25">
      <c r="M15" s="4" t="s">
        <v>190</v>
      </c>
      <c r="N15" s="262">
        <f>SUM(N3:N14)</f>
        <v>3277.66</v>
      </c>
      <c r="O15" s="262">
        <f>SUM(O3:O14)</f>
        <v>467.39</v>
      </c>
      <c r="P15" s="262">
        <f t="shared" ref="P15:R15" si="0">SUM(P3:P14)</f>
        <v>4950.9249999999993</v>
      </c>
      <c r="Q15" s="262">
        <f t="shared" si="0"/>
        <v>70</v>
      </c>
      <c r="R15" s="262">
        <f t="shared" si="0"/>
        <v>1558.0199999999998</v>
      </c>
      <c r="S15" s="262"/>
      <c r="T15" s="262"/>
    </row>
    <row r="16" spans="2:43" ht="27.95" customHeight="1" x14ac:dyDescent="0.25">
      <c r="B16" s="553" t="s">
        <v>112</v>
      </c>
      <c r="C16" s="553"/>
      <c r="D16" s="553"/>
      <c r="E16" s="553"/>
      <c r="F16" s="553"/>
      <c r="G16" s="553"/>
      <c r="H16" s="553"/>
      <c r="I16" s="553"/>
      <c r="J16" s="553"/>
      <c r="K16" s="553"/>
    </row>
    <row r="17" spans="13:44" x14ac:dyDescent="0.25">
      <c r="N17" s="4" t="s">
        <v>87</v>
      </c>
      <c r="O17" s="4" t="s">
        <v>90</v>
      </c>
      <c r="P17" s="4" t="s">
        <v>93</v>
      </c>
      <c r="Q17" s="4" t="s">
        <v>94</v>
      </c>
      <c r="R17" s="4" t="s">
        <v>96</v>
      </c>
      <c r="W17" s="473"/>
      <c r="X17" s="473"/>
      <c r="Y17" s="473"/>
      <c r="Z17" s="473"/>
      <c r="AA17" s="473"/>
      <c r="AB17" s="473"/>
      <c r="AC17" s="473"/>
      <c r="AE17" s="473"/>
      <c r="AF17" s="473"/>
    </row>
    <row r="18" spans="13:44" x14ac:dyDescent="0.25">
      <c r="M18" s="4" t="s">
        <v>100</v>
      </c>
      <c r="N18" s="434">
        <v>512.25747921510094</v>
      </c>
      <c r="O18" s="434"/>
      <c r="P18" s="434">
        <v>306.35892246222716</v>
      </c>
      <c r="R18" s="434">
        <v>586.92999063158743</v>
      </c>
      <c r="S18" s="434"/>
      <c r="AE18" s="473"/>
      <c r="AF18" s="473"/>
    </row>
    <row r="19" spans="13:44" x14ac:dyDescent="0.25">
      <c r="M19" s="4" t="s">
        <v>101</v>
      </c>
      <c r="N19" s="262">
        <v>508.26023765996342</v>
      </c>
      <c r="O19" s="262"/>
      <c r="P19" s="262"/>
      <c r="Q19" s="267">
        <v>616.48260869565217</v>
      </c>
      <c r="R19" s="262">
        <v>585.93381248121796</v>
      </c>
      <c r="S19" s="262"/>
      <c r="T19" s="262"/>
      <c r="W19" s="470"/>
      <c r="X19" s="470"/>
      <c r="Y19" s="470"/>
      <c r="Z19" s="470"/>
      <c r="AA19" s="470"/>
      <c r="AB19" s="470"/>
      <c r="AC19" s="470"/>
    </row>
    <row r="20" spans="13:44" x14ac:dyDescent="0.25">
      <c r="M20" s="4" t="s">
        <v>102</v>
      </c>
      <c r="N20" s="262">
        <v>524.24750000000006</v>
      </c>
      <c r="O20" s="262"/>
      <c r="P20" s="262">
        <v>526.40335348797998</v>
      </c>
      <c r="Q20" s="267">
        <v>619.69234042553194</v>
      </c>
      <c r="R20" s="262">
        <v>586.92998599719942</v>
      </c>
      <c r="S20" s="262"/>
      <c r="T20" s="262"/>
      <c r="W20" s="470"/>
      <c r="X20" s="470"/>
      <c r="Y20" s="470"/>
      <c r="Z20" s="470"/>
      <c r="AA20" s="470"/>
      <c r="AB20" s="470"/>
      <c r="AC20" s="470"/>
      <c r="AD20" s="472"/>
      <c r="AE20" s="473"/>
      <c r="AF20" s="473"/>
      <c r="AG20" s="473"/>
      <c r="AH20" s="473"/>
      <c r="AI20" s="473"/>
      <c r="AJ20" s="473"/>
      <c r="AK20" s="265"/>
      <c r="AL20" s="265"/>
      <c r="AM20" s="265"/>
      <c r="AN20" s="265"/>
      <c r="AO20" s="265"/>
      <c r="AP20" s="265"/>
      <c r="AQ20" s="265"/>
      <c r="AR20" s="265"/>
    </row>
    <row r="21" spans="13:44" x14ac:dyDescent="0.25">
      <c r="M21" s="4" t="s">
        <v>103</v>
      </c>
      <c r="N21" s="262"/>
      <c r="O21" s="262"/>
      <c r="P21" s="262">
        <v>352.84986082698947</v>
      </c>
      <c r="R21" s="262">
        <v>299.97058823529414</v>
      </c>
      <c r="S21" s="262"/>
      <c r="T21" s="262"/>
      <c r="W21" s="470"/>
      <c r="X21" s="470"/>
      <c r="Y21" s="470"/>
      <c r="Z21" s="470"/>
      <c r="AA21" s="470"/>
      <c r="AB21" s="470"/>
      <c r="AC21" s="470"/>
      <c r="AD21" s="472"/>
      <c r="AE21" s="473"/>
      <c r="AF21" s="473"/>
      <c r="AG21" s="473"/>
      <c r="AH21" s="473"/>
      <c r="AI21" s="473"/>
      <c r="AJ21" s="473"/>
      <c r="AK21" s="265"/>
      <c r="AL21" s="265"/>
      <c r="AM21" s="265"/>
      <c r="AN21" s="265"/>
      <c r="AO21" s="265"/>
      <c r="AP21" s="265"/>
      <c r="AQ21" s="265"/>
      <c r="AR21" s="265"/>
    </row>
    <row r="22" spans="13:44" x14ac:dyDescent="0.25">
      <c r="M22" s="4" t="s">
        <v>104</v>
      </c>
      <c r="N22" s="262"/>
      <c r="O22" s="262">
        <v>304.76047840133509</v>
      </c>
      <c r="P22" s="262">
        <v>333.1516126285515</v>
      </c>
      <c r="R22" s="262"/>
      <c r="S22" s="262"/>
      <c r="T22" s="262"/>
      <c r="W22" s="470"/>
      <c r="X22" s="470"/>
      <c r="Y22" s="470"/>
      <c r="Z22" s="470"/>
      <c r="AA22" s="470"/>
      <c r="AB22" s="470"/>
      <c r="AC22" s="470"/>
      <c r="AD22" s="472"/>
      <c r="AE22" s="473"/>
      <c r="AF22" s="470"/>
      <c r="AG22" s="470"/>
      <c r="AH22" s="470"/>
      <c r="AI22" s="470"/>
      <c r="AJ22" s="470"/>
      <c r="AK22" s="202"/>
      <c r="AL22" s="202"/>
      <c r="AM22" s="202"/>
      <c r="AN22" s="202"/>
      <c r="AO22" s="202"/>
      <c r="AP22" s="202"/>
      <c r="AQ22" s="202"/>
      <c r="AR22" s="202"/>
    </row>
    <row r="23" spans="13:44" x14ac:dyDescent="0.25">
      <c r="M23" s="4" t="s">
        <v>105</v>
      </c>
      <c r="N23" s="262"/>
      <c r="O23" s="262"/>
      <c r="P23" s="262">
        <v>300.7409090909091</v>
      </c>
      <c r="R23" s="262"/>
      <c r="S23" s="262"/>
      <c r="T23" s="262"/>
      <c r="W23" s="470"/>
      <c r="X23" s="470"/>
      <c r="Y23" s="470"/>
      <c r="Z23" s="470"/>
      <c r="AA23" s="470"/>
      <c r="AB23" s="470"/>
      <c r="AC23" s="470"/>
      <c r="AE23" s="473"/>
      <c r="AF23" s="470"/>
      <c r="AG23" s="470"/>
      <c r="AH23" s="470"/>
      <c r="AI23" s="470"/>
      <c r="AJ23" s="470"/>
      <c r="AK23" s="202"/>
      <c r="AL23" s="202"/>
      <c r="AM23" s="202"/>
      <c r="AN23" s="202"/>
      <c r="AO23" s="202"/>
      <c r="AP23" s="202"/>
      <c r="AQ23" s="202"/>
      <c r="AR23" s="202"/>
    </row>
    <row r="24" spans="13:44" x14ac:dyDescent="0.25">
      <c r="M24" s="4" t="s">
        <v>106</v>
      </c>
      <c r="N24" s="262"/>
      <c r="O24" s="262"/>
      <c r="P24" s="262">
        <v>312.67803746006894</v>
      </c>
      <c r="R24" s="262"/>
      <c r="S24" s="262"/>
      <c r="T24" s="262"/>
      <c r="W24" s="471"/>
      <c r="X24" s="471"/>
      <c r="Y24" s="471"/>
      <c r="Z24" s="471"/>
      <c r="AA24" s="472"/>
      <c r="AB24" s="472"/>
      <c r="AC24" s="472"/>
      <c r="AD24" s="472"/>
      <c r="AE24" s="473"/>
      <c r="AF24" s="470"/>
      <c r="AG24" s="470"/>
      <c r="AH24" s="470"/>
      <c r="AI24" s="470"/>
      <c r="AJ24" s="470"/>
      <c r="AK24" s="202"/>
      <c r="AL24" s="202"/>
      <c r="AM24" s="202"/>
      <c r="AN24" s="202"/>
      <c r="AO24" s="202"/>
      <c r="AP24" s="202"/>
      <c r="AQ24" s="202"/>
      <c r="AR24" s="202"/>
    </row>
    <row r="25" spans="13:44" x14ac:dyDescent="0.25">
      <c r="M25" s="4" t="s">
        <v>107</v>
      </c>
      <c r="P25" s="267">
        <v>282.44499999999999</v>
      </c>
      <c r="AE25" s="473"/>
      <c r="AF25" s="470"/>
      <c r="AG25" s="470"/>
      <c r="AH25" s="470"/>
      <c r="AI25" s="470"/>
      <c r="AJ25" s="470"/>
      <c r="AK25" s="202"/>
      <c r="AL25" s="202"/>
      <c r="AM25" s="202"/>
      <c r="AN25" s="202"/>
      <c r="AO25" s="202"/>
      <c r="AP25" s="202"/>
      <c r="AQ25" s="202"/>
      <c r="AR25" s="202"/>
    </row>
    <row r="26" spans="13:44" x14ac:dyDescent="0.25">
      <c r="M26" s="4" t="s">
        <v>108</v>
      </c>
      <c r="N26" s="270"/>
      <c r="O26" s="270"/>
      <c r="P26" s="262">
        <v>312.54168410679188</v>
      </c>
      <c r="R26" s="270"/>
      <c r="AE26" s="473"/>
      <c r="AF26" s="470"/>
      <c r="AG26" s="470"/>
      <c r="AH26" s="470"/>
      <c r="AI26" s="470"/>
      <c r="AJ26" s="470"/>
      <c r="AK26" s="202"/>
      <c r="AL26" s="202"/>
      <c r="AM26" s="202"/>
      <c r="AN26" s="202"/>
      <c r="AO26" s="202"/>
      <c r="AP26" s="202"/>
      <c r="AQ26" s="202"/>
      <c r="AR26" s="202"/>
    </row>
    <row r="27" spans="13:44" x14ac:dyDescent="0.25">
      <c r="M27" s="4" t="s">
        <v>120</v>
      </c>
      <c r="N27" s="267"/>
      <c r="O27" s="267"/>
      <c r="P27" s="267">
        <v>285.03793103448277</v>
      </c>
      <c r="R27" s="267"/>
      <c r="AE27" s="473"/>
      <c r="AF27" s="470"/>
      <c r="AG27" s="470"/>
      <c r="AH27" s="470"/>
      <c r="AI27" s="470"/>
      <c r="AJ27" s="470"/>
      <c r="AK27" s="202"/>
      <c r="AL27" s="202"/>
      <c r="AM27" s="202"/>
      <c r="AN27" s="202"/>
      <c r="AO27" s="202"/>
      <c r="AP27" s="202"/>
      <c r="AQ27" s="202"/>
      <c r="AR27" s="202"/>
    </row>
    <row r="28" spans="13:44" x14ac:dyDescent="0.25">
      <c r="M28" s="4" t="s">
        <v>110</v>
      </c>
      <c r="P28" s="262">
        <v>293.38181818181818</v>
      </c>
      <c r="R28" s="267"/>
    </row>
    <row r="29" spans="13:44" x14ac:dyDescent="0.25">
      <c r="M29" s="4" t="s">
        <v>111</v>
      </c>
      <c r="N29" s="267"/>
      <c r="O29" s="267"/>
      <c r="P29" s="267">
        <v>332.00998567144785</v>
      </c>
      <c r="R29" s="267"/>
      <c r="S29" s="267"/>
    </row>
    <row r="30" spans="13:44" x14ac:dyDescent="0.25">
      <c r="N30" s="262"/>
      <c r="O30" s="262"/>
      <c r="R30" s="262"/>
      <c r="S30" s="262"/>
      <c r="T30" s="262"/>
    </row>
    <row r="33" spans="2:36" s="266" customFormat="1" ht="27" customHeight="1" x14ac:dyDescent="0.25">
      <c r="B33" s="553" t="s">
        <v>112</v>
      </c>
      <c r="C33" s="553"/>
      <c r="D33" s="553"/>
      <c r="E33" s="553"/>
      <c r="F33" s="553"/>
      <c r="G33" s="553"/>
      <c r="H33" s="553"/>
      <c r="I33" s="553"/>
      <c r="J33" s="553"/>
      <c r="K33" s="553"/>
      <c r="L33" s="409"/>
      <c r="M33" s="68"/>
      <c r="N33" s="68"/>
      <c r="O33" s="68"/>
      <c r="P33" s="68"/>
      <c r="Q33" s="68"/>
      <c r="R33" s="68"/>
      <c r="S33" s="68"/>
      <c r="T33" s="68"/>
      <c r="U33" s="68"/>
      <c r="V33" s="409"/>
      <c r="W33" s="409"/>
      <c r="X33" s="409"/>
      <c r="Y33" s="409"/>
      <c r="Z33" s="409"/>
      <c r="AA33" s="409"/>
      <c r="AB33" s="409"/>
      <c r="AC33" s="409"/>
      <c r="AD33" s="409"/>
      <c r="AE33" s="409"/>
      <c r="AF33" s="409"/>
      <c r="AG33" s="409"/>
      <c r="AH33" s="409"/>
      <c r="AI33" s="409"/>
      <c r="AJ33" s="409"/>
    </row>
  </sheetData>
  <mergeCells count="2">
    <mergeCell ref="B16:K16"/>
    <mergeCell ref="B33:K33"/>
  </mergeCells>
  <phoneticPr fontId="42" type="noConversion"/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5EB28-E3EC-4932-9E9E-41FA26EF89DE}">
  <sheetPr codeName="Hoja11">
    <pageSetUpPr fitToPage="1"/>
  </sheetPr>
  <dimension ref="B1:Z49"/>
  <sheetViews>
    <sheetView topLeftCell="A10" zoomScaleNormal="100" workbookViewId="0">
      <selection activeCell="K40" sqref="K40"/>
    </sheetView>
  </sheetViews>
  <sheetFormatPr baseColWidth="10" defaultColWidth="11.42578125" defaultRowHeight="15" x14ac:dyDescent="0.25"/>
  <cols>
    <col min="1" max="1" width="5.7109375" style="67" customWidth="1"/>
    <col min="2" max="13" width="11.42578125" style="67"/>
    <col min="14" max="18" width="11.42578125" style="4"/>
    <col min="19" max="24" width="11.42578125" style="83"/>
    <col min="25" max="16384" width="11.42578125" style="67"/>
  </cols>
  <sheetData>
    <row r="1" spans="14:26" x14ac:dyDescent="0.25">
      <c r="Y1" s="4"/>
      <c r="Z1" s="4"/>
    </row>
    <row r="2" spans="14:26" x14ac:dyDescent="0.25">
      <c r="Y2" s="4"/>
      <c r="Z2" s="4"/>
    </row>
    <row r="3" spans="14:26" x14ac:dyDescent="0.25">
      <c r="Y3" s="4"/>
      <c r="Z3" s="4"/>
    </row>
    <row r="4" spans="14:26" x14ac:dyDescent="0.25">
      <c r="Y4" s="4"/>
      <c r="Z4" s="4"/>
    </row>
    <row r="5" spans="14:26" x14ac:dyDescent="0.25">
      <c r="O5" s="4">
        <v>2023</v>
      </c>
      <c r="P5" s="4">
        <v>2024</v>
      </c>
      <c r="Q5" s="4">
        <v>2025</v>
      </c>
      <c r="Y5" s="4"/>
      <c r="Z5" s="83"/>
    </row>
    <row r="6" spans="14:26" x14ac:dyDescent="0.25">
      <c r="N6" s="4" t="s">
        <v>100</v>
      </c>
      <c r="O6" s="262">
        <v>130</v>
      </c>
      <c r="P6" s="270">
        <v>52.027999999999999</v>
      </c>
      <c r="Q6" s="270">
        <v>3992.6619999999998</v>
      </c>
      <c r="Y6" s="4"/>
      <c r="Z6" s="83"/>
    </row>
    <row r="7" spans="14:26" x14ac:dyDescent="0.25">
      <c r="N7" s="4" t="s">
        <v>101</v>
      </c>
      <c r="O7" s="262">
        <v>130.01499999999999</v>
      </c>
      <c r="P7" s="270">
        <v>52.48</v>
      </c>
      <c r="Q7" s="270">
        <v>1297.52</v>
      </c>
      <c r="Y7" s="4"/>
      <c r="Z7" s="83"/>
    </row>
    <row r="8" spans="14:26" x14ac:dyDescent="0.25">
      <c r="N8" s="4" t="s">
        <v>102</v>
      </c>
      <c r="O8" s="262"/>
      <c r="P8" s="270">
        <v>211.006</v>
      </c>
      <c r="Q8" s="270">
        <v>589.471</v>
      </c>
      <c r="Y8" s="4"/>
      <c r="Z8" s="83"/>
    </row>
    <row r="9" spans="14:26" x14ac:dyDescent="0.25">
      <c r="N9" s="4" t="s">
        <v>103</v>
      </c>
      <c r="O9" s="262">
        <v>26.003</v>
      </c>
      <c r="P9" s="270">
        <v>584.50599999999997</v>
      </c>
      <c r="Q9" s="270">
        <v>690.01800000000003</v>
      </c>
      <c r="Y9" s="4"/>
      <c r="Z9" s="83"/>
    </row>
    <row r="10" spans="14:26" x14ac:dyDescent="0.25">
      <c r="N10" s="4" t="s">
        <v>104</v>
      </c>
      <c r="O10" s="262"/>
      <c r="P10" s="270">
        <v>814.91</v>
      </c>
      <c r="Q10" s="270">
        <v>995.875</v>
      </c>
      <c r="Y10" s="4"/>
      <c r="Z10" s="83"/>
    </row>
    <row r="11" spans="14:26" x14ac:dyDescent="0.25">
      <c r="N11" s="4" t="s">
        <v>105</v>
      </c>
      <c r="O11" s="262"/>
      <c r="P11" s="270">
        <v>984.73</v>
      </c>
      <c r="Q11" s="270">
        <v>550</v>
      </c>
      <c r="Y11" s="4"/>
      <c r="Z11" s="83"/>
    </row>
    <row r="12" spans="14:26" x14ac:dyDescent="0.25">
      <c r="N12" s="4" t="s">
        <v>106</v>
      </c>
      <c r="O12" s="262"/>
      <c r="P12" s="262">
        <v>202.48</v>
      </c>
      <c r="Q12" s="262">
        <v>352.48199999999997</v>
      </c>
      <c r="Y12" s="4"/>
      <c r="Z12" s="83"/>
    </row>
    <row r="13" spans="14:26" x14ac:dyDescent="0.25">
      <c r="N13" s="4" t="s">
        <v>107</v>
      </c>
      <c r="O13" s="262"/>
      <c r="P13" s="270">
        <v>650</v>
      </c>
      <c r="Q13" s="270">
        <v>100</v>
      </c>
      <c r="Y13" s="4"/>
      <c r="Z13" s="83"/>
    </row>
    <row r="14" spans="14:26" x14ac:dyDescent="0.25">
      <c r="N14" s="4" t="s">
        <v>108</v>
      </c>
      <c r="O14" s="262">
        <v>17</v>
      </c>
      <c r="P14" s="270">
        <v>526.11300000000006</v>
      </c>
      <c r="Q14" s="270">
        <v>377.48199999999997</v>
      </c>
      <c r="Y14" s="4"/>
      <c r="Z14" s="83"/>
    </row>
    <row r="15" spans="14:26" x14ac:dyDescent="0.25">
      <c r="N15" s="4" t="s">
        <v>120</v>
      </c>
      <c r="O15" s="262"/>
      <c r="P15" s="270">
        <v>1347.0519999999999</v>
      </c>
      <c r="Q15" s="270">
        <v>754</v>
      </c>
      <c r="Y15" s="4"/>
      <c r="Z15" s="83"/>
    </row>
    <row r="16" spans="14:26" x14ac:dyDescent="0.25">
      <c r="N16" s="4" t="s">
        <v>110</v>
      </c>
      <c r="O16" s="262">
        <v>53</v>
      </c>
      <c r="P16" s="270">
        <v>1016.94</v>
      </c>
      <c r="Q16" s="270">
        <v>286</v>
      </c>
      <c r="Y16" s="4"/>
      <c r="Z16" s="83"/>
    </row>
    <row r="17" spans="2:26" ht="11.25" customHeight="1" x14ac:dyDescent="0.25">
      <c r="N17" s="4" t="s">
        <v>111</v>
      </c>
      <c r="O17" s="262"/>
      <c r="P17" s="262">
        <v>2146.1149999999998</v>
      </c>
      <c r="Q17" s="262">
        <v>338.48499999999996</v>
      </c>
      <c r="Y17" s="4"/>
      <c r="Z17" s="83"/>
    </row>
    <row r="18" spans="2:26" ht="15.75" customHeight="1" x14ac:dyDescent="0.25">
      <c r="B18" s="552" t="s">
        <v>112</v>
      </c>
      <c r="C18" s="552"/>
      <c r="D18" s="552"/>
      <c r="E18" s="552"/>
      <c r="F18" s="552"/>
      <c r="G18" s="552"/>
      <c r="H18" s="552"/>
      <c r="I18" s="552"/>
      <c r="J18" s="552"/>
      <c r="K18" s="552"/>
      <c r="L18" s="552"/>
      <c r="M18" s="552"/>
      <c r="N18" s="4" t="s">
        <v>190</v>
      </c>
      <c r="O18" s="262">
        <f t="shared" ref="O18:P18" si="0">SUM(O6:O17)</f>
        <v>356.01799999999997</v>
      </c>
      <c r="P18" s="262">
        <f t="shared" si="0"/>
        <v>8588.3599999999988</v>
      </c>
      <c r="Q18" s="262">
        <f t="shared" ref="Q18" si="1">SUM(Q6:Q17)</f>
        <v>10323.995000000001</v>
      </c>
      <c r="R18" s="262">
        <f>SUM(R6:R17)</f>
        <v>0</v>
      </c>
      <c r="Y18" s="4"/>
      <c r="Z18" s="83"/>
    </row>
    <row r="19" spans="2:26" ht="15.75" customHeight="1" x14ac:dyDescent="0.25">
      <c r="B19" s="328"/>
      <c r="Y19" s="4"/>
      <c r="Z19" s="83"/>
    </row>
    <row r="20" spans="2:26" x14ac:dyDescent="0.25">
      <c r="Y20" s="4"/>
      <c r="Z20" s="83"/>
    </row>
    <row r="21" spans="2:26" x14ac:dyDescent="0.25">
      <c r="Y21" s="4"/>
      <c r="Z21" s="83"/>
    </row>
    <row r="22" spans="2:26" x14ac:dyDescent="0.25">
      <c r="Y22" s="4"/>
      <c r="Z22" s="83"/>
    </row>
    <row r="23" spans="2:26" x14ac:dyDescent="0.25">
      <c r="O23" s="4">
        <v>2023</v>
      </c>
      <c r="P23" s="4">
        <v>2024</v>
      </c>
      <c r="Q23" s="4">
        <v>2025</v>
      </c>
      <c r="Y23" s="4"/>
      <c r="Z23" s="83"/>
    </row>
    <row r="24" spans="2:26" x14ac:dyDescent="0.25">
      <c r="N24" s="4" t="s">
        <v>100</v>
      </c>
      <c r="O24" s="262">
        <v>343.238</v>
      </c>
      <c r="P24" s="4">
        <v>550</v>
      </c>
      <c r="Q24" s="4">
        <v>486</v>
      </c>
      <c r="Y24" s="4"/>
      <c r="Z24" s="83"/>
    </row>
    <row r="25" spans="2:26" x14ac:dyDescent="0.25">
      <c r="N25" s="4" t="s">
        <v>101</v>
      </c>
      <c r="O25" s="262">
        <v>518.00000000000011</v>
      </c>
      <c r="P25" s="270">
        <v>505.91558689024396</v>
      </c>
      <c r="Q25" s="270">
        <v>534.08313552006905</v>
      </c>
      <c r="Y25" s="4"/>
      <c r="Z25" s="83"/>
    </row>
    <row r="26" spans="2:26" x14ac:dyDescent="0.25">
      <c r="N26" s="4" t="s">
        <v>102</v>
      </c>
      <c r="O26" s="262">
        <v>0</v>
      </c>
      <c r="P26" s="270">
        <v>355.35321270485201</v>
      </c>
      <c r="Q26" s="270">
        <v>542.96635457893615</v>
      </c>
      <c r="Y26" s="4"/>
      <c r="Z26" s="83"/>
    </row>
    <row r="27" spans="2:26" x14ac:dyDescent="0.25">
      <c r="N27" s="4" t="s">
        <v>103</v>
      </c>
      <c r="O27" s="262">
        <v>550</v>
      </c>
      <c r="P27" s="270">
        <v>311.1617502643258</v>
      </c>
      <c r="Q27" s="270">
        <v>350.24428348245982</v>
      </c>
      <c r="Y27" s="4"/>
      <c r="Z27" s="83"/>
    </row>
    <row r="28" spans="2:26" x14ac:dyDescent="0.25">
      <c r="N28" s="4" t="s">
        <v>104</v>
      </c>
      <c r="O28" s="262">
        <v>0</v>
      </c>
      <c r="P28" s="270">
        <v>506.00512940079278</v>
      </c>
      <c r="Q28" s="270">
        <v>319.82691602861803</v>
      </c>
      <c r="Y28" s="4"/>
      <c r="Z28" s="83"/>
    </row>
    <row r="29" spans="2:26" x14ac:dyDescent="0.25">
      <c r="N29" s="4" t="s">
        <v>105</v>
      </c>
      <c r="O29" s="262">
        <v>0</v>
      </c>
      <c r="P29" s="270">
        <v>635.98157870685361</v>
      </c>
      <c r="Q29" s="270">
        <v>300.7409090909091</v>
      </c>
      <c r="Y29" s="4"/>
      <c r="Z29" s="83"/>
    </row>
    <row r="30" spans="2:26" x14ac:dyDescent="0.25">
      <c r="N30" s="4" t="s">
        <v>106</v>
      </c>
      <c r="O30" s="262">
        <v>0</v>
      </c>
      <c r="P30" s="270">
        <v>356.25790201501388</v>
      </c>
      <c r="Q30" s="270">
        <v>312.67803746006894</v>
      </c>
      <c r="Y30" s="4"/>
      <c r="Z30" s="83"/>
    </row>
    <row r="31" spans="2:26" x14ac:dyDescent="0.25">
      <c r="N31" s="4" t="s">
        <v>107</v>
      </c>
      <c r="O31" s="262">
        <v>0</v>
      </c>
      <c r="P31" s="270">
        <v>288.94346153846152</v>
      </c>
      <c r="Q31" s="270">
        <v>282.44499999999999</v>
      </c>
      <c r="Y31" s="4"/>
      <c r="Z31" s="83"/>
    </row>
    <row r="32" spans="2:26" x14ac:dyDescent="0.25">
      <c r="N32" s="4" t="s">
        <v>108</v>
      </c>
      <c r="O32" s="262">
        <v>307.53411764705879</v>
      </c>
      <c r="P32" s="270">
        <v>693.415216883065</v>
      </c>
      <c r="Q32" s="270">
        <v>312.54168410679188</v>
      </c>
      <c r="Y32" s="4"/>
      <c r="Z32" s="83"/>
    </row>
    <row r="33" spans="2:26" x14ac:dyDescent="0.25">
      <c r="N33" s="4" t="s">
        <v>120</v>
      </c>
      <c r="O33" s="262">
        <v>0</v>
      </c>
      <c r="P33" s="270">
        <v>518.59911866802474</v>
      </c>
      <c r="Q33" s="270">
        <v>285.03793103448277</v>
      </c>
      <c r="Y33" s="4"/>
      <c r="Z33" s="83"/>
    </row>
    <row r="34" spans="2:26" x14ac:dyDescent="0.25">
      <c r="N34" s="4" t="s">
        <v>110</v>
      </c>
      <c r="O34" s="262">
        <v>343.75471698113205</v>
      </c>
      <c r="P34" s="270">
        <v>665.93563042067387</v>
      </c>
      <c r="Q34" s="270">
        <v>293.38181818181818</v>
      </c>
      <c r="Y34" s="4"/>
      <c r="Z34" s="83"/>
    </row>
    <row r="35" spans="2:26" x14ac:dyDescent="0.25">
      <c r="N35" s="4" t="s">
        <v>111</v>
      </c>
      <c r="O35" s="262">
        <v>0</v>
      </c>
      <c r="P35" s="270">
        <v>564.00480402960716</v>
      </c>
      <c r="Q35" s="270">
        <v>332.00998567144785</v>
      </c>
      <c r="Y35" s="4"/>
      <c r="Z35" s="83"/>
    </row>
    <row r="36" spans="2:26" x14ac:dyDescent="0.25">
      <c r="O36" s="262"/>
      <c r="P36" s="262"/>
      <c r="Q36" s="262"/>
      <c r="Y36" s="4"/>
      <c r="Z36" s="83"/>
    </row>
    <row r="37" spans="2:26" ht="0.95" customHeight="1" x14ac:dyDescent="0.25">
      <c r="Y37" s="83"/>
      <c r="Z37" s="83"/>
    </row>
    <row r="38" spans="2:26" x14ac:dyDescent="0.25">
      <c r="B38" s="553" t="s">
        <v>112</v>
      </c>
      <c r="C38" s="553"/>
      <c r="D38" s="553"/>
      <c r="E38" s="553"/>
      <c r="F38" s="553"/>
      <c r="G38" s="553"/>
      <c r="H38" s="553"/>
      <c r="I38" s="553"/>
      <c r="J38" s="553"/>
      <c r="K38" s="553"/>
      <c r="L38" s="553"/>
      <c r="M38" s="553"/>
      <c r="Y38" s="83"/>
      <c r="Z38" s="83"/>
    </row>
    <row r="39" spans="2:26" x14ac:dyDescent="0.25">
      <c r="B39" s="328"/>
      <c r="Y39" s="83"/>
      <c r="Z39" s="83"/>
    </row>
    <row r="40" spans="2:26" x14ac:dyDescent="0.25">
      <c r="Y40" s="83"/>
      <c r="Z40" s="83"/>
    </row>
    <row r="41" spans="2:26" x14ac:dyDescent="0.25">
      <c r="Y41" s="83"/>
      <c r="Z41" s="83"/>
    </row>
    <row r="42" spans="2:26" x14ac:dyDescent="0.25">
      <c r="Y42" s="83"/>
      <c r="Z42" s="83"/>
    </row>
    <row r="43" spans="2:26" x14ac:dyDescent="0.25">
      <c r="Y43" s="83"/>
      <c r="Z43" s="83"/>
    </row>
    <row r="44" spans="2:26" x14ac:dyDescent="0.25">
      <c r="Y44" s="4"/>
      <c r="Z44" s="4"/>
    </row>
    <row r="45" spans="2:26" x14ac:dyDescent="0.25">
      <c r="Y45" s="4"/>
      <c r="Z45" s="4"/>
    </row>
    <row r="46" spans="2:26" x14ac:dyDescent="0.25">
      <c r="Y46" s="4"/>
      <c r="Z46" s="4"/>
    </row>
    <row r="47" spans="2:26" x14ac:dyDescent="0.25">
      <c r="Y47" s="4"/>
      <c r="Z47" s="4"/>
    </row>
    <row r="48" spans="2:26" x14ac:dyDescent="0.25">
      <c r="Y48" s="4"/>
      <c r="Z48" s="4"/>
    </row>
    <row r="49" spans="25:26" x14ac:dyDescent="0.25">
      <c r="Y49" s="4"/>
      <c r="Z49" s="4"/>
    </row>
  </sheetData>
  <mergeCells count="2">
    <mergeCell ref="B18:M18"/>
    <mergeCell ref="B38:M38"/>
  </mergeCells>
  <pageMargins left="0.70866141732283472" right="0.70866141732283472" top="0.74803149606299213" bottom="0.74803149606299213" header="0.31496062992125984" footer="0.31496062992125984"/>
  <pageSetup scale="85" orientation="landscape" r:id="rId1"/>
  <ignoredErrors>
    <ignoredError sqref="Q18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CF38-2145-447A-BC60-693EB9A57BC7}">
  <sheetPr codeName="Hoja12">
    <pageSetUpPr fitToPage="1"/>
  </sheetPr>
  <dimension ref="B1:H13"/>
  <sheetViews>
    <sheetView zoomScaleNormal="100" zoomScaleSheetLayoutView="100" workbookViewId="0">
      <selection activeCell="H22" sqref="H22"/>
    </sheetView>
  </sheetViews>
  <sheetFormatPr baseColWidth="10" defaultColWidth="11.42578125" defaultRowHeight="15" x14ac:dyDescent="0.25"/>
  <cols>
    <col min="1" max="1" width="3.5703125" customWidth="1"/>
    <col min="2" max="2" width="18" customWidth="1"/>
    <col min="3" max="6" width="12.7109375" customWidth="1"/>
  </cols>
  <sheetData>
    <row r="1" spans="2:8" ht="15.75" thickBot="1" x14ac:dyDescent="0.3"/>
    <row r="2" spans="2:8" ht="15.75" thickBot="1" x14ac:dyDescent="0.3">
      <c r="B2" s="577" t="s">
        <v>233</v>
      </c>
      <c r="C2" s="578"/>
      <c r="D2" s="578"/>
      <c r="E2" s="579"/>
      <c r="F2" s="580"/>
    </row>
    <row r="3" spans="2:8" ht="22.7" customHeight="1" x14ac:dyDescent="0.25">
      <c r="B3" s="581" t="s">
        <v>266</v>
      </c>
      <c r="C3" s="582"/>
      <c r="D3" s="582"/>
      <c r="E3" s="583"/>
      <c r="F3" s="584"/>
    </row>
    <row r="4" spans="2:8" x14ac:dyDescent="0.25">
      <c r="B4" s="18" t="s">
        <v>121</v>
      </c>
      <c r="C4" s="79">
        <v>2022</v>
      </c>
      <c r="D4" s="79">
        <v>2023</v>
      </c>
      <c r="E4" s="246">
        <v>2024</v>
      </c>
      <c r="F4" s="81">
        <v>2025</v>
      </c>
    </row>
    <row r="5" spans="2:8" x14ac:dyDescent="0.25">
      <c r="B5" s="17" t="s">
        <v>122</v>
      </c>
      <c r="C5" s="146">
        <v>308.03148999999996</v>
      </c>
      <c r="D5" s="146">
        <v>160.98529999999997</v>
      </c>
      <c r="E5" s="247">
        <v>270.11781999999994</v>
      </c>
      <c r="F5" s="147">
        <v>132.11121999999997</v>
      </c>
      <c r="G5" s="285"/>
      <c r="H5" s="285"/>
    </row>
    <row r="6" spans="2:8" x14ac:dyDescent="0.25">
      <c r="B6" s="17" t="s">
        <v>123</v>
      </c>
      <c r="C6" s="146">
        <v>9001.9481999999934</v>
      </c>
      <c r="D6" s="146">
        <v>10029.632490000002</v>
      </c>
      <c r="E6" s="247">
        <v>11491.223920000004</v>
      </c>
      <c r="F6" s="147">
        <v>10934.210280000007</v>
      </c>
      <c r="G6" s="285"/>
      <c r="H6" s="285"/>
    </row>
    <row r="7" spans="2:8" x14ac:dyDescent="0.25">
      <c r="B7" s="17" t="s">
        <v>124</v>
      </c>
      <c r="C7" s="146">
        <v>134371.61907000004</v>
      </c>
      <c r="D7" s="146">
        <v>138883.69556999998</v>
      </c>
      <c r="E7" s="247">
        <v>148563.28003000017</v>
      </c>
      <c r="F7" s="147">
        <v>153772.47094999999</v>
      </c>
      <c r="G7" s="285"/>
      <c r="H7" s="285"/>
    </row>
    <row r="8" spans="2:8" x14ac:dyDescent="0.25">
      <c r="B8" s="17" t="s">
        <v>125</v>
      </c>
      <c r="C8" s="146">
        <v>109118.67778</v>
      </c>
      <c r="D8" s="146">
        <v>93497.43750999996</v>
      </c>
      <c r="E8" s="247">
        <v>101135.17909999989</v>
      </c>
      <c r="F8" s="147">
        <v>105778.31999999999</v>
      </c>
      <c r="G8" s="285"/>
      <c r="H8" s="285"/>
    </row>
    <row r="9" spans="2:8" ht="15.75" thickBot="1" x14ac:dyDescent="0.3">
      <c r="B9" s="25" t="s">
        <v>98</v>
      </c>
      <c r="C9" s="148">
        <v>252800.27654000002</v>
      </c>
      <c r="D9" s="148">
        <v>242571.75086999993</v>
      </c>
      <c r="E9" s="248">
        <v>261459.80087000006</v>
      </c>
      <c r="F9" s="149">
        <v>270617.11245000002</v>
      </c>
      <c r="G9" s="285"/>
      <c r="H9" s="285"/>
    </row>
    <row r="10" spans="2:8" ht="30.75" customHeight="1" thickBot="1" x14ac:dyDescent="0.3">
      <c r="B10" s="585" t="s">
        <v>289</v>
      </c>
      <c r="C10" s="586"/>
      <c r="D10" s="586"/>
      <c r="E10" s="586"/>
      <c r="F10" s="587"/>
    </row>
    <row r="11" spans="2:8" x14ac:dyDescent="0.25">
      <c r="B11" s="85" t="s">
        <v>76</v>
      </c>
    </row>
    <row r="12" spans="2:8" x14ac:dyDescent="0.25">
      <c r="C12" s="425"/>
      <c r="D12" s="425"/>
      <c r="E12" s="425"/>
      <c r="F12" s="425"/>
    </row>
    <row r="13" spans="2:8" x14ac:dyDescent="0.25">
      <c r="C13" s="425"/>
      <c r="D13" s="425"/>
      <c r="E13" s="425"/>
      <c r="F13" s="425"/>
    </row>
  </sheetData>
  <mergeCells count="3">
    <mergeCell ref="B2:F2"/>
    <mergeCell ref="B3:F3"/>
    <mergeCell ref="B10:F10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7138F-B62A-49CF-A471-9F02EA40B34C}">
  <sheetPr codeName="Hoja13">
    <pageSetUpPr fitToPage="1"/>
  </sheetPr>
  <dimension ref="A1:R35"/>
  <sheetViews>
    <sheetView zoomScaleNormal="100" zoomScaleSheetLayoutView="80" workbookViewId="0">
      <selection activeCell="L26" sqref="L26"/>
    </sheetView>
  </sheetViews>
  <sheetFormatPr baseColWidth="10" defaultColWidth="11.42578125" defaultRowHeight="15" x14ac:dyDescent="0.25"/>
  <cols>
    <col min="1" max="1" width="8.42578125" customWidth="1"/>
    <col min="2" max="2" width="17" customWidth="1"/>
    <col min="3" max="10" width="9.85546875" customWidth="1"/>
    <col min="11" max="11" width="11.5703125" customWidth="1"/>
    <col min="12" max="13" width="12" customWidth="1"/>
    <col min="14" max="14" width="11.140625" customWidth="1"/>
    <col min="15" max="16" width="11.42578125" customWidth="1"/>
  </cols>
  <sheetData>
    <row r="1" spans="1:18" ht="15.75" thickBot="1" x14ac:dyDescent="0.3"/>
    <row r="2" spans="1:18" ht="15.75" thickBot="1" x14ac:dyDescent="0.3">
      <c r="B2" s="577" t="s">
        <v>234</v>
      </c>
      <c r="C2" s="578"/>
      <c r="D2" s="578"/>
      <c r="E2" s="578"/>
      <c r="F2" s="578"/>
      <c r="G2" s="578"/>
      <c r="H2" s="578"/>
      <c r="I2" s="578"/>
      <c r="J2" s="580"/>
    </row>
    <row r="3" spans="1:18" ht="21" customHeight="1" x14ac:dyDescent="0.25">
      <c r="B3" s="588" t="s">
        <v>22</v>
      </c>
      <c r="C3" s="589"/>
      <c r="D3" s="589"/>
      <c r="E3" s="589"/>
      <c r="F3" s="589"/>
      <c r="G3" s="589"/>
      <c r="H3" s="589"/>
      <c r="I3" s="589"/>
      <c r="J3" s="590"/>
    </row>
    <row r="4" spans="1:18" x14ac:dyDescent="0.25">
      <c r="B4" s="597" t="s">
        <v>81</v>
      </c>
      <c r="C4" s="591">
        <v>2022</v>
      </c>
      <c r="D4" s="592"/>
      <c r="E4" s="591">
        <v>2023</v>
      </c>
      <c r="F4" s="592"/>
      <c r="G4" s="593">
        <v>2024</v>
      </c>
      <c r="H4" s="594"/>
      <c r="I4" s="595">
        <v>2025</v>
      </c>
      <c r="J4" s="596"/>
    </row>
    <row r="5" spans="1:18" ht="20.25" customHeight="1" x14ac:dyDescent="0.25">
      <c r="B5" s="598"/>
      <c r="C5" s="112" t="s">
        <v>82</v>
      </c>
      <c r="D5" s="113" t="s">
        <v>83</v>
      </c>
      <c r="E5" s="112" t="s">
        <v>82</v>
      </c>
      <c r="F5" s="113" t="s">
        <v>83</v>
      </c>
      <c r="G5" s="112" t="s">
        <v>82</v>
      </c>
      <c r="H5" s="113" t="s">
        <v>83</v>
      </c>
      <c r="I5" s="112" t="s">
        <v>82</v>
      </c>
      <c r="J5" s="114" t="s">
        <v>83</v>
      </c>
    </row>
    <row r="6" spans="1:18" ht="21.75" customHeight="1" x14ac:dyDescent="0.25">
      <c r="B6" s="599"/>
      <c r="C6" s="87" t="s">
        <v>263</v>
      </c>
      <c r="D6" s="88" t="s">
        <v>264</v>
      </c>
      <c r="E6" s="87" t="s">
        <v>263</v>
      </c>
      <c r="F6" s="88" t="s">
        <v>264</v>
      </c>
      <c r="G6" s="87" t="s">
        <v>263</v>
      </c>
      <c r="H6" s="88" t="s">
        <v>264</v>
      </c>
      <c r="I6" s="87" t="s">
        <v>263</v>
      </c>
      <c r="J6" s="89" t="s">
        <v>264</v>
      </c>
    </row>
    <row r="7" spans="1:18" x14ac:dyDescent="0.25">
      <c r="A7" s="2"/>
      <c r="B7" s="72" t="s">
        <v>86</v>
      </c>
      <c r="C7" s="168"/>
      <c r="D7" s="133"/>
      <c r="E7" s="168"/>
      <c r="F7" s="133"/>
      <c r="G7" s="132"/>
      <c r="H7" s="133"/>
      <c r="I7" s="132">
        <v>12.5</v>
      </c>
      <c r="J7" s="134">
        <v>502.88</v>
      </c>
      <c r="K7" s="425"/>
      <c r="L7" s="285"/>
      <c r="M7" s="297"/>
      <c r="N7" s="2"/>
      <c r="O7" s="2"/>
      <c r="P7" s="2"/>
      <c r="Q7" s="2"/>
      <c r="R7" s="2"/>
    </row>
    <row r="8" spans="1:18" x14ac:dyDescent="0.25">
      <c r="A8" s="2"/>
      <c r="B8" s="72" t="s">
        <v>126</v>
      </c>
      <c r="C8" s="168">
        <v>850</v>
      </c>
      <c r="D8" s="133">
        <v>562.7945882352941</v>
      </c>
      <c r="E8" s="168">
        <v>472</v>
      </c>
      <c r="F8" s="133">
        <v>648.43262711864395</v>
      </c>
      <c r="G8" s="132">
        <v>85.207999999999998</v>
      </c>
      <c r="H8" s="133">
        <v>606.10869871373575</v>
      </c>
      <c r="I8" s="132">
        <v>242.83999999999997</v>
      </c>
      <c r="J8" s="134">
        <v>537.15697578652612</v>
      </c>
      <c r="K8" s="425"/>
      <c r="L8" s="285"/>
      <c r="M8" s="297"/>
      <c r="N8" s="2"/>
      <c r="O8" s="2"/>
      <c r="P8" s="2"/>
      <c r="Q8" s="2"/>
      <c r="R8" s="2"/>
    </row>
    <row r="9" spans="1:18" x14ac:dyDescent="0.25">
      <c r="A9" s="2"/>
      <c r="B9" s="72" t="s">
        <v>127</v>
      </c>
      <c r="C9" s="168">
        <v>52.344000000000001</v>
      </c>
      <c r="D9" s="133">
        <v>1049.4559070762648</v>
      </c>
      <c r="E9" s="168"/>
      <c r="F9" s="133"/>
      <c r="G9" s="132"/>
      <c r="H9" s="133"/>
      <c r="I9" s="132"/>
      <c r="J9" s="134"/>
      <c r="K9" s="425"/>
      <c r="L9" s="285"/>
      <c r="M9" s="297"/>
      <c r="N9" s="2"/>
      <c r="O9" s="2"/>
      <c r="P9" s="2"/>
      <c r="Q9" s="2"/>
      <c r="R9" s="2"/>
    </row>
    <row r="10" spans="1:18" x14ac:dyDescent="0.25">
      <c r="A10" s="2"/>
      <c r="B10" s="72" t="s">
        <v>87</v>
      </c>
      <c r="C10" s="168">
        <v>18008.735000000001</v>
      </c>
      <c r="D10" s="133">
        <v>500.99603386911934</v>
      </c>
      <c r="E10" s="168">
        <v>21263.94</v>
      </c>
      <c r="F10" s="133">
        <v>585.06301795433956</v>
      </c>
      <c r="G10" s="132">
        <v>18269.340000000011</v>
      </c>
      <c r="H10" s="133">
        <v>551.42468365031209</v>
      </c>
      <c r="I10" s="132">
        <v>18385.485000000001</v>
      </c>
      <c r="J10" s="134">
        <v>477.55732796823133</v>
      </c>
      <c r="K10" s="425"/>
      <c r="L10" s="285"/>
      <c r="M10" s="297"/>
      <c r="N10" s="2"/>
      <c r="O10" s="2"/>
      <c r="P10" s="2"/>
      <c r="Q10" s="2"/>
      <c r="R10" s="2"/>
    </row>
    <row r="11" spans="1:18" x14ac:dyDescent="0.25">
      <c r="A11" s="2"/>
      <c r="B11" s="72" t="s">
        <v>88</v>
      </c>
      <c r="C11" s="168">
        <v>2942.7450000000003</v>
      </c>
      <c r="D11" s="133">
        <v>592.98795172534483</v>
      </c>
      <c r="E11" s="168">
        <v>2993.9615000000003</v>
      </c>
      <c r="F11" s="133">
        <v>651.36014942075894</v>
      </c>
      <c r="G11" s="132">
        <v>2551.0100000000011</v>
      </c>
      <c r="H11" s="133">
        <v>662.83733501632651</v>
      </c>
      <c r="I11" s="132">
        <v>442</v>
      </c>
      <c r="J11" s="134">
        <v>544.11764705882354</v>
      </c>
      <c r="K11" s="425"/>
      <c r="L11" s="285"/>
      <c r="M11" s="297"/>
      <c r="N11" s="2"/>
      <c r="O11" s="2"/>
      <c r="P11" s="2"/>
      <c r="Q11" s="2"/>
      <c r="R11" s="2"/>
    </row>
    <row r="12" spans="1:18" x14ac:dyDescent="0.25">
      <c r="A12" s="2"/>
      <c r="B12" s="72" t="s">
        <v>89</v>
      </c>
      <c r="C12" s="168"/>
      <c r="D12" s="133"/>
      <c r="E12" s="168"/>
      <c r="F12" s="133"/>
      <c r="G12" s="132">
        <v>3.0599999999999996</v>
      </c>
      <c r="H12" s="133">
        <v>1552.9411764705885</v>
      </c>
      <c r="I12" s="132"/>
      <c r="J12" s="134"/>
      <c r="K12" s="425"/>
      <c r="L12" s="285"/>
      <c r="M12" s="297"/>
      <c r="N12" s="2"/>
      <c r="O12" s="2"/>
      <c r="P12" s="2"/>
      <c r="Q12" s="2"/>
      <c r="R12" s="2"/>
    </row>
    <row r="13" spans="1:18" x14ac:dyDescent="0.25">
      <c r="A13" s="2"/>
      <c r="B13" s="72" t="s">
        <v>90</v>
      </c>
      <c r="C13" s="168">
        <v>5690.23</v>
      </c>
      <c r="D13" s="133">
        <v>546.88552132339112</v>
      </c>
      <c r="E13" s="168">
        <v>1567</v>
      </c>
      <c r="F13" s="133">
        <v>633.00765794511801</v>
      </c>
      <c r="G13" s="132">
        <v>1950.06</v>
      </c>
      <c r="H13" s="133">
        <v>536.76388418817885</v>
      </c>
      <c r="I13" s="132">
        <v>1633.04</v>
      </c>
      <c r="J13" s="134">
        <v>508.44047298290309</v>
      </c>
      <c r="K13" s="425"/>
      <c r="L13" s="285"/>
      <c r="M13" s="297"/>
      <c r="N13" s="2"/>
      <c r="O13" s="2"/>
      <c r="P13" s="2"/>
      <c r="Q13" s="2"/>
      <c r="R13" s="2"/>
    </row>
    <row r="14" spans="1:18" x14ac:dyDescent="0.25">
      <c r="A14" s="2"/>
      <c r="B14" s="72" t="s">
        <v>128</v>
      </c>
      <c r="C14" s="168">
        <v>86</v>
      </c>
      <c r="D14" s="133">
        <v>575.24151162790702</v>
      </c>
      <c r="E14" s="168">
        <v>132.5</v>
      </c>
      <c r="F14" s="133">
        <v>659.36045283018859</v>
      </c>
      <c r="G14" s="132">
        <v>150.5</v>
      </c>
      <c r="H14" s="133">
        <v>618.67056478405323</v>
      </c>
      <c r="I14" s="132">
        <v>156.75</v>
      </c>
      <c r="J14" s="134">
        <v>543.24497607655496</v>
      </c>
      <c r="K14" s="425"/>
      <c r="L14" s="285"/>
      <c r="M14" s="297"/>
      <c r="N14" s="2"/>
      <c r="O14" s="2"/>
      <c r="P14" s="2"/>
      <c r="Q14" s="2"/>
      <c r="R14" s="2"/>
    </row>
    <row r="15" spans="1:18" x14ac:dyDescent="0.25">
      <c r="A15" s="2"/>
      <c r="B15" s="72" t="s">
        <v>113</v>
      </c>
      <c r="C15" s="168">
        <v>157.02200000000002</v>
      </c>
      <c r="D15" s="133">
        <v>795.06253900727279</v>
      </c>
      <c r="E15" s="168">
        <v>4.5359999999999996</v>
      </c>
      <c r="F15" s="133">
        <v>732.43827160493834</v>
      </c>
      <c r="G15" s="132">
        <v>0.28748000000000001</v>
      </c>
      <c r="H15" s="133">
        <v>8061.8477807151794</v>
      </c>
      <c r="I15" s="132"/>
      <c r="J15" s="134"/>
      <c r="K15" s="425"/>
      <c r="L15" s="457"/>
      <c r="M15" s="297"/>
      <c r="N15" s="2"/>
      <c r="O15" s="2"/>
      <c r="P15" s="2"/>
      <c r="Q15" s="2"/>
      <c r="R15" s="2"/>
    </row>
    <row r="16" spans="1:18" x14ac:dyDescent="0.25">
      <c r="A16" s="2"/>
      <c r="B16" s="72" t="s">
        <v>93</v>
      </c>
      <c r="C16" s="168">
        <v>21500.832280000002</v>
      </c>
      <c r="D16" s="133">
        <v>637.38978898727544</v>
      </c>
      <c r="E16" s="168">
        <v>20239.818000000003</v>
      </c>
      <c r="F16" s="133">
        <v>689.23823228054721</v>
      </c>
      <c r="G16" s="132">
        <v>20780.380119999998</v>
      </c>
      <c r="H16" s="133">
        <v>627.12679723589179</v>
      </c>
      <c r="I16" s="132">
        <v>19849.101000000002</v>
      </c>
      <c r="J16" s="134">
        <v>550.84194997042948</v>
      </c>
      <c r="K16" s="425"/>
      <c r="L16" s="285"/>
      <c r="M16" s="297"/>
      <c r="N16" s="2"/>
      <c r="O16" s="2"/>
      <c r="P16" s="2"/>
      <c r="Q16" s="2"/>
      <c r="R16" s="2"/>
    </row>
    <row r="17" spans="1:18" x14ac:dyDescent="0.25">
      <c r="A17" s="2"/>
      <c r="B17" s="72" t="s">
        <v>129</v>
      </c>
      <c r="C17" s="168">
        <v>48.436</v>
      </c>
      <c r="D17" s="133">
        <v>644.11140474027582</v>
      </c>
      <c r="E17" s="168">
        <v>33.799999999999997</v>
      </c>
      <c r="F17" s="133">
        <v>643.12544378698226</v>
      </c>
      <c r="G17" s="132">
        <v>60</v>
      </c>
      <c r="H17" s="133">
        <v>597.99150000000009</v>
      </c>
      <c r="I17" s="132">
        <v>44.2</v>
      </c>
      <c r="J17" s="134">
        <v>541.82375565610857</v>
      </c>
      <c r="K17" s="425"/>
      <c r="L17" s="285"/>
      <c r="M17" s="297"/>
      <c r="N17" s="2"/>
      <c r="O17" s="2"/>
      <c r="P17" s="2"/>
      <c r="Q17" s="2"/>
      <c r="R17" s="2"/>
    </row>
    <row r="18" spans="1:18" x14ac:dyDescent="0.25">
      <c r="A18" s="2"/>
      <c r="B18" s="72" t="s">
        <v>114</v>
      </c>
      <c r="C18" s="168">
        <v>4142.125</v>
      </c>
      <c r="D18" s="133">
        <v>458.36779189425721</v>
      </c>
      <c r="E18" s="168">
        <v>3935</v>
      </c>
      <c r="F18" s="133">
        <v>485.78550444726812</v>
      </c>
      <c r="G18" s="132">
        <v>10703.075000000001</v>
      </c>
      <c r="H18" s="133">
        <v>548.7591285681915</v>
      </c>
      <c r="I18" s="132">
        <v>22412.424999999999</v>
      </c>
      <c r="J18" s="134">
        <v>507.85512768029332</v>
      </c>
      <c r="K18" s="425"/>
      <c r="L18" s="285"/>
      <c r="M18" s="297"/>
      <c r="N18" s="2"/>
      <c r="O18" s="2"/>
      <c r="P18" s="2"/>
      <c r="Q18" s="2"/>
      <c r="R18" s="2"/>
    </row>
    <row r="19" spans="1:18" x14ac:dyDescent="0.25">
      <c r="A19" s="2"/>
      <c r="B19" s="72" t="s">
        <v>130</v>
      </c>
      <c r="C19" s="168">
        <v>1383.2139999999999</v>
      </c>
      <c r="D19" s="133">
        <v>603.9789215551607</v>
      </c>
      <c r="E19" s="168">
        <v>1196</v>
      </c>
      <c r="F19" s="133">
        <v>681.34694816053525</v>
      </c>
      <c r="G19" s="132">
        <v>1352</v>
      </c>
      <c r="H19" s="133">
        <v>619.90015532544385</v>
      </c>
      <c r="I19" s="132">
        <v>967.2</v>
      </c>
      <c r="J19" s="134">
        <v>564.94623655913972</v>
      </c>
      <c r="K19" s="425"/>
      <c r="L19" s="285"/>
      <c r="M19" s="297"/>
      <c r="N19" s="2"/>
      <c r="O19" s="2"/>
      <c r="P19" s="2"/>
      <c r="Q19" s="2"/>
      <c r="R19" s="2"/>
    </row>
    <row r="20" spans="1:18" x14ac:dyDescent="0.25">
      <c r="A20" s="2"/>
      <c r="B20" s="72" t="s">
        <v>115</v>
      </c>
      <c r="C20" s="168">
        <v>1540.01</v>
      </c>
      <c r="D20" s="133">
        <v>607.33569911883694</v>
      </c>
      <c r="E20" s="168">
        <v>416.9</v>
      </c>
      <c r="F20" s="133">
        <v>668.00940273446872</v>
      </c>
      <c r="G20" s="132"/>
      <c r="H20" s="133"/>
      <c r="I20" s="132"/>
      <c r="J20" s="134"/>
      <c r="K20" s="425"/>
      <c r="L20" s="285"/>
      <c r="M20" s="297"/>
      <c r="N20" s="2"/>
      <c r="O20" s="2"/>
      <c r="P20" s="2"/>
      <c r="Q20" s="2"/>
      <c r="R20" s="2"/>
    </row>
    <row r="21" spans="1:18" x14ac:dyDescent="0.25">
      <c r="A21" s="2"/>
      <c r="B21" s="72" t="s">
        <v>132</v>
      </c>
      <c r="C21" s="168">
        <v>364</v>
      </c>
      <c r="D21" s="133">
        <v>641.45868131868133</v>
      </c>
      <c r="E21" s="168">
        <v>364</v>
      </c>
      <c r="F21" s="133">
        <v>654.01230769230767</v>
      </c>
      <c r="G21" s="132">
        <v>418</v>
      </c>
      <c r="H21" s="133">
        <v>593.06401913875595</v>
      </c>
      <c r="I21" s="132">
        <v>319.5</v>
      </c>
      <c r="J21" s="134">
        <v>531.56181533646327</v>
      </c>
      <c r="K21" s="425"/>
      <c r="L21" s="285"/>
      <c r="M21" s="297"/>
      <c r="N21" s="2"/>
      <c r="O21" s="2"/>
      <c r="P21" s="2"/>
      <c r="Q21" s="2"/>
      <c r="R21" s="2"/>
    </row>
    <row r="22" spans="1:18" x14ac:dyDescent="0.25">
      <c r="A22" s="2"/>
      <c r="B22" s="72" t="s">
        <v>95</v>
      </c>
      <c r="C22" s="168">
        <v>30743.17</v>
      </c>
      <c r="D22" s="133">
        <v>546.91168770169111</v>
      </c>
      <c r="E22" s="168">
        <v>27717.529010000002</v>
      </c>
      <c r="F22" s="133">
        <v>644.3862886751607</v>
      </c>
      <c r="G22" s="132">
        <v>28977.360000000001</v>
      </c>
      <c r="H22" s="133">
        <v>586.9862530610103</v>
      </c>
      <c r="I22" s="132">
        <v>28684.889000000006</v>
      </c>
      <c r="J22" s="134">
        <v>520.68717748916492</v>
      </c>
      <c r="K22" s="425"/>
      <c r="L22" s="285"/>
      <c r="M22" s="297"/>
      <c r="N22" s="2"/>
      <c r="O22" s="2"/>
      <c r="P22" s="2"/>
      <c r="Q22" s="2"/>
      <c r="R22" s="2"/>
    </row>
    <row r="23" spans="1:18" x14ac:dyDescent="0.25">
      <c r="A23" s="2"/>
      <c r="B23" s="72" t="s">
        <v>96</v>
      </c>
      <c r="C23" s="168">
        <v>8824.0599999999977</v>
      </c>
      <c r="D23" s="133">
        <v>650.74824400559407</v>
      </c>
      <c r="E23" s="168">
        <v>10192.069999999998</v>
      </c>
      <c r="F23" s="133">
        <v>692.63052255331843</v>
      </c>
      <c r="G23" s="132">
        <v>7300.5499999999956</v>
      </c>
      <c r="H23" s="133">
        <v>680.20991158200411</v>
      </c>
      <c r="I23" s="132">
        <v>5915.3300000000008</v>
      </c>
      <c r="J23" s="134">
        <v>552.40429697075228</v>
      </c>
      <c r="K23" s="425"/>
      <c r="L23" s="285"/>
      <c r="M23" s="297"/>
      <c r="N23" s="2"/>
      <c r="O23" s="2"/>
      <c r="P23" s="2"/>
      <c r="Q23" s="2"/>
      <c r="R23" s="2"/>
    </row>
    <row r="24" spans="1:18" x14ac:dyDescent="0.25">
      <c r="A24" s="2"/>
      <c r="B24" s="72" t="s">
        <v>133</v>
      </c>
      <c r="C24" s="168"/>
      <c r="D24" s="133"/>
      <c r="E24" s="168">
        <v>26</v>
      </c>
      <c r="F24" s="133">
        <v>683.69230769230774</v>
      </c>
      <c r="G24" s="132">
        <v>5.25</v>
      </c>
      <c r="H24" s="133">
        <v>659.63238095238091</v>
      </c>
      <c r="I24" s="132">
        <v>115</v>
      </c>
      <c r="J24" s="134">
        <v>585.03234782608695</v>
      </c>
      <c r="K24" s="425"/>
      <c r="L24" s="285"/>
      <c r="M24" s="297"/>
      <c r="N24" s="2"/>
      <c r="O24" s="2"/>
      <c r="P24" s="2"/>
      <c r="Q24" s="2"/>
      <c r="R24" s="2"/>
    </row>
    <row r="25" spans="1:18" x14ac:dyDescent="0.25">
      <c r="A25" s="2"/>
      <c r="B25" s="72" t="s">
        <v>116</v>
      </c>
      <c r="C25" s="168">
        <v>249</v>
      </c>
      <c r="D25" s="133">
        <v>573.17172690763061</v>
      </c>
      <c r="E25" s="168">
        <v>385.45</v>
      </c>
      <c r="F25" s="133">
        <v>619.68862368660007</v>
      </c>
      <c r="G25" s="132">
        <v>1036</v>
      </c>
      <c r="H25" s="133">
        <v>599.42802123552121</v>
      </c>
      <c r="I25" s="132">
        <v>1068.81</v>
      </c>
      <c r="J25" s="134">
        <v>555.96426867263608</v>
      </c>
      <c r="K25" s="425"/>
      <c r="L25" s="285"/>
      <c r="M25" s="297"/>
      <c r="N25" s="2"/>
      <c r="O25" s="2"/>
      <c r="P25" s="2"/>
      <c r="Q25" s="2"/>
      <c r="R25" s="2"/>
    </row>
    <row r="26" spans="1:18" x14ac:dyDescent="0.25">
      <c r="A26" s="2"/>
      <c r="B26" s="72" t="s">
        <v>134</v>
      </c>
      <c r="C26" s="168">
        <v>40</v>
      </c>
      <c r="D26" s="133">
        <v>601</v>
      </c>
      <c r="E26" s="168">
        <v>7</v>
      </c>
      <c r="F26" s="133">
        <v>647.14285714285711</v>
      </c>
      <c r="G26" s="132"/>
      <c r="H26" s="133"/>
      <c r="I26" s="132">
        <v>10</v>
      </c>
      <c r="J26" s="134">
        <v>485</v>
      </c>
      <c r="K26" s="425"/>
      <c r="L26" s="285"/>
      <c r="M26" s="297"/>
      <c r="N26" s="2"/>
      <c r="O26" s="2"/>
      <c r="P26" s="2"/>
      <c r="Q26" s="2"/>
      <c r="R26" s="2"/>
    </row>
    <row r="27" spans="1:18" x14ac:dyDescent="0.25">
      <c r="A27" s="2"/>
      <c r="B27" s="72" t="s">
        <v>97</v>
      </c>
      <c r="C27" s="168">
        <v>12293.754500000001</v>
      </c>
      <c r="D27" s="133">
        <v>591.04163988308051</v>
      </c>
      <c r="E27" s="168">
        <v>2548.933</v>
      </c>
      <c r="F27" s="133">
        <v>651.83202540043226</v>
      </c>
      <c r="G27" s="132">
        <v>7491.0985000000001</v>
      </c>
      <c r="H27" s="133">
        <v>622.28148648692843</v>
      </c>
      <c r="I27" s="132">
        <v>5506</v>
      </c>
      <c r="J27" s="134">
        <v>542.52331274972755</v>
      </c>
      <c r="K27" s="425"/>
      <c r="L27" s="285"/>
      <c r="M27" s="297"/>
      <c r="N27" s="2"/>
      <c r="O27" s="2"/>
      <c r="P27" s="2"/>
      <c r="Q27" s="2"/>
      <c r="R27" s="2"/>
    </row>
    <row r="28" spans="1:18" x14ac:dyDescent="0.25">
      <c r="A28" s="2"/>
      <c r="B28" s="167" t="s">
        <v>135</v>
      </c>
      <c r="C28" s="190">
        <v>3</v>
      </c>
      <c r="D28" s="145">
        <v>593.33333333333337</v>
      </c>
      <c r="E28" s="190">
        <v>1</v>
      </c>
      <c r="F28" s="145">
        <v>677</v>
      </c>
      <c r="G28" s="144">
        <v>2</v>
      </c>
      <c r="H28" s="145">
        <v>670</v>
      </c>
      <c r="I28" s="144">
        <v>13.25</v>
      </c>
      <c r="J28" s="191">
        <v>612.00981132075469</v>
      </c>
      <c r="K28" s="425"/>
      <c r="L28" s="285"/>
      <c r="M28" s="297"/>
      <c r="N28" s="2"/>
      <c r="O28" s="2"/>
      <c r="P28" s="2"/>
      <c r="Q28" s="2"/>
      <c r="R28" s="2"/>
    </row>
    <row r="29" spans="1:18" x14ac:dyDescent="0.25">
      <c r="A29" s="2"/>
      <c r="B29" s="167" t="s">
        <v>136</v>
      </c>
      <c r="C29" s="190">
        <v>200</v>
      </c>
      <c r="D29" s="145">
        <v>772.5</v>
      </c>
      <c r="E29" s="190"/>
      <c r="F29" s="145"/>
      <c r="G29" s="144"/>
      <c r="H29" s="145"/>
      <c r="I29" s="144"/>
      <c r="J29" s="191"/>
      <c r="K29" s="425"/>
      <c r="L29" s="285"/>
      <c r="M29" s="258"/>
      <c r="N29" s="2"/>
      <c r="O29" s="2"/>
      <c r="P29" s="2"/>
      <c r="Q29" s="2"/>
      <c r="R29" s="2"/>
    </row>
    <row r="30" spans="1:18" ht="15.75" thickBot="1" x14ac:dyDescent="0.3">
      <c r="A30" s="2"/>
      <c r="B30" s="71" t="s">
        <v>98</v>
      </c>
      <c r="C30" s="169">
        <v>109118.67778</v>
      </c>
      <c r="D30" s="136">
        <v>571.58405012704168</v>
      </c>
      <c r="E30" s="169">
        <v>93497.437510000003</v>
      </c>
      <c r="F30" s="136">
        <v>639.99422447914731</v>
      </c>
      <c r="G30" s="135">
        <v>101135.17910000001</v>
      </c>
      <c r="H30" s="136">
        <v>595.77138554748421</v>
      </c>
      <c r="I30" s="135">
        <v>105778.32</v>
      </c>
      <c r="J30" s="170">
        <v>519.89944272134346</v>
      </c>
      <c r="K30" s="425"/>
      <c r="L30" s="285"/>
      <c r="M30" s="258"/>
      <c r="N30" s="2"/>
      <c r="O30" s="2"/>
      <c r="P30" s="2"/>
      <c r="Q30" s="2"/>
      <c r="R30" s="2"/>
    </row>
    <row r="31" spans="1:18" ht="31.7" customHeight="1" thickBot="1" x14ac:dyDescent="0.3">
      <c r="A31" s="2"/>
      <c r="B31" s="585" t="s">
        <v>112</v>
      </c>
      <c r="C31" s="586"/>
      <c r="D31" s="586"/>
      <c r="E31" s="586"/>
      <c r="F31" s="586"/>
      <c r="G31" s="586"/>
      <c r="H31" s="586"/>
      <c r="I31" s="586"/>
      <c r="J31" s="587"/>
    </row>
    <row r="32" spans="1:18" x14ac:dyDescent="0.25">
      <c r="A32" s="2"/>
    </row>
    <row r="33" spans="1:8" x14ac:dyDescent="0.25">
      <c r="A33" s="2"/>
      <c r="H33" t="s">
        <v>76</v>
      </c>
    </row>
    <row r="34" spans="1:8" x14ac:dyDescent="0.25">
      <c r="A34" s="2"/>
    </row>
    <row r="35" spans="1:8" ht="32.25" customHeight="1" x14ac:dyDescent="0.25"/>
  </sheetData>
  <mergeCells count="8">
    <mergeCell ref="B2:J2"/>
    <mergeCell ref="B3:J3"/>
    <mergeCell ref="B31:J31"/>
    <mergeCell ref="C4:D4"/>
    <mergeCell ref="E4:F4"/>
    <mergeCell ref="G4:H4"/>
    <mergeCell ref="I4:J4"/>
    <mergeCell ref="B4:B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79783-BD65-4C78-8651-5AE7FFD195DF}">
  <sheetPr codeName="Hoja14">
    <pageSetUpPr fitToPage="1"/>
  </sheetPr>
  <dimension ref="A1:U42"/>
  <sheetViews>
    <sheetView topLeftCell="A10" zoomScaleNormal="100" zoomScaleSheetLayoutView="120" workbookViewId="0">
      <selection activeCell="W33" sqref="W33"/>
    </sheetView>
  </sheetViews>
  <sheetFormatPr baseColWidth="10" defaultColWidth="11.42578125" defaultRowHeight="15" x14ac:dyDescent="0.25"/>
  <cols>
    <col min="1" max="1" width="6.7109375" customWidth="1"/>
    <col min="2" max="2" width="16.140625" customWidth="1"/>
    <col min="3" max="20" width="8.140625" customWidth="1"/>
  </cols>
  <sheetData>
    <row r="1" spans="1:21" ht="15.75" thickBot="1" x14ac:dyDescent="0.3"/>
    <row r="2" spans="1:21" ht="15.75" thickBot="1" x14ac:dyDescent="0.3">
      <c r="B2" s="605" t="s">
        <v>235</v>
      </c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7"/>
      <c r="U2" t="s">
        <v>76</v>
      </c>
    </row>
    <row r="3" spans="1:21" ht="15.75" thickBot="1" x14ac:dyDescent="0.3">
      <c r="B3" s="608" t="s">
        <v>267</v>
      </c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10"/>
    </row>
    <row r="4" spans="1:21" ht="14.25" customHeight="1" x14ac:dyDescent="0.25">
      <c r="B4" s="436" t="s">
        <v>201</v>
      </c>
      <c r="C4" s="601">
        <v>2022</v>
      </c>
      <c r="D4" s="602"/>
      <c r="E4" s="602"/>
      <c r="F4" s="602"/>
      <c r="G4" s="602"/>
      <c r="H4" s="603"/>
      <c r="I4" s="601">
        <v>2023</v>
      </c>
      <c r="J4" s="602"/>
      <c r="K4" s="602"/>
      <c r="L4" s="603"/>
      <c r="M4" s="601">
        <v>2024</v>
      </c>
      <c r="N4" s="602"/>
      <c r="O4" s="602"/>
      <c r="P4" s="603"/>
      <c r="Q4" s="601">
        <v>2025</v>
      </c>
      <c r="R4" s="604"/>
      <c r="S4" s="602"/>
      <c r="T4" s="603"/>
    </row>
    <row r="5" spans="1:21" x14ac:dyDescent="0.25">
      <c r="B5" s="437" t="s">
        <v>203</v>
      </c>
      <c r="C5" s="440" t="s">
        <v>117</v>
      </c>
      <c r="D5" s="370" t="s">
        <v>118</v>
      </c>
      <c r="E5" s="370" t="s">
        <v>119</v>
      </c>
      <c r="F5" s="370" t="s">
        <v>137</v>
      </c>
      <c r="G5" s="370" t="s">
        <v>138</v>
      </c>
      <c r="H5" s="383" t="s">
        <v>139</v>
      </c>
      <c r="I5" s="440" t="s">
        <v>118</v>
      </c>
      <c r="J5" s="370" t="s">
        <v>119</v>
      </c>
      <c r="K5" s="370" t="s">
        <v>137</v>
      </c>
      <c r="L5" s="383" t="s">
        <v>139</v>
      </c>
      <c r="M5" s="440" t="s">
        <v>118</v>
      </c>
      <c r="N5" s="370" t="s">
        <v>119</v>
      </c>
      <c r="O5" s="370" t="s">
        <v>137</v>
      </c>
      <c r="P5" s="383" t="s">
        <v>139</v>
      </c>
      <c r="Q5" s="440">
        <v>11041200</v>
      </c>
      <c r="R5" s="460" t="s">
        <v>119</v>
      </c>
      <c r="S5" s="370" t="s">
        <v>137</v>
      </c>
      <c r="T5" s="383" t="s">
        <v>139</v>
      </c>
    </row>
    <row r="6" spans="1:21" x14ac:dyDescent="0.25">
      <c r="B6" s="438" t="s">
        <v>86</v>
      </c>
      <c r="C6" s="441"/>
      <c r="D6" s="381"/>
      <c r="E6" s="381"/>
      <c r="F6" s="381"/>
      <c r="G6" s="381"/>
      <c r="H6" s="384"/>
      <c r="I6" s="441"/>
      <c r="J6" s="381"/>
      <c r="K6" s="381"/>
      <c r="L6" s="384"/>
      <c r="M6" s="441"/>
      <c r="N6" s="381"/>
      <c r="O6" s="381"/>
      <c r="P6" s="384"/>
      <c r="Q6" s="441"/>
      <c r="R6" s="458">
        <v>12.5</v>
      </c>
      <c r="S6" s="381"/>
      <c r="T6" s="384"/>
    </row>
    <row r="7" spans="1:21" ht="12.4" customHeight="1" x14ac:dyDescent="0.25">
      <c r="A7" s="78"/>
      <c r="B7" s="438" t="s">
        <v>126</v>
      </c>
      <c r="C7" s="441"/>
      <c r="D7" s="381">
        <v>52</v>
      </c>
      <c r="E7" s="381">
        <v>538</v>
      </c>
      <c r="F7" s="381">
        <v>260</v>
      </c>
      <c r="G7" s="381"/>
      <c r="H7" s="384"/>
      <c r="I7" s="441"/>
      <c r="J7" s="381">
        <v>472</v>
      </c>
      <c r="K7" s="381"/>
      <c r="L7" s="384"/>
      <c r="M7" s="441"/>
      <c r="N7" s="381">
        <v>85.1</v>
      </c>
      <c r="O7" s="381"/>
      <c r="P7" s="384">
        <v>0.108</v>
      </c>
      <c r="Q7" s="441"/>
      <c r="R7" s="458">
        <v>242.83999999999997</v>
      </c>
      <c r="S7" s="381"/>
      <c r="T7" s="384"/>
    </row>
    <row r="8" spans="1:21" ht="12.4" customHeight="1" x14ac:dyDescent="0.25">
      <c r="A8" s="78"/>
      <c r="B8" s="438" t="s">
        <v>127</v>
      </c>
      <c r="C8" s="441"/>
      <c r="D8" s="381"/>
      <c r="E8" s="381">
        <v>52.344000000000001</v>
      </c>
      <c r="F8" s="381"/>
      <c r="G8" s="381"/>
      <c r="H8" s="384"/>
      <c r="I8" s="441"/>
      <c r="J8" s="381"/>
      <c r="K8" s="381"/>
      <c r="L8" s="384"/>
      <c r="M8" s="441"/>
      <c r="N8" s="381"/>
      <c r="O8" s="381"/>
      <c r="P8" s="384"/>
      <c r="Q8" s="441"/>
      <c r="R8" s="458"/>
      <c r="S8" s="381"/>
      <c r="T8" s="384"/>
    </row>
    <row r="9" spans="1:21" ht="12.4" customHeight="1" x14ac:dyDescent="0.25">
      <c r="A9" s="78"/>
      <c r="B9" s="438" t="s">
        <v>87</v>
      </c>
      <c r="C9" s="441"/>
      <c r="D9" s="381"/>
      <c r="E9" s="381">
        <v>17773.735000000001</v>
      </c>
      <c r="F9" s="381">
        <v>235</v>
      </c>
      <c r="G9" s="381"/>
      <c r="H9" s="384"/>
      <c r="I9" s="441"/>
      <c r="J9" s="381">
        <v>21263.94</v>
      </c>
      <c r="K9" s="381"/>
      <c r="L9" s="384"/>
      <c r="M9" s="441">
        <v>26.25</v>
      </c>
      <c r="N9" s="381">
        <v>18231.090000000011</v>
      </c>
      <c r="O9" s="381">
        <v>12</v>
      </c>
      <c r="P9" s="384"/>
      <c r="Q9" s="441">
        <v>26.25</v>
      </c>
      <c r="R9" s="458">
        <v>18359.235000000001</v>
      </c>
      <c r="S9" s="381"/>
      <c r="T9" s="384"/>
    </row>
    <row r="10" spans="1:21" ht="12.4" customHeight="1" x14ac:dyDescent="0.25">
      <c r="A10" s="78"/>
      <c r="B10" s="438" t="s">
        <v>88</v>
      </c>
      <c r="C10" s="441"/>
      <c r="D10" s="381"/>
      <c r="E10" s="381">
        <v>2760.7450000000003</v>
      </c>
      <c r="F10" s="381">
        <v>182</v>
      </c>
      <c r="G10" s="381"/>
      <c r="H10" s="384"/>
      <c r="I10" s="441"/>
      <c r="J10" s="381">
        <v>2993.9615000000003</v>
      </c>
      <c r="K10" s="381"/>
      <c r="L10" s="384"/>
      <c r="M10" s="441"/>
      <c r="N10" s="381">
        <v>2551.0100000000011</v>
      </c>
      <c r="O10" s="381"/>
      <c r="P10" s="384"/>
      <c r="Q10" s="441"/>
      <c r="R10" s="458">
        <v>442</v>
      </c>
      <c r="S10" s="381"/>
      <c r="T10" s="384"/>
    </row>
    <row r="11" spans="1:21" ht="12.4" customHeight="1" x14ac:dyDescent="0.25">
      <c r="A11" s="78"/>
      <c r="B11" s="438" t="s">
        <v>89</v>
      </c>
      <c r="C11" s="441"/>
      <c r="D11" s="381"/>
      <c r="E11" s="381"/>
      <c r="F11" s="381"/>
      <c r="G11" s="381"/>
      <c r="H11" s="384"/>
      <c r="I11" s="441"/>
      <c r="J11" s="381"/>
      <c r="K11" s="381"/>
      <c r="L11" s="384"/>
      <c r="M11" s="441"/>
      <c r="N11" s="381"/>
      <c r="O11" s="381"/>
      <c r="P11" s="384">
        <v>3.0599999999999996</v>
      </c>
      <c r="Q11" s="441"/>
      <c r="R11" s="458"/>
      <c r="S11" s="381"/>
      <c r="T11" s="384"/>
    </row>
    <row r="12" spans="1:21" ht="12.4" customHeight="1" x14ac:dyDescent="0.25">
      <c r="A12" s="78"/>
      <c r="B12" s="438" t="s">
        <v>90</v>
      </c>
      <c r="C12" s="441"/>
      <c r="D12" s="381">
        <v>521.75</v>
      </c>
      <c r="E12" s="381">
        <v>4944.78</v>
      </c>
      <c r="F12" s="381">
        <v>223.7</v>
      </c>
      <c r="G12" s="381"/>
      <c r="H12" s="384"/>
      <c r="I12" s="441"/>
      <c r="J12" s="381">
        <v>1256</v>
      </c>
      <c r="K12" s="381">
        <v>311</v>
      </c>
      <c r="L12" s="384"/>
      <c r="M12" s="441"/>
      <c r="N12" s="381">
        <v>1950.06</v>
      </c>
      <c r="O12" s="381"/>
      <c r="P12" s="384"/>
      <c r="Q12" s="441"/>
      <c r="R12" s="458">
        <v>1633.04</v>
      </c>
      <c r="S12" s="381"/>
      <c r="T12" s="384"/>
    </row>
    <row r="13" spans="1:21" ht="12.95" customHeight="1" x14ac:dyDescent="0.25">
      <c r="A13" s="78"/>
      <c r="B13" s="438" t="s">
        <v>128</v>
      </c>
      <c r="C13" s="441"/>
      <c r="D13" s="381"/>
      <c r="E13" s="381">
        <v>65</v>
      </c>
      <c r="F13" s="381">
        <v>21</v>
      </c>
      <c r="G13" s="381"/>
      <c r="H13" s="384"/>
      <c r="I13" s="441"/>
      <c r="J13" s="381">
        <v>132.5</v>
      </c>
      <c r="K13" s="381"/>
      <c r="L13" s="384"/>
      <c r="M13" s="441"/>
      <c r="N13" s="381">
        <v>150.5</v>
      </c>
      <c r="O13" s="381"/>
      <c r="P13" s="384"/>
      <c r="Q13" s="441"/>
      <c r="R13" s="458">
        <v>156.75</v>
      </c>
      <c r="S13" s="381"/>
      <c r="T13" s="384"/>
    </row>
    <row r="14" spans="1:21" ht="12.95" customHeight="1" x14ac:dyDescent="0.25">
      <c r="A14" s="78"/>
      <c r="B14" s="438" t="s">
        <v>113</v>
      </c>
      <c r="C14" s="442"/>
      <c r="D14" s="382">
        <v>20</v>
      </c>
      <c r="E14" s="382">
        <v>137.02199999999999</v>
      </c>
      <c r="F14" s="382"/>
      <c r="G14" s="382"/>
      <c r="H14" s="385"/>
      <c r="I14" s="442"/>
      <c r="J14" s="382">
        <v>4.5359999999999996</v>
      </c>
      <c r="K14" s="382"/>
      <c r="L14" s="385"/>
      <c r="M14" s="442"/>
      <c r="N14" s="382"/>
      <c r="O14" s="382"/>
      <c r="P14" s="385">
        <v>0.28748000000000001</v>
      </c>
      <c r="Q14" s="442"/>
      <c r="R14" s="461"/>
      <c r="S14" s="382"/>
      <c r="T14" s="385"/>
    </row>
    <row r="15" spans="1:21" ht="12.95" customHeight="1" x14ac:dyDescent="0.25">
      <c r="A15" s="78"/>
      <c r="B15" s="438" t="s">
        <v>93</v>
      </c>
      <c r="C15" s="441">
        <v>78.722279999999998</v>
      </c>
      <c r="D15" s="381"/>
      <c r="E15" s="381">
        <v>21318.110000000004</v>
      </c>
      <c r="F15" s="381">
        <v>104</v>
      </c>
      <c r="G15" s="381"/>
      <c r="H15" s="384"/>
      <c r="I15" s="441"/>
      <c r="J15" s="381">
        <v>20239.818000000003</v>
      </c>
      <c r="K15" s="381"/>
      <c r="L15" s="384"/>
      <c r="M15" s="441"/>
      <c r="N15" s="381">
        <v>20780.380119999998</v>
      </c>
      <c r="O15" s="381"/>
      <c r="P15" s="384"/>
      <c r="Q15" s="441"/>
      <c r="R15" s="458">
        <v>19849.101000000002</v>
      </c>
      <c r="S15" s="381"/>
      <c r="T15" s="384"/>
    </row>
    <row r="16" spans="1:21" ht="12.95" customHeight="1" x14ac:dyDescent="0.25">
      <c r="A16" s="78"/>
      <c r="B16" s="438" t="s">
        <v>129</v>
      </c>
      <c r="C16" s="441"/>
      <c r="D16" s="381"/>
      <c r="E16" s="381">
        <v>31.6</v>
      </c>
      <c r="F16" s="381">
        <v>16.835999999999999</v>
      </c>
      <c r="G16" s="381"/>
      <c r="H16" s="384"/>
      <c r="I16" s="441"/>
      <c r="J16" s="381">
        <v>33.799999999999997</v>
      </c>
      <c r="K16" s="381"/>
      <c r="L16" s="384"/>
      <c r="M16" s="441"/>
      <c r="N16" s="381">
        <v>60</v>
      </c>
      <c r="O16" s="381"/>
      <c r="P16" s="384"/>
      <c r="Q16" s="441"/>
      <c r="R16" s="458">
        <v>44.2</v>
      </c>
      <c r="S16" s="381"/>
      <c r="T16" s="384"/>
    </row>
    <row r="17" spans="1:20" ht="12.4" customHeight="1" x14ac:dyDescent="0.25">
      <c r="A17" s="78"/>
      <c r="B17" s="438" t="s">
        <v>114</v>
      </c>
      <c r="C17" s="441"/>
      <c r="D17" s="381"/>
      <c r="E17" s="381">
        <v>4142.125</v>
      </c>
      <c r="F17" s="381"/>
      <c r="G17" s="381"/>
      <c r="H17" s="384"/>
      <c r="I17" s="441"/>
      <c r="J17" s="381">
        <v>3935</v>
      </c>
      <c r="K17" s="381"/>
      <c r="L17" s="384"/>
      <c r="M17" s="441"/>
      <c r="N17" s="381">
        <v>10703.075000000001</v>
      </c>
      <c r="O17" s="381"/>
      <c r="P17" s="384"/>
      <c r="Q17" s="441"/>
      <c r="R17" s="458">
        <v>22412.424999999999</v>
      </c>
      <c r="S17" s="381"/>
      <c r="T17" s="384"/>
    </row>
    <row r="18" spans="1:20" ht="12.4" customHeight="1" x14ac:dyDescent="0.25">
      <c r="A18" s="78"/>
      <c r="B18" s="438" t="s">
        <v>130</v>
      </c>
      <c r="C18" s="441"/>
      <c r="D18" s="381"/>
      <c r="E18" s="381">
        <v>874.9140000000001</v>
      </c>
      <c r="F18" s="381">
        <v>508.3</v>
      </c>
      <c r="G18" s="381"/>
      <c r="H18" s="384"/>
      <c r="I18" s="441"/>
      <c r="J18" s="381">
        <v>837.2</v>
      </c>
      <c r="K18" s="381">
        <v>358.8</v>
      </c>
      <c r="L18" s="384"/>
      <c r="M18" s="441"/>
      <c r="N18" s="381">
        <v>780</v>
      </c>
      <c r="O18" s="381">
        <v>572</v>
      </c>
      <c r="P18" s="384"/>
      <c r="Q18" s="441"/>
      <c r="R18" s="458">
        <v>509.6</v>
      </c>
      <c r="S18" s="381">
        <v>457.6</v>
      </c>
      <c r="T18" s="384"/>
    </row>
    <row r="19" spans="1:20" ht="12.4" customHeight="1" x14ac:dyDescent="0.25">
      <c r="A19" s="78"/>
      <c r="B19" s="438" t="s">
        <v>115</v>
      </c>
      <c r="C19" s="441"/>
      <c r="D19" s="381"/>
      <c r="E19" s="381">
        <v>1540.01</v>
      </c>
      <c r="F19" s="381"/>
      <c r="G19" s="381"/>
      <c r="H19" s="384"/>
      <c r="I19" s="441"/>
      <c r="J19" s="381">
        <v>416.9</v>
      </c>
      <c r="K19" s="381"/>
      <c r="L19" s="384"/>
      <c r="M19" s="441"/>
      <c r="N19" s="381"/>
      <c r="O19" s="381"/>
      <c r="P19" s="384"/>
      <c r="Q19" s="441"/>
      <c r="R19" s="458"/>
      <c r="S19" s="381"/>
      <c r="T19" s="384"/>
    </row>
    <row r="20" spans="1:20" ht="12.4" customHeight="1" x14ac:dyDescent="0.25">
      <c r="A20" s="78"/>
      <c r="B20" s="438" t="s">
        <v>132</v>
      </c>
      <c r="C20" s="441"/>
      <c r="D20" s="381"/>
      <c r="E20" s="381">
        <v>364</v>
      </c>
      <c r="F20" s="381"/>
      <c r="G20" s="381"/>
      <c r="H20" s="384"/>
      <c r="I20" s="441"/>
      <c r="J20" s="381">
        <v>364</v>
      </c>
      <c r="K20" s="381"/>
      <c r="L20" s="384"/>
      <c r="M20" s="441"/>
      <c r="N20" s="381">
        <v>418</v>
      </c>
      <c r="O20" s="381"/>
      <c r="P20" s="384"/>
      <c r="Q20" s="441"/>
      <c r="R20" s="458">
        <v>319.5</v>
      </c>
      <c r="S20" s="381"/>
      <c r="T20" s="384"/>
    </row>
    <row r="21" spans="1:20" ht="12.4" customHeight="1" x14ac:dyDescent="0.25">
      <c r="A21" s="78"/>
      <c r="B21" s="438" t="s">
        <v>95</v>
      </c>
      <c r="C21" s="441"/>
      <c r="D21" s="381">
        <v>118.5</v>
      </c>
      <c r="E21" s="381">
        <v>14628.05</v>
      </c>
      <c r="F21" s="381">
        <v>3072.87</v>
      </c>
      <c r="G21" s="381"/>
      <c r="H21" s="384">
        <v>12923.75</v>
      </c>
      <c r="I21" s="441">
        <v>139.5</v>
      </c>
      <c r="J21" s="381">
        <v>13406.58</v>
      </c>
      <c r="K21" s="381">
        <v>2310.0740100000003</v>
      </c>
      <c r="L21" s="384">
        <v>11861.375</v>
      </c>
      <c r="M21" s="441">
        <v>4</v>
      </c>
      <c r="N21" s="381">
        <v>16964.86</v>
      </c>
      <c r="O21" s="381">
        <v>678</v>
      </c>
      <c r="P21" s="384">
        <v>11330.5</v>
      </c>
      <c r="Q21" s="441">
        <v>260.86399999999998</v>
      </c>
      <c r="R21" s="458">
        <v>15694.525000000001</v>
      </c>
      <c r="S21" s="381">
        <v>383</v>
      </c>
      <c r="T21" s="384">
        <v>12346.5</v>
      </c>
    </row>
    <row r="22" spans="1:20" ht="12.4" customHeight="1" x14ac:dyDescent="0.25">
      <c r="A22" s="78"/>
      <c r="B22" s="438" t="s">
        <v>96</v>
      </c>
      <c r="C22" s="441"/>
      <c r="D22" s="381"/>
      <c r="E22" s="381">
        <v>8824.0599999999977</v>
      </c>
      <c r="F22" s="381"/>
      <c r="G22" s="381"/>
      <c r="H22" s="384"/>
      <c r="I22" s="441"/>
      <c r="J22" s="381">
        <v>10192.069999999998</v>
      </c>
      <c r="K22" s="381"/>
      <c r="L22" s="384"/>
      <c r="M22" s="441">
        <v>51.2</v>
      </c>
      <c r="N22" s="381">
        <v>7249.3499999999958</v>
      </c>
      <c r="O22" s="381"/>
      <c r="P22" s="384"/>
      <c r="Q22" s="441"/>
      <c r="R22" s="458">
        <v>5915.3300000000008</v>
      </c>
      <c r="S22" s="381"/>
      <c r="T22" s="384"/>
    </row>
    <row r="23" spans="1:20" ht="12.4" customHeight="1" x14ac:dyDescent="0.25">
      <c r="A23" s="78"/>
      <c r="B23" s="438" t="s">
        <v>133</v>
      </c>
      <c r="C23" s="441"/>
      <c r="D23" s="381"/>
      <c r="E23" s="381"/>
      <c r="F23" s="381"/>
      <c r="G23" s="381"/>
      <c r="H23" s="384"/>
      <c r="I23" s="441"/>
      <c r="J23" s="381">
        <v>26</v>
      </c>
      <c r="K23" s="381"/>
      <c r="L23" s="384"/>
      <c r="M23" s="441"/>
      <c r="N23" s="381">
        <v>5.25</v>
      </c>
      <c r="O23" s="381"/>
      <c r="P23" s="384"/>
      <c r="Q23" s="441"/>
      <c r="R23" s="458">
        <v>63</v>
      </c>
      <c r="S23" s="381">
        <v>52</v>
      </c>
      <c r="T23" s="384"/>
    </row>
    <row r="24" spans="1:20" ht="12.4" customHeight="1" x14ac:dyDescent="0.25">
      <c r="A24" s="78"/>
      <c r="B24" s="438" t="s">
        <v>116</v>
      </c>
      <c r="C24" s="441"/>
      <c r="D24" s="381"/>
      <c r="E24" s="381">
        <v>249</v>
      </c>
      <c r="F24" s="381"/>
      <c r="G24" s="381"/>
      <c r="H24" s="384"/>
      <c r="I24" s="441"/>
      <c r="J24" s="381">
        <v>385.45</v>
      </c>
      <c r="K24" s="381"/>
      <c r="L24" s="384"/>
      <c r="M24" s="441"/>
      <c r="N24" s="381">
        <v>1036</v>
      </c>
      <c r="O24" s="381"/>
      <c r="P24" s="384"/>
      <c r="Q24" s="441"/>
      <c r="R24" s="458">
        <v>1020.8100000000001</v>
      </c>
      <c r="S24" s="381"/>
      <c r="T24" s="384">
        <v>48</v>
      </c>
    </row>
    <row r="25" spans="1:20" ht="12.4" customHeight="1" x14ac:dyDescent="0.25">
      <c r="A25" s="78"/>
      <c r="B25" s="438" t="s">
        <v>134</v>
      </c>
      <c r="C25" s="441"/>
      <c r="D25" s="381"/>
      <c r="E25" s="381">
        <v>35</v>
      </c>
      <c r="F25" s="381"/>
      <c r="G25" s="381"/>
      <c r="H25" s="384">
        <v>5</v>
      </c>
      <c r="I25" s="441"/>
      <c r="J25" s="381">
        <v>7</v>
      </c>
      <c r="K25" s="381"/>
      <c r="L25" s="384"/>
      <c r="M25" s="441"/>
      <c r="N25" s="381"/>
      <c r="O25" s="381"/>
      <c r="P25" s="384"/>
      <c r="Q25" s="441"/>
      <c r="R25" s="458">
        <v>10</v>
      </c>
      <c r="S25" s="381"/>
      <c r="T25" s="384"/>
    </row>
    <row r="26" spans="1:20" ht="14.45" customHeight="1" x14ac:dyDescent="0.25">
      <c r="A26" s="78"/>
      <c r="B26" s="438" t="s">
        <v>97</v>
      </c>
      <c r="C26" s="441"/>
      <c r="D26" s="381"/>
      <c r="E26" s="381">
        <v>11445.754500000001</v>
      </c>
      <c r="F26" s="381">
        <v>848</v>
      </c>
      <c r="G26" s="381"/>
      <c r="H26" s="384"/>
      <c r="I26" s="441"/>
      <c r="J26" s="381">
        <v>2340.933</v>
      </c>
      <c r="K26" s="381">
        <v>208</v>
      </c>
      <c r="L26" s="384"/>
      <c r="M26" s="441"/>
      <c r="N26" s="381">
        <v>7439.0985000000001</v>
      </c>
      <c r="O26" s="381">
        <v>52</v>
      </c>
      <c r="P26" s="384"/>
      <c r="Q26" s="441"/>
      <c r="R26" s="458">
        <v>4609</v>
      </c>
      <c r="S26" s="381">
        <v>897</v>
      </c>
      <c r="T26" s="384"/>
    </row>
    <row r="27" spans="1:20" ht="14.45" customHeight="1" x14ac:dyDescent="0.25">
      <c r="A27" s="78"/>
      <c r="B27" s="439" t="s">
        <v>135</v>
      </c>
      <c r="C27" s="441"/>
      <c r="D27" s="381"/>
      <c r="E27" s="381">
        <v>2.5</v>
      </c>
      <c r="F27" s="381"/>
      <c r="G27" s="381">
        <v>0.5</v>
      </c>
      <c r="H27" s="384"/>
      <c r="I27" s="441"/>
      <c r="J27" s="381">
        <v>1</v>
      </c>
      <c r="K27" s="381"/>
      <c r="L27" s="384"/>
      <c r="M27" s="441"/>
      <c r="N27" s="381">
        <v>2</v>
      </c>
      <c r="O27" s="381"/>
      <c r="P27" s="384"/>
      <c r="Q27" s="441"/>
      <c r="R27" s="458">
        <v>13.25</v>
      </c>
      <c r="S27" s="381"/>
      <c r="T27" s="384"/>
    </row>
    <row r="28" spans="1:20" ht="14.45" customHeight="1" x14ac:dyDescent="0.25">
      <c r="A28" s="78"/>
      <c r="B28" s="439" t="s">
        <v>136</v>
      </c>
      <c r="C28" s="441"/>
      <c r="D28" s="381"/>
      <c r="E28" s="381">
        <v>200</v>
      </c>
      <c r="F28" s="381"/>
      <c r="G28" s="381"/>
      <c r="H28" s="384"/>
      <c r="I28" s="441"/>
      <c r="J28" s="381"/>
      <c r="K28" s="381"/>
      <c r="L28" s="384"/>
      <c r="M28" s="441"/>
      <c r="N28" s="381"/>
      <c r="O28" s="381"/>
      <c r="P28" s="384"/>
      <c r="Q28" s="441"/>
      <c r="R28" s="458"/>
      <c r="S28" s="381"/>
      <c r="T28" s="384"/>
    </row>
    <row r="29" spans="1:20" ht="17.25" customHeight="1" thickBot="1" x14ac:dyDescent="0.3">
      <c r="B29" s="439" t="s">
        <v>98</v>
      </c>
      <c r="C29" s="443">
        <v>78.722279999999998</v>
      </c>
      <c r="D29" s="444">
        <v>712.25</v>
      </c>
      <c r="E29" s="444">
        <v>89926.749499999991</v>
      </c>
      <c r="F29" s="444">
        <v>5471.7060000000001</v>
      </c>
      <c r="G29" s="444">
        <v>0.5</v>
      </c>
      <c r="H29" s="445">
        <v>12928.75</v>
      </c>
      <c r="I29" s="443">
        <v>139.5</v>
      </c>
      <c r="J29" s="444">
        <v>78308.688500000004</v>
      </c>
      <c r="K29" s="444">
        <v>3187.8740100000005</v>
      </c>
      <c r="L29" s="445">
        <v>11861.375</v>
      </c>
      <c r="M29" s="443">
        <v>81.45</v>
      </c>
      <c r="N29" s="444">
        <v>88405.773619999993</v>
      </c>
      <c r="O29" s="444">
        <v>1314</v>
      </c>
      <c r="P29" s="445">
        <v>11333.955480000001</v>
      </c>
      <c r="Q29" s="443">
        <v>287.11399999999998</v>
      </c>
      <c r="R29" s="459">
        <v>91307.106</v>
      </c>
      <c r="S29" s="444">
        <v>1789.6</v>
      </c>
      <c r="T29" s="445">
        <v>12394.5</v>
      </c>
    </row>
    <row r="30" spans="1:20" ht="27.95" customHeight="1" thickBot="1" x14ac:dyDescent="0.3">
      <c r="B30" s="611" t="s">
        <v>112</v>
      </c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3"/>
    </row>
    <row r="32" spans="1:20" x14ac:dyDescent="0.25">
      <c r="B32" s="615" t="s">
        <v>140</v>
      </c>
      <c r="C32" s="615"/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15"/>
      <c r="R32" s="615"/>
      <c r="S32" s="615"/>
      <c r="T32" s="615"/>
    </row>
    <row r="33" spans="2:20" ht="19.5" customHeight="1" x14ac:dyDescent="0.25">
      <c r="B33" s="371">
        <v>10049000</v>
      </c>
      <c r="C33" s="614" t="s">
        <v>141</v>
      </c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</row>
    <row r="34" spans="2:20" ht="19.5" customHeight="1" x14ac:dyDescent="0.25">
      <c r="B34" s="371">
        <v>11041200</v>
      </c>
      <c r="C34" s="614" t="s">
        <v>142</v>
      </c>
      <c r="D34" s="614"/>
      <c r="E34" s="614"/>
      <c r="F34" s="614"/>
      <c r="G34" s="614"/>
      <c r="H34" s="614"/>
      <c r="I34" s="614"/>
      <c r="J34" s="614"/>
      <c r="K34" s="614"/>
      <c r="L34" s="614"/>
      <c r="M34" s="614"/>
      <c r="N34" s="614"/>
      <c r="O34" s="614"/>
      <c r="P34" s="614"/>
      <c r="Q34" s="614"/>
      <c r="R34" s="614"/>
      <c r="S34" s="614"/>
      <c r="T34" s="614"/>
    </row>
    <row r="35" spans="2:20" ht="19.5" customHeight="1" x14ac:dyDescent="0.25">
      <c r="B35" s="371">
        <v>11042210</v>
      </c>
      <c r="C35" s="614" t="s">
        <v>143</v>
      </c>
      <c r="D35" s="614"/>
      <c r="E35" s="614"/>
      <c r="F35" s="614"/>
      <c r="G35" s="614"/>
      <c r="H35" s="614"/>
      <c r="I35" s="614"/>
      <c r="J35" s="614"/>
      <c r="K35" s="614"/>
      <c r="L35" s="614"/>
      <c r="M35" s="614"/>
      <c r="N35" s="614"/>
      <c r="O35" s="614"/>
      <c r="P35" s="614"/>
      <c r="Q35" s="614"/>
      <c r="R35" s="614"/>
      <c r="S35" s="614"/>
      <c r="T35" s="614"/>
    </row>
    <row r="36" spans="2:20" ht="19.5" customHeight="1" x14ac:dyDescent="0.25">
      <c r="B36" s="371">
        <v>11042290</v>
      </c>
      <c r="C36" s="614" t="s">
        <v>144</v>
      </c>
      <c r="D36" s="614"/>
      <c r="E36" s="614"/>
      <c r="F36" s="614"/>
      <c r="G36" s="614"/>
      <c r="H36" s="614"/>
      <c r="I36" s="614"/>
      <c r="J36" s="614"/>
      <c r="K36" s="614"/>
      <c r="L36" s="614"/>
      <c r="M36" s="614"/>
      <c r="N36" s="614"/>
      <c r="O36" s="614"/>
      <c r="P36" s="614"/>
      <c r="Q36" s="614"/>
      <c r="R36" s="614"/>
      <c r="S36" s="614"/>
      <c r="T36" s="614"/>
    </row>
    <row r="37" spans="2:20" ht="19.5" customHeight="1" x14ac:dyDescent="0.25">
      <c r="B37" s="371">
        <v>19041000</v>
      </c>
      <c r="C37" s="614" t="s">
        <v>145</v>
      </c>
      <c r="D37" s="614"/>
      <c r="E37" s="614"/>
      <c r="F37" s="614"/>
      <c r="G37" s="614"/>
      <c r="H37" s="614"/>
      <c r="I37" s="614"/>
      <c r="J37" s="614"/>
      <c r="K37" s="614"/>
      <c r="L37" s="614"/>
      <c r="M37" s="614"/>
      <c r="N37" s="614"/>
      <c r="O37" s="614"/>
      <c r="P37" s="614"/>
      <c r="Q37" s="614"/>
      <c r="R37" s="614"/>
      <c r="S37" s="614"/>
      <c r="T37" s="614"/>
    </row>
    <row r="38" spans="2:20" ht="19.5" customHeight="1" x14ac:dyDescent="0.25">
      <c r="B38" s="371">
        <v>19042000</v>
      </c>
      <c r="C38" s="600" t="s">
        <v>146</v>
      </c>
      <c r="D38" s="600"/>
      <c r="E38" s="600"/>
      <c r="F38" s="600"/>
      <c r="G38" s="600"/>
      <c r="H38" s="600"/>
      <c r="I38" s="600"/>
      <c r="J38" s="600"/>
      <c r="K38" s="600"/>
      <c r="L38" s="600"/>
      <c r="M38" s="600"/>
      <c r="N38" s="600"/>
      <c r="O38" s="600"/>
      <c r="P38" s="600"/>
      <c r="Q38" s="600"/>
      <c r="R38" s="600"/>
      <c r="S38" s="600"/>
      <c r="T38" s="600"/>
    </row>
    <row r="39" spans="2:20" ht="19.5" customHeight="1" x14ac:dyDescent="0.25">
      <c r="B39" s="371">
        <v>19049000</v>
      </c>
      <c r="C39" s="600" t="s">
        <v>147</v>
      </c>
      <c r="D39" s="600"/>
      <c r="E39" s="600"/>
      <c r="F39" s="600"/>
      <c r="G39" s="600"/>
      <c r="H39" s="600"/>
      <c r="I39" s="600"/>
      <c r="J39" s="600"/>
      <c r="K39" s="600"/>
      <c r="L39" s="600"/>
      <c r="M39" s="600"/>
      <c r="N39" s="600"/>
      <c r="O39" s="600"/>
      <c r="P39" s="600"/>
      <c r="Q39" s="600"/>
      <c r="R39" s="600"/>
      <c r="S39" s="600"/>
      <c r="T39" s="600"/>
    </row>
    <row r="40" spans="2:20" x14ac:dyDescent="0.25"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</row>
    <row r="42" spans="2:20" x14ac:dyDescent="0.25">
      <c r="L42" t="s">
        <v>76</v>
      </c>
    </row>
  </sheetData>
  <mergeCells count="15">
    <mergeCell ref="C39:T39"/>
    <mergeCell ref="M4:P4"/>
    <mergeCell ref="Q4:T4"/>
    <mergeCell ref="B2:T2"/>
    <mergeCell ref="B3:T3"/>
    <mergeCell ref="B30:T30"/>
    <mergeCell ref="C4:H4"/>
    <mergeCell ref="I4:L4"/>
    <mergeCell ref="C33:T33"/>
    <mergeCell ref="C34:T34"/>
    <mergeCell ref="B32:T32"/>
    <mergeCell ref="C35:T35"/>
    <mergeCell ref="C36:T36"/>
    <mergeCell ref="C37:T37"/>
    <mergeCell ref="C38:T38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AE6C6-611C-4620-9C0A-A0200C00B225}">
  <sheetPr codeName="Hoja15">
    <pageSetUpPr fitToPage="1"/>
  </sheetPr>
  <dimension ref="B1:W32"/>
  <sheetViews>
    <sheetView zoomScaleNormal="100" zoomScaleSheetLayoutView="90" workbookViewId="0">
      <selection activeCell="P9" sqref="P9"/>
    </sheetView>
  </sheetViews>
  <sheetFormatPr baseColWidth="10" defaultColWidth="11.42578125" defaultRowHeight="15" x14ac:dyDescent="0.25"/>
  <cols>
    <col min="1" max="1" width="4.28515625" style="67" customWidth="1"/>
    <col min="2" max="2" width="18.7109375" style="67" bestFit="1" customWidth="1"/>
    <col min="3" max="14" width="11.7109375" style="67" customWidth="1"/>
    <col min="15" max="23" width="11.42578125" style="479"/>
    <col min="24" max="16384" width="11.42578125" style="67"/>
  </cols>
  <sheetData>
    <row r="1" spans="2:18" ht="15.75" thickBot="1" x14ac:dyDescent="0.3">
      <c r="J1" s="66"/>
      <c r="K1" s="66"/>
      <c r="L1" s="66"/>
      <c r="M1" s="66"/>
      <c r="N1" s="66"/>
      <c r="O1" s="480"/>
      <c r="P1" s="480"/>
      <c r="Q1" s="480"/>
      <c r="R1" s="480"/>
    </row>
    <row r="2" spans="2:18" ht="19.5" customHeight="1" thickBot="1" x14ac:dyDescent="0.3">
      <c r="B2" s="517" t="s">
        <v>236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90"/>
      <c r="O2" s="480"/>
      <c r="P2" s="480"/>
      <c r="Q2" s="480"/>
      <c r="R2" s="480"/>
    </row>
    <row r="3" spans="2:18" ht="21.75" customHeight="1" x14ac:dyDescent="0.25">
      <c r="B3" s="517" t="s">
        <v>268</v>
      </c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90"/>
      <c r="O3" s="480"/>
      <c r="P3" s="480"/>
      <c r="Q3" s="480"/>
      <c r="R3" s="480"/>
    </row>
    <row r="4" spans="2:18" x14ac:dyDescent="0.25">
      <c r="B4" s="74" t="s">
        <v>148</v>
      </c>
      <c r="C4" s="76" t="s">
        <v>100</v>
      </c>
      <c r="D4" s="76" t="s">
        <v>101</v>
      </c>
      <c r="E4" s="76" t="s">
        <v>102</v>
      </c>
      <c r="F4" s="76" t="s">
        <v>103</v>
      </c>
      <c r="G4" s="76" t="s">
        <v>104</v>
      </c>
      <c r="H4" s="76" t="s">
        <v>105</v>
      </c>
      <c r="I4" s="76" t="s">
        <v>106</v>
      </c>
      <c r="J4" s="76" t="s">
        <v>107</v>
      </c>
      <c r="K4" s="76" t="s">
        <v>108</v>
      </c>
      <c r="L4" s="76" t="s">
        <v>120</v>
      </c>
      <c r="M4" s="76" t="s">
        <v>110</v>
      </c>
      <c r="N4" s="86" t="s">
        <v>111</v>
      </c>
      <c r="O4" s="480"/>
      <c r="P4" s="480"/>
      <c r="Q4" s="480"/>
      <c r="R4" s="480"/>
    </row>
    <row r="5" spans="2:18" ht="15" customHeight="1" x14ac:dyDescent="0.25">
      <c r="B5" s="74" t="s">
        <v>149</v>
      </c>
      <c r="C5" s="137">
        <v>64</v>
      </c>
      <c r="D5" s="137">
        <v>142</v>
      </c>
      <c r="E5" s="137"/>
      <c r="F5" s="137">
        <v>22</v>
      </c>
      <c r="G5" s="137">
        <f>'14'!H8</f>
        <v>216.47499999999999</v>
      </c>
      <c r="H5" s="137"/>
      <c r="I5" s="137">
        <f>'14'!J8</f>
        <v>74.62</v>
      </c>
      <c r="J5" s="137">
        <f>'14'!K8</f>
        <v>118.74</v>
      </c>
      <c r="K5" s="137">
        <f>'14'!L8</f>
        <v>94.5</v>
      </c>
      <c r="L5" s="137">
        <f>'14'!M8</f>
        <v>95.974999999999994</v>
      </c>
      <c r="M5" s="137">
        <f>'14'!N8</f>
        <v>144.5</v>
      </c>
      <c r="N5" s="222">
        <f>'14'!O8</f>
        <v>96</v>
      </c>
      <c r="O5" s="480"/>
      <c r="P5" s="480"/>
      <c r="Q5" s="480"/>
      <c r="R5" s="480"/>
    </row>
    <row r="6" spans="2:18" ht="15" customHeight="1" x14ac:dyDescent="0.25">
      <c r="B6" s="74" t="s">
        <v>150</v>
      </c>
      <c r="C6" s="137">
        <v>259</v>
      </c>
      <c r="D6" s="137">
        <v>103</v>
      </c>
      <c r="E6" s="137">
        <v>434</v>
      </c>
      <c r="F6" s="137">
        <v>1138</v>
      </c>
      <c r="G6" s="137">
        <f>'14'!H9+'14'!H10</f>
        <v>432.4</v>
      </c>
      <c r="H6" s="137">
        <v>517</v>
      </c>
      <c r="I6" s="137">
        <f>'14'!J9+'14'!J10</f>
        <v>1033.9700000000003</v>
      </c>
      <c r="J6" s="137">
        <f>'14'!K9+'14'!K10</f>
        <v>211.60999999999999</v>
      </c>
      <c r="K6" s="137">
        <f>'14'!L9+'14'!L10</f>
        <v>478.11</v>
      </c>
      <c r="L6" s="137">
        <f>'14'!M9+'14'!M10</f>
        <v>780.11</v>
      </c>
      <c r="M6" s="137">
        <f>'14'!N9+'14'!N10</f>
        <v>1030.32</v>
      </c>
      <c r="N6" s="222">
        <f>'14'!O9+'14'!O10</f>
        <v>464.96</v>
      </c>
      <c r="O6" s="480"/>
      <c r="P6" s="480"/>
      <c r="Q6" s="480"/>
      <c r="R6" s="480"/>
    </row>
    <row r="7" spans="2:18" ht="15" customHeight="1" x14ac:dyDescent="0.25">
      <c r="B7" s="74" t="s">
        <v>151</v>
      </c>
      <c r="C7" s="137">
        <v>2401</v>
      </c>
      <c r="D7" s="137">
        <v>719</v>
      </c>
      <c r="E7" s="137">
        <v>2176</v>
      </c>
      <c r="F7" s="137">
        <v>2286</v>
      </c>
      <c r="G7" s="137">
        <f>'14'!H11+'14'!H12+'14'!H13+'14'!H14+'14'!H15</f>
        <v>1582.1299999999999</v>
      </c>
      <c r="H7" s="137">
        <v>1021</v>
      </c>
      <c r="I7" s="137">
        <f>'14'!J11+'14'!J12+'14'!J13+'14'!J14+'14'!J15</f>
        <v>2149.7600000000002</v>
      </c>
      <c r="J7" s="137">
        <f>'14'!K11+'14'!K12+'14'!K13+'14'!K14+'14'!K15</f>
        <v>1570.92</v>
      </c>
      <c r="K7" s="137">
        <f>'14'!L11+'14'!L12+'14'!L13+'14'!L14+'14'!L15</f>
        <v>1061.424</v>
      </c>
      <c r="L7" s="137">
        <f>'14'!M11+'14'!M12+'14'!M13+'14'!M14+'14'!M15</f>
        <v>1492.82</v>
      </c>
      <c r="M7" s="137">
        <f>'14'!N11+'14'!N12+'14'!N13+'14'!N14+'14'!N15</f>
        <v>2174.5699999999997</v>
      </c>
      <c r="N7" s="222">
        <f>'14'!O11+'14'!O12+'14'!O13+'14'!O14+'14'!O15</f>
        <v>2177.337</v>
      </c>
      <c r="O7" s="480"/>
      <c r="P7" s="480"/>
      <c r="Q7" s="480"/>
      <c r="R7" s="480"/>
    </row>
    <row r="8" spans="2:18" ht="15" customHeight="1" x14ac:dyDescent="0.25">
      <c r="B8" s="74" t="s">
        <v>152</v>
      </c>
      <c r="C8" s="137"/>
      <c r="D8" s="137"/>
      <c r="E8" s="137"/>
      <c r="F8" s="137"/>
      <c r="G8" s="137">
        <f>'14'!H16+'14'!H17</f>
        <v>0</v>
      </c>
      <c r="H8" s="137"/>
      <c r="I8" s="137">
        <f>'14'!J16+'14'!J17</f>
        <v>0</v>
      </c>
      <c r="J8" s="137">
        <f>'14'!K16+'14'!K17</f>
        <v>0</v>
      </c>
      <c r="K8" s="137">
        <f>'14'!L16+'14'!L17</f>
        <v>0</v>
      </c>
      <c r="L8" s="137">
        <f>'14'!M16+'14'!M17</f>
        <v>0</v>
      </c>
      <c r="M8" s="137">
        <f>'14'!N16+'14'!N17</f>
        <v>0</v>
      </c>
      <c r="N8" s="222">
        <f>'14'!O16+'14'!O17</f>
        <v>0</v>
      </c>
      <c r="O8" s="480"/>
      <c r="P8" s="480"/>
      <c r="Q8" s="480"/>
      <c r="R8" s="480"/>
    </row>
    <row r="9" spans="2:18" ht="15" customHeight="1" x14ac:dyDescent="0.25">
      <c r="B9" s="74" t="s">
        <v>153</v>
      </c>
      <c r="C9" s="137">
        <v>3353</v>
      </c>
      <c r="D9" s="137">
        <v>3508</v>
      </c>
      <c r="E9" s="137">
        <v>3264</v>
      </c>
      <c r="F9" s="137">
        <v>6068</v>
      </c>
      <c r="G9" s="137">
        <f>'14'!H18+'14'!H20+'14'!H21+'14'!H22+'14'!H23+'14'!H24+'14'!H25</f>
        <v>5003.0650000000005</v>
      </c>
      <c r="H9" s="137">
        <v>4877</v>
      </c>
      <c r="I9" s="137">
        <f>'14'!J18+'14'!J19+'14'!J20+'14'!J21+'14'!J22+'14'!J23+'14'!J24+'14'!J25</f>
        <v>7192.0349999999999</v>
      </c>
      <c r="J9" s="137">
        <f>'14'!K18+'14'!K19+'14'!K20+'14'!K21+'14'!K22+'14'!K23+'14'!K24+'14'!K25</f>
        <v>4519.6549999999997</v>
      </c>
      <c r="K9" s="137">
        <f>'14'!L18+'14'!L19+'14'!L20+'14'!L21+'14'!L22+'14'!L23+'14'!L24+'14'!L25</f>
        <v>3975.12</v>
      </c>
      <c r="L9" s="137">
        <f>'14'!M18+'14'!M19+'14'!M20+'14'!M21+'14'!M22+'14'!M23+'14'!M24+'14'!M25</f>
        <v>4645.67</v>
      </c>
      <c r="M9" s="137">
        <f>'14'!N18+'14'!N19+'14'!N20+'14'!N21+'14'!N22+'14'!N23+'14'!N24+'14'!N25</f>
        <v>4875.1450000000004</v>
      </c>
      <c r="N9" s="222">
        <f>'14'!O18+'14'!O19+'14'!O20+'14'!O21+'14'!O22+'14'!O23+'14'!O24+'14'!O25</f>
        <v>3195.27</v>
      </c>
      <c r="O9" s="480"/>
      <c r="P9" s="480"/>
      <c r="Q9" s="480" t="s">
        <v>76</v>
      </c>
      <c r="R9" s="480"/>
    </row>
    <row r="10" spans="2:18" ht="15" customHeight="1" x14ac:dyDescent="0.25">
      <c r="B10" s="74" t="s">
        <v>154</v>
      </c>
      <c r="C10" s="137">
        <v>3</v>
      </c>
      <c r="D10" s="137"/>
      <c r="E10" s="137">
        <v>26</v>
      </c>
      <c r="F10" s="137"/>
      <c r="G10" s="137">
        <f>'14'!H26+'14'!H27</f>
        <v>2</v>
      </c>
      <c r="H10" s="137"/>
      <c r="I10" s="137">
        <f>'14'!J26+'14'!J27</f>
        <v>0</v>
      </c>
      <c r="J10" s="137">
        <f>'14'!K26+'14'!K27</f>
        <v>4</v>
      </c>
      <c r="K10" s="137">
        <f>'14'!L26+'14'!L27</f>
        <v>28</v>
      </c>
      <c r="L10" s="137">
        <f>'14'!M26+'14'!M27</f>
        <v>31</v>
      </c>
      <c r="M10" s="137">
        <f>'14'!N26+'14'!N27</f>
        <v>34.25</v>
      </c>
      <c r="N10" s="222">
        <f>'14'!O26+'14'!O27</f>
        <v>0</v>
      </c>
      <c r="O10" s="480"/>
      <c r="Q10" s="480"/>
      <c r="R10" s="480"/>
    </row>
    <row r="11" spans="2:18" ht="15" customHeight="1" x14ac:dyDescent="0.25">
      <c r="B11" s="327" t="s">
        <v>155</v>
      </c>
      <c r="C11" s="178">
        <v>2036.4</v>
      </c>
      <c r="D11" s="178">
        <v>1690</v>
      </c>
      <c r="E11" s="178">
        <v>485</v>
      </c>
      <c r="F11" s="178">
        <v>1124.7750000000001</v>
      </c>
      <c r="G11" s="178">
        <f>'14'!H28</f>
        <v>1189.6499999999999</v>
      </c>
      <c r="H11" s="178">
        <v>457</v>
      </c>
      <c r="I11" s="178">
        <f>'14'!J28</f>
        <v>1334.675</v>
      </c>
      <c r="J11" s="178">
        <f>'14'!K28</f>
        <v>1013.1500000000001</v>
      </c>
      <c r="K11" s="178">
        <f>'14'!L28</f>
        <v>1338.6000000000001</v>
      </c>
      <c r="L11" s="178">
        <f>'14'!M28</f>
        <v>2759.9750000000004</v>
      </c>
      <c r="M11" s="178">
        <f>'14'!N28</f>
        <v>4849.6750000000011</v>
      </c>
      <c r="N11" s="236">
        <f>'14'!O28</f>
        <v>4133.7000000000007</v>
      </c>
      <c r="O11" s="480"/>
      <c r="P11" s="480"/>
      <c r="Q11" s="480"/>
      <c r="R11" s="480"/>
    </row>
    <row r="12" spans="2:18" ht="15" customHeight="1" thickBot="1" x14ac:dyDescent="0.3">
      <c r="B12" s="75" t="s">
        <v>190</v>
      </c>
      <c r="C12" s="300">
        <v>8116.0599999999995</v>
      </c>
      <c r="D12" s="300">
        <v>6161.57</v>
      </c>
      <c r="E12" s="300">
        <v>6384</v>
      </c>
      <c r="F12" s="300">
        <v>10638.733999999999</v>
      </c>
      <c r="G12" s="300">
        <f>SUM(G5:G11)</f>
        <v>8425.7200000000012</v>
      </c>
      <c r="H12" s="300">
        <v>6871.7299999999987</v>
      </c>
      <c r="I12" s="300">
        <f>SUM(I5:I11)</f>
        <v>11785.06</v>
      </c>
      <c r="J12" s="300">
        <f t="shared" ref="J12:N12" si="0">SUM(J5:J11)</f>
        <v>7438.0749999999989</v>
      </c>
      <c r="K12" s="300">
        <f t="shared" ref="K12" si="1">SUM(K5:K11)</f>
        <v>6975.7540000000008</v>
      </c>
      <c r="L12" s="300">
        <f>SUM(L5:L11)</f>
        <v>9805.5499999999993</v>
      </c>
      <c r="M12" s="300">
        <f t="shared" si="0"/>
        <v>13108.460000000001</v>
      </c>
      <c r="N12" s="481">
        <f t="shared" si="0"/>
        <v>10067.267</v>
      </c>
      <c r="O12" s="480"/>
      <c r="P12" s="480"/>
      <c r="Q12" s="480"/>
      <c r="R12" s="480"/>
    </row>
    <row r="13" spans="2:18" ht="27" customHeight="1" thickBot="1" x14ac:dyDescent="0.3">
      <c r="B13" s="616" t="s">
        <v>112</v>
      </c>
      <c r="C13" s="617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8"/>
      <c r="P13" s="480"/>
      <c r="Q13" s="480" t="s">
        <v>279</v>
      </c>
      <c r="R13" s="480"/>
    </row>
    <row r="14" spans="2:18" ht="45.95" customHeight="1" x14ac:dyDescent="0.25"/>
    <row r="16" spans="2:18" x14ac:dyDescent="0.25">
      <c r="J16" s="66"/>
    </row>
    <row r="17" spans="2:19" x14ac:dyDescent="0.25">
      <c r="J17" s="66"/>
    </row>
    <row r="18" spans="2:19" x14ac:dyDescent="0.25">
      <c r="J18" s="66"/>
    </row>
    <row r="19" spans="2:19" x14ac:dyDescent="0.25">
      <c r="J19" s="66"/>
    </row>
    <row r="20" spans="2:19" x14ac:dyDescent="0.25">
      <c r="J20" s="66"/>
    </row>
    <row r="21" spans="2:19" x14ac:dyDescent="0.25">
      <c r="J21" s="66"/>
    </row>
    <row r="22" spans="2:19" x14ac:dyDescent="0.25">
      <c r="J22" s="66"/>
    </row>
    <row r="23" spans="2:19" x14ac:dyDescent="0.25">
      <c r="J23" s="66"/>
    </row>
    <row r="24" spans="2:19" x14ac:dyDescent="0.25">
      <c r="J24" s="66"/>
    </row>
    <row r="25" spans="2:19" x14ac:dyDescent="0.25">
      <c r="J25" s="66"/>
    </row>
    <row r="26" spans="2:19" x14ac:dyDescent="0.25">
      <c r="J26" s="66"/>
    </row>
    <row r="27" spans="2:19" x14ac:dyDescent="0.25">
      <c r="J27" s="66"/>
    </row>
    <row r="28" spans="2:19" ht="21" customHeight="1" x14ac:dyDescent="0.25">
      <c r="B28" s="619" t="s">
        <v>112</v>
      </c>
      <c r="C28" s="619"/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</row>
    <row r="29" spans="2:19" x14ac:dyDescent="0.25">
      <c r="B29" s="338"/>
    </row>
    <row r="30" spans="2:19" x14ac:dyDescent="0.25">
      <c r="J30" s="67" t="s">
        <v>76</v>
      </c>
    </row>
    <row r="32" spans="2:19" x14ac:dyDescent="0.25">
      <c r="S32" s="479" t="s">
        <v>76</v>
      </c>
    </row>
  </sheetData>
  <mergeCells count="4">
    <mergeCell ref="B2:N2"/>
    <mergeCell ref="B13:N13"/>
    <mergeCell ref="B28:N28"/>
    <mergeCell ref="B3:N3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B83F0-A2A7-4480-905F-8AD885203B07}">
  <sheetPr codeName="Hoja16">
    <pageSetUpPr fitToPage="1"/>
  </sheetPr>
  <dimension ref="B4:O35"/>
  <sheetViews>
    <sheetView zoomScale="90" zoomScaleNormal="90" workbookViewId="0">
      <selection activeCell="K35" sqref="K35"/>
    </sheetView>
  </sheetViews>
  <sheetFormatPr baseColWidth="10" defaultColWidth="11.42578125" defaultRowHeight="15" x14ac:dyDescent="0.25"/>
  <cols>
    <col min="1" max="1" width="4.7109375" customWidth="1"/>
    <col min="2" max="2" width="15.5703125" customWidth="1"/>
    <col min="3" max="3" width="16.28515625" customWidth="1"/>
    <col min="4" max="15" width="10.85546875" customWidth="1"/>
  </cols>
  <sheetData>
    <row r="4" spans="2:15" ht="15.75" thickBot="1" x14ac:dyDescent="0.3"/>
    <row r="5" spans="2:15" ht="15.75" thickBot="1" x14ac:dyDescent="0.3">
      <c r="B5" s="517" t="s">
        <v>237</v>
      </c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20"/>
    </row>
    <row r="6" spans="2:15" ht="23.25" customHeight="1" x14ac:dyDescent="0.25">
      <c r="B6" s="517" t="s">
        <v>269</v>
      </c>
      <c r="C6" s="518"/>
      <c r="D6" s="518"/>
      <c r="E6" s="518"/>
      <c r="F6" s="518"/>
      <c r="G6" s="518"/>
      <c r="H6" s="518"/>
      <c r="I6" s="518"/>
      <c r="J6" s="518"/>
      <c r="K6" s="518"/>
      <c r="L6" s="518"/>
      <c r="M6" s="518"/>
      <c r="N6" s="518"/>
      <c r="O6" s="520"/>
    </row>
    <row r="7" spans="2:15" x14ac:dyDescent="0.25">
      <c r="B7" s="74" t="s">
        <v>148</v>
      </c>
      <c r="C7" s="76" t="s">
        <v>156</v>
      </c>
      <c r="D7" s="76" t="s">
        <v>100</v>
      </c>
      <c r="E7" s="76" t="s">
        <v>101</v>
      </c>
      <c r="F7" s="76" t="s">
        <v>102</v>
      </c>
      <c r="G7" s="76" t="s">
        <v>103</v>
      </c>
      <c r="H7" s="76" t="s">
        <v>104</v>
      </c>
      <c r="I7" s="76" t="s">
        <v>105</v>
      </c>
      <c r="J7" s="76" t="s">
        <v>106</v>
      </c>
      <c r="K7" s="76" t="s">
        <v>107</v>
      </c>
      <c r="L7" s="76" t="s">
        <v>108</v>
      </c>
      <c r="M7" s="76" t="s">
        <v>120</v>
      </c>
      <c r="N7" s="76" t="s">
        <v>110</v>
      </c>
      <c r="O7" s="86" t="s">
        <v>111</v>
      </c>
    </row>
    <row r="8" spans="2:15" ht="17.25" customHeight="1" x14ac:dyDescent="0.25">
      <c r="B8" s="74" t="s">
        <v>149</v>
      </c>
      <c r="C8" s="339" t="s">
        <v>116</v>
      </c>
      <c r="D8" s="137">
        <v>64</v>
      </c>
      <c r="E8" s="137">
        <v>142</v>
      </c>
      <c r="F8" s="137"/>
      <c r="G8" s="137">
        <v>22</v>
      </c>
      <c r="H8" s="137">
        <v>216.47499999999999</v>
      </c>
      <c r="I8" s="137"/>
      <c r="J8" s="137">
        <v>74.62</v>
      </c>
      <c r="K8" s="137">
        <v>118.74</v>
      </c>
      <c r="L8" s="137">
        <v>94.5</v>
      </c>
      <c r="M8" s="137">
        <v>95.974999999999994</v>
      </c>
      <c r="N8" s="137">
        <v>144.5</v>
      </c>
      <c r="O8" s="222">
        <v>96</v>
      </c>
    </row>
    <row r="9" spans="2:15" ht="17.25" customHeight="1" x14ac:dyDescent="0.25">
      <c r="B9" s="624" t="s">
        <v>150</v>
      </c>
      <c r="C9" s="340" t="s">
        <v>130</v>
      </c>
      <c r="D9" s="316">
        <v>208</v>
      </c>
      <c r="E9" s="316">
        <v>52</v>
      </c>
      <c r="F9" s="316">
        <v>52</v>
      </c>
      <c r="G9" s="316">
        <v>260</v>
      </c>
      <c r="H9" s="316">
        <v>104</v>
      </c>
      <c r="I9" s="316">
        <v>114.4</v>
      </c>
      <c r="J9" s="316">
        <v>104</v>
      </c>
      <c r="K9" s="316">
        <v>10.4</v>
      </c>
      <c r="L9" s="316">
        <v>52</v>
      </c>
      <c r="M9" s="316"/>
      <c r="N9" s="316"/>
      <c r="O9" s="317">
        <v>10.4</v>
      </c>
    </row>
    <row r="10" spans="2:15" ht="17.25" customHeight="1" x14ac:dyDescent="0.25">
      <c r="B10" s="623"/>
      <c r="C10" s="341" t="s">
        <v>96</v>
      </c>
      <c r="D10" s="151">
        <v>51.2</v>
      </c>
      <c r="E10" s="151">
        <v>51.2</v>
      </c>
      <c r="F10" s="151">
        <v>382.06</v>
      </c>
      <c r="G10" s="151">
        <v>878.06999999999994</v>
      </c>
      <c r="H10" s="151">
        <v>328.4</v>
      </c>
      <c r="I10" s="151">
        <v>402.12</v>
      </c>
      <c r="J10" s="151">
        <v>929.97000000000014</v>
      </c>
      <c r="K10" s="151">
        <v>201.20999999999998</v>
      </c>
      <c r="L10" s="151">
        <v>426.11</v>
      </c>
      <c r="M10" s="151">
        <v>780.11</v>
      </c>
      <c r="N10" s="151">
        <v>1030.32</v>
      </c>
      <c r="O10" s="224">
        <v>454.56</v>
      </c>
    </row>
    <row r="11" spans="2:15" ht="17.25" customHeight="1" x14ac:dyDescent="0.25">
      <c r="B11" s="622" t="s">
        <v>151</v>
      </c>
      <c r="C11" s="342" t="s">
        <v>88</v>
      </c>
      <c r="D11" s="150"/>
      <c r="E11" s="150">
        <v>52</v>
      </c>
      <c r="F11" s="150">
        <v>130</v>
      </c>
      <c r="G11" s="150">
        <v>78</v>
      </c>
      <c r="H11" s="150"/>
      <c r="I11" s="150">
        <v>26</v>
      </c>
      <c r="J11" s="150">
        <v>26</v>
      </c>
      <c r="K11" s="150"/>
      <c r="L11" s="150"/>
      <c r="M11" s="150">
        <v>26</v>
      </c>
      <c r="N11" s="150">
        <v>52</v>
      </c>
      <c r="O11" s="223">
        <v>52</v>
      </c>
    </row>
    <row r="12" spans="2:15" ht="17.25" customHeight="1" x14ac:dyDescent="0.25">
      <c r="B12" s="622"/>
      <c r="C12" s="343" t="s">
        <v>128</v>
      </c>
      <c r="D12" s="152">
        <v>42.25</v>
      </c>
      <c r="E12" s="152"/>
      <c r="F12" s="152"/>
      <c r="G12" s="152"/>
      <c r="H12" s="152">
        <v>21.5</v>
      </c>
      <c r="I12" s="152">
        <v>47.75</v>
      </c>
      <c r="J12" s="152">
        <v>19</v>
      </c>
      <c r="K12" s="152"/>
      <c r="L12" s="152"/>
      <c r="M12" s="152"/>
      <c r="N12" s="152">
        <v>26.25</v>
      </c>
      <c r="O12" s="225"/>
    </row>
    <row r="13" spans="2:15" ht="17.25" customHeight="1" x14ac:dyDescent="0.25">
      <c r="B13" s="622"/>
      <c r="C13" s="343" t="s">
        <v>93</v>
      </c>
      <c r="D13" s="152">
        <v>2358.46</v>
      </c>
      <c r="E13" s="152">
        <v>666.87</v>
      </c>
      <c r="F13" s="152">
        <v>2045.98</v>
      </c>
      <c r="G13" s="152">
        <v>2054.8100000000004</v>
      </c>
      <c r="H13" s="152">
        <v>1535.6799999999998</v>
      </c>
      <c r="I13" s="152">
        <v>873.72</v>
      </c>
      <c r="J13" s="152">
        <v>2104.7600000000002</v>
      </c>
      <c r="K13" s="152">
        <v>1570.92</v>
      </c>
      <c r="L13" s="152">
        <v>1061.424</v>
      </c>
      <c r="M13" s="152">
        <v>1368.82</v>
      </c>
      <c r="N13" s="152">
        <v>2082.3199999999997</v>
      </c>
      <c r="O13" s="225">
        <v>2125.337</v>
      </c>
    </row>
    <row r="14" spans="2:15" ht="17.25" customHeight="1" x14ac:dyDescent="0.25">
      <c r="B14" s="622"/>
      <c r="C14" s="343" t="s">
        <v>129</v>
      </c>
      <c r="D14" s="210"/>
      <c r="E14" s="210"/>
      <c r="F14" s="210"/>
      <c r="G14" s="210">
        <v>6.25</v>
      </c>
      <c r="H14" s="210">
        <v>24.950000000000003</v>
      </c>
      <c r="I14" s="210"/>
      <c r="J14" s="210"/>
      <c r="K14" s="210"/>
      <c r="L14" s="210"/>
      <c r="M14" s="210"/>
      <c r="N14" s="210">
        <v>13</v>
      </c>
      <c r="O14" s="226"/>
    </row>
    <row r="15" spans="2:15" ht="17.25" customHeight="1" x14ac:dyDescent="0.25">
      <c r="B15" s="622"/>
      <c r="C15" s="341" t="s">
        <v>132</v>
      </c>
      <c r="D15" s="151"/>
      <c r="E15" s="151"/>
      <c r="F15" s="151"/>
      <c r="G15" s="151">
        <v>147</v>
      </c>
      <c r="H15" s="151"/>
      <c r="I15" s="151">
        <v>73.5</v>
      </c>
      <c r="J15" s="151"/>
      <c r="K15" s="151"/>
      <c r="L15" s="151"/>
      <c r="M15" s="151">
        <v>98</v>
      </c>
      <c r="N15" s="151">
        <v>1</v>
      </c>
      <c r="O15" s="224"/>
    </row>
    <row r="16" spans="2:15" ht="17.25" customHeight="1" x14ac:dyDescent="0.25">
      <c r="B16" s="622" t="s">
        <v>152</v>
      </c>
      <c r="C16" s="340" t="s">
        <v>115</v>
      </c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5"/>
    </row>
    <row r="17" spans="2:15" ht="17.25" customHeight="1" x14ac:dyDescent="0.25">
      <c r="B17" s="622"/>
      <c r="C17" s="343" t="s">
        <v>136</v>
      </c>
      <c r="D17" s="151"/>
      <c r="E17" s="151"/>
      <c r="F17" s="151"/>
      <c r="G17" s="151" t="s">
        <v>76</v>
      </c>
      <c r="H17" s="151"/>
      <c r="I17" s="151"/>
      <c r="J17" s="151"/>
      <c r="K17" s="151"/>
      <c r="L17" s="151"/>
      <c r="M17" s="151"/>
      <c r="N17" s="151"/>
      <c r="O17" s="224"/>
    </row>
    <row r="18" spans="2:15" ht="17.25" customHeight="1" x14ac:dyDescent="0.25">
      <c r="B18" s="623" t="s">
        <v>153</v>
      </c>
      <c r="C18" s="342" t="s">
        <v>86</v>
      </c>
      <c r="D18" s="152"/>
      <c r="E18" s="152">
        <v>47</v>
      </c>
      <c r="F18" s="152"/>
      <c r="G18" s="152"/>
      <c r="H18" s="152"/>
      <c r="I18" s="152">
        <v>0.6</v>
      </c>
      <c r="J18" s="152"/>
      <c r="K18" s="152"/>
      <c r="L18" s="152"/>
      <c r="M18" s="152"/>
      <c r="N18" s="152">
        <v>5.9</v>
      </c>
      <c r="O18" s="225">
        <v>6</v>
      </c>
    </row>
    <row r="19" spans="2:15" ht="17.25" customHeight="1" x14ac:dyDescent="0.25">
      <c r="B19" s="623"/>
      <c r="C19" s="343" t="s">
        <v>126</v>
      </c>
      <c r="D19" s="152"/>
      <c r="E19" s="152">
        <v>47</v>
      </c>
      <c r="F19" s="152"/>
      <c r="G19" s="152"/>
      <c r="H19" s="152"/>
      <c r="I19" s="152"/>
      <c r="J19" s="152">
        <v>24.48</v>
      </c>
      <c r="K19" s="152"/>
      <c r="L19" s="152"/>
      <c r="M19" s="152">
        <v>122.4</v>
      </c>
      <c r="N19" s="152">
        <v>48.96</v>
      </c>
      <c r="O19" s="225"/>
    </row>
    <row r="20" spans="2:15" ht="17.25" customHeight="1" x14ac:dyDescent="0.25">
      <c r="B20" s="623"/>
      <c r="C20" s="343" t="s">
        <v>127</v>
      </c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225"/>
    </row>
    <row r="21" spans="2:15" ht="17.25" customHeight="1" x14ac:dyDescent="0.25">
      <c r="B21" s="622"/>
      <c r="C21" s="343" t="s">
        <v>87</v>
      </c>
      <c r="D21" s="152">
        <v>188</v>
      </c>
      <c r="E21" s="152">
        <v>208</v>
      </c>
      <c r="F21" s="152">
        <v>194</v>
      </c>
      <c r="G21" s="152">
        <v>2096.0499999999997</v>
      </c>
      <c r="H21" s="152">
        <v>2564.3650000000002</v>
      </c>
      <c r="I21" s="152">
        <v>3205.64</v>
      </c>
      <c r="J21" s="152">
        <v>2270.83</v>
      </c>
      <c r="K21" s="152">
        <v>1494.6299999999999</v>
      </c>
      <c r="L21" s="152">
        <v>1581.42</v>
      </c>
      <c r="M21" s="152">
        <v>1808.9699999999998</v>
      </c>
      <c r="N21" s="152">
        <v>1498.36</v>
      </c>
      <c r="O21" s="225">
        <v>1275.22</v>
      </c>
    </row>
    <row r="22" spans="2:15" ht="17.25" customHeight="1" x14ac:dyDescent="0.25">
      <c r="B22" s="622"/>
      <c r="C22" s="343" t="s">
        <v>90</v>
      </c>
      <c r="D22" s="152">
        <v>75</v>
      </c>
      <c r="E22" s="152">
        <v>933</v>
      </c>
      <c r="F22" s="152">
        <v>25</v>
      </c>
      <c r="G22" s="152">
        <v>475.03999999999996</v>
      </c>
      <c r="H22" s="152"/>
      <c r="I22" s="152"/>
      <c r="J22" s="152"/>
      <c r="K22" s="152"/>
      <c r="L22" s="152">
        <v>25</v>
      </c>
      <c r="M22" s="152"/>
      <c r="N22" s="152">
        <v>75</v>
      </c>
      <c r="O22" s="225">
        <v>25</v>
      </c>
    </row>
    <row r="23" spans="2:15" ht="17.25" customHeight="1" x14ac:dyDescent="0.25">
      <c r="B23" s="622"/>
      <c r="C23" s="343" t="s">
        <v>95</v>
      </c>
      <c r="D23" s="152">
        <v>2363.75</v>
      </c>
      <c r="E23" s="152">
        <v>2319.5</v>
      </c>
      <c r="F23" s="152">
        <v>2456.5</v>
      </c>
      <c r="G23" s="152">
        <v>2872.739</v>
      </c>
      <c r="H23" s="152">
        <v>1982.7</v>
      </c>
      <c r="I23" s="152">
        <v>1046.9749999999999</v>
      </c>
      <c r="J23" s="152">
        <v>3700.7249999999999</v>
      </c>
      <c r="K23" s="152">
        <v>2565.0250000000001</v>
      </c>
      <c r="L23" s="152">
        <v>1900.7</v>
      </c>
      <c r="M23" s="152">
        <v>2714.2999999999997</v>
      </c>
      <c r="N23" s="152">
        <v>2882.9250000000002</v>
      </c>
      <c r="O23" s="225">
        <v>1879.05</v>
      </c>
    </row>
    <row r="24" spans="2:15" ht="17.25" customHeight="1" x14ac:dyDescent="0.25">
      <c r="B24" s="622"/>
      <c r="C24" s="343" t="s">
        <v>134</v>
      </c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225">
        <v>10</v>
      </c>
    </row>
    <row r="25" spans="2:15" ht="17.25" customHeight="1" x14ac:dyDescent="0.25">
      <c r="B25" s="624"/>
      <c r="C25" s="344" t="s">
        <v>97</v>
      </c>
      <c r="D25" s="277">
        <v>726</v>
      </c>
      <c r="E25" s="277"/>
      <c r="F25" s="277">
        <v>588</v>
      </c>
      <c r="G25" s="277">
        <v>624</v>
      </c>
      <c r="H25" s="277">
        <v>456</v>
      </c>
      <c r="I25" s="277">
        <v>624</v>
      </c>
      <c r="J25" s="277">
        <v>1196</v>
      </c>
      <c r="K25" s="277">
        <v>460</v>
      </c>
      <c r="L25" s="277">
        <v>468</v>
      </c>
      <c r="M25" s="277"/>
      <c r="N25" s="277">
        <v>364</v>
      </c>
      <c r="O25" s="278"/>
    </row>
    <row r="26" spans="2:15" ht="17.25" customHeight="1" x14ac:dyDescent="0.25">
      <c r="B26" s="327" t="s">
        <v>154</v>
      </c>
      <c r="C26" s="345" t="s">
        <v>133</v>
      </c>
      <c r="D26" s="178"/>
      <c r="E26" s="178"/>
      <c r="F26" s="178">
        <v>26</v>
      </c>
      <c r="G26" s="178"/>
      <c r="H26" s="178">
        <v>2</v>
      </c>
      <c r="I26" s="178"/>
      <c r="J26" s="178"/>
      <c r="K26" s="178"/>
      <c r="L26" s="178">
        <v>28</v>
      </c>
      <c r="M26" s="178">
        <v>31</v>
      </c>
      <c r="N26" s="178">
        <v>28</v>
      </c>
      <c r="O26" s="236"/>
    </row>
    <row r="27" spans="2:15" ht="17.25" customHeight="1" x14ac:dyDescent="0.25">
      <c r="B27" s="326"/>
      <c r="C27" s="341" t="s">
        <v>135</v>
      </c>
      <c r="D27" s="151">
        <v>3</v>
      </c>
      <c r="E27" s="151"/>
      <c r="F27" s="151"/>
      <c r="G27" s="151"/>
      <c r="H27" s="151"/>
      <c r="I27" s="151"/>
      <c r="J27" s="151"/>
      <c r="K27" s="151">
        <v>4</v>
      </c>
      <c r="L27" s="151"/>
      <c r="M27" s="151"/>
      <c r="N27" s="151">
        <v>6.25</v>
      </c>
      <c r="O27" s="224"/>
    </row>
    <row r="28" spans="2:15" ht="17.25" customHeight="1" x14ac:dyDescent="0.25">
      <c r="B28" s="298" t="s">
        <v>155</v>
      </c>
      <c r="C28" s="344" t="s">
        <v>114</v>
      </c>
      <c r="D28" s="277">
        <v>2036.4</v>
      </c>
      <c r="E28" s="277">
        <v>1690</v>
      </c>
      <c r="F28" s="277">
        <v>484.8</v>
      </c>
      <c r="G28" s="277">
        <v>1124.7750000000001</v>
      </c>
      <c r="H28" s="277">
        <v>1189.6499999999999</v>
      </c>
      <c r="I28" s="277">
        <v>457.02499999999998</v>
      </c>
      <c r="J28" s="277">
        <v>1334.675</v>
      </c>
      <c r="K28" s="277">
        <v>1013.1500000000001</v>
      </c>
      <c r="L28" s="277">
        <v>1338.6000000000001</v>
      </c>
      <c r="M28" s="277">
        <v>2759.9750000000004</v>
      </c>
      <c r="N28" s="277">
        <v>4849.6750000000011</v>
      </c>
      <c r="O28" s="278">
        <v>4133.7000000000007</v>
      </c>
    </row>
    <row r="29" spans="2:15" ht="17.25" customHeight="1" thickBot="1" x14ac:dyDescent="0.3">
      <c r="B29" s="625" t="s">
        <v>98</v>
      </c>
      <c r="C29" s="626"/>
      <c r="D29" s="300">
        <f>SUM(D8:D28)</f>
        <v>8116.0599999999995</v>
      </c>
      <c r="E29" s="300">
        <v>6161.57</v>
      </c>
      <c r="F29" s="300">
        <v>6384.3400000000011</v>
      </c>
      <c r="G29" s="300">
        <v>10638.733999999999</v>
      </c>
      <c r="H29" s="300">
        <v>8425.7199999999993</v>
      </c>
      <c r="I29" s="300">
        <v>6871.7299999999987</v>
      </c>
      <c r="J29" s="300">
        <v>11785.06</v>
      </c>
      <c r="K29" s="300">
        <v>7438.0749999999998</v>
      </c>
      <c r="L29" s="300">
        <v>6975.7539999999999</v>
      </c>
      <c r="M29" s="300">
        <v>9805.5500000000011</v>
      </c>
      <c r="N29" s="300">
        <v>13108.46</v>
      </c>
      <c r="O29" s="420">
        <v>10067.267</v>
      </c>
    </row>
    <row r="30" spans="2:15" ht="25.5" customHeight="1" thickBot="1" x14ac:dyDescent="0.3">
      <c r="B30" s="616" t="s">
        <v>112</v>
      </c>
      <c r="C30" s="620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1"/>
    </row>
    <row r="34" spans="8:9" x14ac:dyDescent="0.25">
      <c r="H34" t="s">
        <v>76</v>
      </c>
    </row>
    <row r="35" spans="8:9" x14ac:dyDescent="0.25">
      <c r="I35" t="s">
        <v>76</v>
      </c>
    </row>
  </sheetData>
  <mergeCells count="8">
    <mergeCell ref="B5:O5"/>
    <mergeCell ref="B6:O6"/>
    <mergeCell ref="B30:O30"/>
    <mergeCell ref="B11:B15"/>
    <mergeCell ref="B18:B25"/>
    <mergeCell ref="B16:B17"/>
    <mergeCell ref="B9:B10"/>
    <mergeCell ref="B29:C29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05655-7A15-4CCD-A7DA-2348B125ABF1}">
  <sheetPr codeName="Hoja17">
    <pageSetUpPr fitToPage="1"/>
  </sheetPr>
  <dimension ref="B4:P34"/>
  <sheetViews>
    <sheetView zoomScale="86" zoomScaleNormal="86" workbookViewId="0">
      <selection activeCell="M37" sqref="M37"/>
    </sheetView>
  </sheetViews>
  <sheetFormatPr baseColWidth="10" defaultColWidth="11.42578125" defaultRowHeight="15" x14ac:dyDescent="0.25"/>
  <cols>
    <col min="1" max="1" width="6.42578125" customWidth="1"/>
    <col min="2" max="2" width="15.140625" customWidth="1"/>
    <col min="3" max="3" width="13.85546875" bestFit="1" customWidth="1"/>
    <col min="4" max="15" width="10.5703125" customWidth="1"/>
  </cols>
  <sheetData>
    <row r="4" spans="2:16" ht="15.75" thickBot="1" x14ac:dyDescent="0.3"/>
    <row r="5" spans="2:16" ht="15.75" thickBot="1" x14ac:dyDescent="0.3">
      <c r="B5" s="517" t="s">
        <v>238</v>
      </c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20"/>
    </row>
    <row r="6" spans="2:16" ht="21" customHeight="1" x14ac:dyDescent="0.25">
      <c r="B6" s="517" t="s">
        <v>270</v>
      </c>
      <c r="C6" s="518"/>
      <c r="D6" s="518"/>
      <c r="E6" s="518"/>
      <c r="F6" s="518"/>
      <c r="G6" s="518"/>
      <c r="H6" s="518"/>
      <c r="I6" s="518"/>
      <c r="J6" s="518"/>
      <c r="K6" s="518"/>
      <c r="L6" s="518"/>
      <c r="M6" s="518"/>
      <c r="N6" s="518"/>
      <c r="O6" s="520"/>
    </row>
    <row r="7" spans="2:16" x14ac:dyDescent="0.25">
      <c r="B7" s="80" t="s">
        <v>148</v>
      </c>
      <c r="C7" s="76" t="s">
        <v>156</v>
      </c>
      <c r="D7" s="76" t="s">
        <v>100</v>
      </c>
      <c r="E7" s="76" t="s">
        <v>101</v>
      </c>
      <c r="F7" s="76" t="s">
        <v>102</v>
      </c>
      <c r="G7" s="76" t="s">
        <v>103</v>
      </c>
      <c r="H7" s="76" t="s">
        <v>104</v>
      </c>
      <c r="I7" s="76" t="s">
        <v>105</v>
      </c>
      <c r="J7" s="76" t="s">
        <v>106</v>
      </c>
      <c r="K7" s="76" t="s">
        <v>107</v>
      </c>
      <c r="L7" s="76" t="s">
        <v>108</v>
      </c>
      <c r="M7" s="76" t="s">
        <v>120</v>
      </c>
      <c r="N7" s="76" t="s">
        <v>110</v>
      </c>
      <c r="O7" s="86" t="s">
        <v>111</v>
      </c>
    </row>
    <row r="8" spans="2:16" x14ac:dyDescent="0.25">
      <c r="B8" s="74" t="s">
        <v>149</v>
      </c>
      <c r="C8" s="192" t="s">
        <v>116</v>
      </c>
      <c r="D8" s="372">
        <v>596.97921874999997</v>
      </c>
      <c r="E8" s="372">
        <v>586.75225352112682</v>
      </c>
      <c r="F8" s="372"/>
      <c r="G8" s="372">
        <v>552.18181818181813</v>
      </c>
      <c r="H8" s="372">
        <v>548.78544866612765</v>
      </c>
      <c r="I8" s="372"/>
      <c r="J8" s="389">
        <v>561.63320825515939</v>
      </c>
      <c r="K8" s="207">
        <v>563.11217786760994</v>
      </c>
      <c r="L8" s="207">
        <v>590.35005291005291</v>
      </c>
      <c r="M8" s="207">
        <v>507.02120343839545</v>
      </c>
      <c r="N8" s="207">
        <v>509.21619377162625</v>
      </c>
      <c r="O8" s="227">
        <v>572.33500000000004</v>
      </c>
    </row>
    <row r="9" spans="2:16" x14ac:dyDescent="0.25">
      <c r="B9" s="624" t="s">
        <v>150</v>
      </c>
      <c r="C9" s="313" t="s">
        <v>130</v>
      </c>
      <c r="D9" s="373">
        <v>593.25</v>
      </c>
      <c r="E9" s="318">
        <v>590</v>
      </c>
      <c r="F9" s="318">
        <v>585</v>
      </c>
      <c r="G9" s="374">
        <v>558.79999999999995</v>
      </c>
      <c r="H9" s="374">
        <v>553</v>
      </c>
      <c r="I9" s="374">
        <v>548.63636363636363</v>
      </c>
      <c r="J9" s="213">
        <v>546</v>
      </c>
      <c r="K9" s="213">
        <v>540</v>
      </c>
      <c r="L9" s="213">
        <v>546</v>
      </c>
      <c r="M9" s="213"/>
      <c r="N9" s="213"/>
      <c r="O9" s="421">
        <v>535</v>
      </c>
    </row>
    <row r="10" spans="2:16" x14ac:dyDescent="0.25">
      <c r="B10" s="623"/>
      <c r="C10" s="195" t="s">
        <v>96</v>
      </c>
      <c r="D10" s="375">
        <v>536.42656249999993</v>
      </c>
      <c r="E10" s="375">
        <v>532.07109374999993</v>
      </c>
      <c r="F10" s="375">
        <v>537.46456054022929</v>
      </c>
      <c r="G10" s="375">
        <v>567.53385265411646</v>
      </c>
      <c r="H10" s="375">
        <v>553.6145858708893</v>
      </c>
      <c r="I10" s="375">
        <v>548.98219436983982</v>
      </c>
      <c r="J10" s="388">
        <v>557.44261642848687</v>
      </c>
      <c r="K10" s="388">
        <v>555.99453307489694</v>
      </c>
      <c r="L10" s="388">
        <v>559.61948792565306</v>
      </c>
      <c r="M10" s="388">
        <v>542.85109792208789</v>
      </c>
      <c r="N10" s="388">
        <v>554.17301420917784</v>
      </c>
      <c r="O10" s="422">
        <v>535.7039334741288</v>
      </c>
    </row>
    <row r="11" spans="2:16" x14ac:dyDescent="0.25">
      <c r="B11" s="622" t="s">
        <v>151</v>
      </c>
      <c r="C11" s="193" t="s">
        <v>88</v>
      </c>
      <c r="D11" s="374"/>
      <c r="E11" s="374">
        <v>575</v>
      </c>
      <c r="F11" s="374">
        <v>555</v>
      </c>
      <c r="G11" s="374">
        <v>556.66666666666663</v>
      </c>
      <c r="H11" s="374"/>
      <c r="I11" s="374">
        <v>540</v>
      </c>
      <c r="J11" s="213">
        <v>540</v>
      </c>
      <c r="K11" s="203"/>
      <c r="L11" s="203"/>
      <c r="M11" s="203">
        <v>515</v>
      </c>
      <c r="N11" s="203">
        <v>515</v>
      </c>
      <c r="O11" s="228">
        <v>515</v>
      </c>
    </row>
    <row r="12" spans="2:16" x14ac:dyDescent="0.25">
      <c r="B12" s="622"/>
      <c r="C12" s="195" t="s">
        <v>128</v>
      </c>
      <c r="D12" s="376">
        <v>582.10177514792906</v>
      </c>
      <c r="E12" s="376"/>
      <c r="F12" s="376"/>
      <c r="G12" s="376"/>
      <c r="H12" s="376">
        <v>550.02790697674425</v>
      </c>
      <c r="I12" s="376">
        <v>528.40795811518319</v>
      </c>
      <c r="J12" s="209">
        <v>536.01526315789476</v>
      </c>
      <c r="K12" s="205"/>
      <c r="L12" s="205"/>
      <c r="M12" s="205"/>
      <c r="N12" s="205">
        <v>507.37066666666664</v>
      </c>
      <c r="O12" s="230"/>
    </row>
    <row r="13" spans="2:16" x14ac:dyDescent="0.25">
      <c r="B13" s="622"/>
      <c r="C13" s="195" t="s">
        <v>93</v>
      </c>
      <c r="D13" s="376">
        <v>584.15748412099413</v>
      </c>
      <c r="E13" s="376">
        <v>590.22413663832538</v>
      </c>
      <c r="F13" s="376">
        <v>573.21646350404217</v>
      </c>
      <c r="G13" s="376">
        <v>553.241336181934</v>
      </c>
      <c r="H13" s="376">
        <v>558.60855777245263</v>
      </c>
      <c r="I13" s="376">
        <v>546.90531291489265</v>
      </c>
      <c r="J13" s="209">
        <v>536.45476443870086</v>
      </c>
      <c r="K13" s="205">
        <v>536.74082703129375</v>
      </c>
      <c r="L13" s="205">
        <v>527.58449026967548</v>
      </c>
      <c r="M13" s="205">
        <v>533.95573559708362</v>
      </c>
      <c r="N13" s="205">
        <v>535.19414883399293</v>
      </c>
      <c r="O13" s="230">
        <v>536.15510387293875</v>
      </c>
    </row>
    <row r="14" spans="2:16" x14ac:dyDescent="0.25">
      <c r="B14" s="622"/>
      <c r="C14" s="216" t="s">
        <v>129</v>
      </c>
      <c r="D14" s="377"/>
      <c r="E14" s="378"/>
      <c r="F14" s="378"/>
      <c r="G14" s="378">
        <v>550</v>
      </c>
      <c r="H14" s="378">
        <v>557.92024048096187</v>
      </c>
      <c r="I14" s="378"/>
      <c r="J14" s="390"/>
      <c r="K14" s="211"/>
      <c r="L14" s="211"/>
      <c r="M14" s="211"/>
      <c r="N14" s="211">
        <v>507</v>
      </c>
      <c r="O14" s="231"/>
      <c r="P14" s="215"/>
    </row>
    <row r="15" spans="2:16" x14ac:dyDescent="0.25">
      <c r="B15" s="622"/>
      <c r="C15" s="194" t="s">
        <v>132</v>
      </c>
      <c r="D15" s="379"/>
      <c r="E15" s="375"/>
      <c r="F15" s="375"/>
      <c r="G15" s="375">
        <v>548</v>
      </c>
      <c r="H15" s="375"/>
      <c r="I15" s="375">
        <v>520</v>
      </c>
      <c r="J15" s="388"/>
      <c r="K15" s="204"/>
      <c r="L15" s="204"/>
      <c r="M15" s="204">
        <v>515.38775510204084</v>
      </c>
      <c r="N15" s="204">
        <v>550</v>
      </c>
      <c r="O15" s="229"/>
    </row>
    <row r="16" spans="2:16" x14ac:dyDescent="0.25">
      <c r="B16" s="622" t="s">
        <v>152</v>
      </c>
      <c r="C16" s="313" t="s">
        <v>115</v>
      </c>
      <c r="D16" s="373"/>
      <c r="E16" s="318"/>
      <c r="F16" s="318"/>
      <c r="G16" s="318"/>
      <c r="H16" s="374"/>
      <c r="I16" s="374"/>
      <c r="J16" s="213"/>
      <c r="K16" s="213"/>
      <c r="L16" s="212"/>
      <c r="M16" s="203"/>
      <c r="N16" s="212"/>
      <c r="O16" s="232"/>
    </row>
    <row r="17" spans="2:16" x14ac:dyDescent="0.25">
      <c r="B17" s="622"/>
      <c r="C17" s="195" t="s">
        <v>136</v>
      </c>
      <c r="D17" s="375"/>
      <c r="E17" s="375"/>
      <c r="F17" s="375"/>
      <c r="G17" s="375"/>
      <c r="H17" s="375"/>
      <c r="I17" s="375"/>
      <c r="J17" s="388"/>
      <c r="K17" s="214"/>
      <c r="L17" s="214"/>
      <c r="M17" s="204"/>
      <c r="N17" s="214"/>
      <c r="O17" s="422"/>
    </row>
    <row r="18" spans="2:16" x14ac:dyDescent="0.25">
      <c r="B18" s="623" t="s">
        <v>153</v>
      </c>
      <c r="C18" s="193" t="s">
        <v>86</v>
      </c>
      <c r="D18" s="376"/>
      <c r="E18" s="376"/>
      <c r="F18" s="376"/>
      <c r="G18" s="376"/>
      <c r="H18" s="376"/>
      <c r="I18" s="376">
        <v>560</v>
      </c>
      <c r="J18" s="209"/>
      <c r="K18" s="205"/>
      <c r="L18" s="205"/>
      <c r="M18" s="205"/>
      <c r="N18" s="205">
        <v>499.99999999999994</v>
      </c>
      <c r="O18" s="230">
        <v>500</v>
      </c>
    </row>
    <row r="19" spans="2:16" x14ac:dyDescent="0.25">
      <c r="B19" s="623"/>
      <c r="C19" s="195" t="s">
        <v>126</v>
      </c>
      <c r="D19" s="376"/>
      <c r="E19" s="376">
        <v>580</v>
      </c>
      <c r="F19" s="376"/>
      <c r="G19" s="376"/>
      <c r="H19" s="376"/>
      <c r="I19" s="376"/>
      <c r="J19" s="209">
        <v>530</v>
      </c>
      <c r="K19" s="209"/>
      <c r="L19" s="206"/>
      <c r="M19" s="205">
        <v>526.99999999999989</v>
      </c>
      <c r="N19" s="206">
        <v>525</v>
      </c>
      <c r="O19" s="234"/>
    </row>
    <row r="20" spans="2:16" x14ac:dyDescent="0.25">
      <c r="B20" s="623"/>
      <c r="C20" s="195" t="s">
        <v>127</v>
      </c>
      <c r="D20" s="376"/>
      <c r="E20" s="376"/>
      <c r="F20" s="376"/>
      <c r="G20" s="376"/>
      <c r="H20" s="376"/>
      <c r="I20" s="376"/>
      <c r="J20" s="209"/>
      <c r="K20" s="209"/>
      <c r="L20" s="206"/>
      <c r="M20" s="205"/>
      <c r="N20" s="206"/>
      <c r="O20" s="234"/>
    </row>
    <row r="21" spans="2:16" x14ac:dyDescent="0.25">
      <c r="B21" s="622"/>
      <c r="C21" s="195" t="s">
        <v>87</v>
      </c>
      <c r="D21" s="376">
        <v>496.26398936170216</v>
      </c>
      <c r="E21" s="376">
        <v>513.08514423076917</v>
      </c>
      <c r="F21" s="376">
        <v>503.88994845360827</v>
      </c>
      <c r="G21" s="376">
        <v>498.31593711982066</v>
      </c>
      <c r="H21" s="376">
        <v>490.85435965628915</v>
      </c>
      <c r="I21" s="376">
        <v>493.26179483660053</v>
      </c>
      <c r="J21" s="209">
        <v>485.45680654210133</v>
      </c>
      <c r="K21" s="205">
        <v>469.11279714712009</v>
      </c>
      <c r="L21" s="205">
        <v>460.42704657839153</v>
      </c>
      <c r="M21" s="205">
        <v>455.76367214492234</v>
      </c>
      <c r="N21" s="205">
        <v>448.4672241650872</v>
      </c>
      <c r="O21" s="230">
        <v>446.83102523486144</v>
      </c>
      <c r="P21" s="425"/>
    </row>
    <row r="22" spans="2:16" x14ac:dyDescent="0.25">
      <c r="B22" s="622"/>
      <c r="C22" s="195" t="s">
        <v>90</v>
      </c>
      <c r="D22" s="376">
        <v>566.66666666666663</v>
      </c>
      <c r="E22" s="376">
        <v>496.54878885316185</v>
      </c>
      <c r="F22" s="376">
        <v>530</v>
      </c>
      <c r="G22" s="376">
        <v>517.90082940383968</v>
      </c>
      <c r="H22" s="376"/>
      <c r="I22" s="376"/>
      <c r="J22" s="209"/>
      <c r="K22" s="205"/>
      <c r="L22" s="205">
        <v>520</v>
      </c>
      <c r="M22" s="205"/>
      <c r="N22" s="205">
        <v>520</v>
      </c>
      <c r="O22" s="230">
        <v>530</v>
      </c>
    </row>
    <row r="23" spans="2:16" x14ac:dyDescent="0.25">
      <c r="B23" s="622"/>
      <c r="C23" s="195" t="s">
        <v>95</v>
      </c>
      <c r="D23" s="376">
        <v>555.22311581173983</v>
      </c>
      <c r="E23" s="376">
        <v>551.70882086656616</v>
      </c>
      <c r="F23" s="376">
        <v>544.77329126806433</v>
      </c>
      <c r="G23" s="376">
        <v>542.46042539889629</v>
      </c>
      <c r="H23" s="376">
        <v>526.79016492661526</v>
      </c>
      <c r="I23" s="376">
        <v>521.06757085890308</v>
      </c>
      <c r="J23" s="209">
        <v>507.39763424734349</v>
      </c>
      <c r="K23" s="205">
        <v>509.16734534751129</v>
      </c>
      <c r="L23" s="205">
        <v>507.11122218130163</v>
      </c>
      <c r="M23" s="205">
        <v>498.51125151972883</v>
      </c>
      <c r="N23" s="205">
        <v>494.77667993444152</v>
      </c>
      <c r="O23" s="230">
        <v>494.93984726324476</v>
      </c>
      <c r="P23" s="285"/>
    </row>
    <row r="24" spans="2:16" x14ac:dyDescent="0.25">
      <c r="B24" s="622"/>
      <c r="C24" s="195" t="s">
        <v>134</v>
      </c>
      <c r="D24" s="376"/>
      <c r="E24" s="376"/>
      <c r="F24" s="376"/>
      <c r="G24" s="376"/>
      <c r="H24" s="376"/>
      <c r="I24" s="376"/>
      <c r="J24" s="209"/>
      <c r="K24" s="205"/>
      <c r="L24" s="205"/>
      <c r="M24" s="205"/>
      <c r="N24" s="205"/>
      <c r="O24" s="230">
        <v>485</v>
      </c>
    </row>
    <row r="25" spans="2:16" x14ac:dyDescent="0.25">
      <c r="B25" s="622"/>
      <c r="C25" s="194" t="s">
        <v>97</v>
      </c>
      <c r="D25" s="375">
        <v>585.2066115702479</v>
      </c>
      <c r="E25" s="375"/>
      <c r="F25" s="375">
        <v>557.75510204081638</v>
      </c>
      <c r="G25" s="375">
        <v>589.74666666666667</v>
      </c>
      <c r="H25" s="375">
        <v>578.42105263157896</v>
      </c>
      <c r="I25" s="375">
        <v>500</v>
      </c>
      <c r="J25" s="388">
        <v>519.04688963210708</v>
      </c>
      <c r="K25" s="204">
        <v>538.07208695652173</v>
      </c>
      <c r="L25" s="204">
        <v>506.61333333333329</v>
      </c>
      <c r="M25" s="204"/>
      <c r="N25" s="204">
        <v>508.69</v>
      </c>
      <c r="O25" s="229"/>
    </row>
    <row r="26" spans="2:16" x14ac:dyDescent="0.25">
      <c r="B26" s="624" t="s">
        <v>154</v>
      </c>
      <c r="C26" s="313" t="s">
        <v>133</v>
      </c>
      <c r="D26" s="373"/>
      <c r="E26" s="318"/>
      <c r="F26" s="318">
        <v>576.60307692307697</v>
      </c>
      <c r="G26" s="318"/>
      <c r="H26" s="374">
        <v>547.54499999999996</v>
      </c>
      <c r="I26" s="374"/>
      <c r="J26" s="213"/>
      <c r="K26" s="213"/>
      <c r="L26" s="213">
        <v>565.89928571428572</v>
      </c>
      <c r="M26" s="203">
        <v>620.01870967741945</v>
      </c>
      <c r="N26" s="213">
        <v>575.93535714285713</v>
      </c>
      <c r="O26" s="232"/>
    </row>
    <row r="27" spans="2:16" x14ac:dyDescent="0.25">
      <c r="B27" s="623"/>
      <c r="C27" s="195" t="s">
        <v>135</v>
      </c>
      <c r="D27" s="375">
        <v>670</v>
      </c>
      <c r="E27" s="375"/>
      <c r="F27" s="375"/>
      <c r="G27" s="375"/>
      <c r="H27" s="375"/>
      <c r="I27" s="375"/>
      <c r="J27" s="388"/>
      <c r="K27" s="214">
        <v>670</v>
      </c>
      <c r="L27" s="214"/>
      <c r="M27" s="204"/>
      <c r="N27" s="388">
        <v>547.06079999999997</v>
      </c>
      <c r="O27" s="233"/>
    </row>
    <row r="28" spans="2:16" ht="15.75" thickBot="1" x14ac:dyDescent="0.3">
      <c r="B28" s="75" t="s">
        <v>155</v>
      </c>
      <c r="C28" s="196" t="s">
        <v>114</v>
      </c>
      <c r="D28" s="380">
        <v>514.89484384207424</v>
      </c>
      <c r="E28" s="380">
        <v>526.60582248520711</v>
      </c>
      <c r="F28" s="380">
        <v>556.33209570957104</v>
      </c>
      <c r="G28" s="380">
        <v>560.1783201084661</v>
      </c>
      <c r="H28" s="380">
        <v>541.2869751607617</v>
      </c>
      <c r="I28" s="380">
        <v>510.82544718560257</v>
      </c>
      <c r="J28" s="391">
        <v>528.924464757338</v>
      </c>
      <c r="K28" s="208">
        <v>510.38814588165616</v>
      </c>
      <c r="L28" s="208">
        <v>545.33782309875983</v>
      </c>
      <c r="M28" s="208">
        <v>531.06287556952498</v>
      </c>
      <c r="N28" s="208">
        <v>470.35120291565926</v>
      </c>
      <c r="O28" s="235">
        <v>475.79187894622243</v>
      </c>
    </row>
    <row r="29" spans="2:16" ht="16.5" customHeight="1" thickBot="1" x14ac:dyDescent="0.3">
      <c r="B29" s="616" t="s">
        <v>112</v>
      </c>
      <c r="C29" s="617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8"/>
    </row>
    <row r="32" spans="2:16" x14ac:dyDescent="0.25">
      <c r="F32" t="s">
        <v>76</v>
      </c>
      <c r="I32" t="s">
        <v>76</v>
      </c>
    </row>
    <row r="33" spans="7:11" x14ac:dyDescent="0.25">
      <c r="G33" t="s">
        <v>76</v>
      </c>
    </row>
    <row r="34" spans="7:11" x14ac:dyDescent="0.25">
      <c r="K34" t="s">
        <v>76</v>
      </c>
    </row>
  </sheetData>
  <mergeCells count="8">
    <mergeCell ref="B5:O5"/>
    <mergeCell ref="B6:O6"/>
    <mergeCell ref="B29:O29"/>
    <mergeCell ref="B11:B15"/>
    <mergeCell ref="B18:B25"/>
    <mergeCell ref="B16:B17"/>
    <mergeCell ref="B26:B27"/>
    <mergeCell ref="B9:B10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2AD8-2408-4C24-9A3E-28C634599DC7}">
  <sheetPr codeName="Hoja18">
    <pageSetUpPr fitToPage="1"/>
  </sheetPr>
  <dimension ref="B1:Y43"/>
  <sheetViews>
    <sheetView zoomScaleNormal="100" zoomScaleSheetLayoutView="100" workbookViewId="0">
      <selection activeCell="Q6" sqref="Q6"/>
    </sheetView>
  </sheetViews>
  <sheetFormatPr baseColWidth="10" defaultColWidth="11.42578125" defaultRowHeight="15" x14ac:dyDescent="0.25"/>
  <cols>
    <col min="1" max="11" width="11.42578125" style="67"/>
    <col min="12" max="16" width="11.42578125" style="4"/>
    <col min="17" max="18" width="11.42578125" style="67"/>
    <col min="19" max="21" width="11.42578125" style="83"/>
    <col min="22" max="16384" width="11.42578125" style="67"/>
  </cols>
  <sheetData>
    <row r="1" spans="2:25" x14ac:dyDescent="0.25">
      <c r="W1" s="4"/>
      <c r="X1" s="83"/>
      <c r="Y1" s="83"/>
    </row>
    <row r="2" spans="2:25" x14ac:dyDescent="0.25">
      <c r="M2" s="4">
        <v>2023</v>
      </c>
      <c r="N2" s="4">
        <v>2024</v>
      </c>
      <c r="O2" s="4">
        <v>2025</v>
      </c>
      <c r="W2" s="83"/>
      <c r="X2" s="4"/>
      <c r="Y2" s="83"/>
    </row>
    <row r="3" spans="2:25" x14ac:dyDescent="0.25">
      <c r="L3" s="4" t="s">
        <v>100</v>
      </c>
      <c r="M3" s="262">
        <v>11056.043</v>
      </c>
      <c r="N3" s="263">
        <v>10097.074499999999</v>
      </c>
      <c r="O3" s="263">
        <v>8116.0599999999986</v>
      </c>
      <c r="W3" s="83"/>
      <c r="X3" s="4"/>
      <c r="Y3" s="83"/>
    </row>
    <row r="4" spans="2:25" x14ac:dyDescent="0.25">
      <c r="L4" s="4" t="s">
        <v>101</v>
      </c>
      <c r="M4" s="262">
        <v>9358.98</v>
      </c>
      <c r="N4" s="263">
        <v>7685.646999999999</v>
      </c>
      <c r="O4" s="263">
        <v>6161.5699999999988</v>
      </c>
      <c r="W4" s="83"/>
      <c r="X4" s="4"/>
      <c r="Y4" s="83"/>
    </row>
    <row r="5" spans="2:25" x14ac:dyDescent="0.25">
      <c r="L5" s="4" t="s">
        <v>102</v>
      </c>
      <c r="M5" s="262">
        <v>6647.8099999999986</v>
      </c>
      <c r="N5" s="263">
        <v>5575.5004999999992</v>
      </c>
      <c r="O5" s="263">
        <v>6384.3399999999992</v>
      </c>
      <c r="W5" s="83"/>
      <c r="X5" s="4"/>
      <c r="Y5" s="83"/>
    </row>
    <row r="6" spans="2:25" x14ac:dyDescent="0.25">
      <c r="L6" s="4" t="s">
        <v>103</v>
      </c>
      <c r="M6" s="262">
        <v>7067.9944999999998</v>
      </c>
      <c r="N6" s="263">
        <v>8217.0764799999997</v>
      </c>
      <c r="O6" s="263">
        <v>10638.734</v>
      </c>
      <c r="W6" s="83"/>
      <c r="X6" s="4"/>
      <c r="Y6" s="83"/>
    </row>
    <row r="7" spans="2:25" x14ac:dyDescent="0.25">
      <c r="L7" s="4" t="s">
        <v>104</v>
      </c>
      <c r="M7" s="262">
        <v>9180.3219999999983</v>
      </c>
      <c r="N7" s="263">
        <v>4698.5920000000006</v>
      </c>
      <c r="O7" s="263">
        <v>8425.7200000000012</v>
      </c>
      <c r="W7" s="83"/>
      <c r="X7" s="4"/>
      <c r="Y7" s="83"/>
    </row>
    <row r="8" spans="2:25" x14ac:dyDescent="0.25">
      <c r="L8" s="4" t="s">
        <v>105</v>
      </c>
      <c r="M8" s="262">
        <v>5757.4400000000005</v>
      </c>
      <c r="N8" s="263">
        <v>9907.9349999999977</v>
      </c>
      <c r="O8" s="263">
        <v>6871.73</v>
      </c>
      <c r="W8" s="83"/>
      <c r="X8" s="4"/>
      <c r="Y8" s="83"/>
    </row>
    <row r="9" spans="2:25" x14ac:dyDescent="0.25">
      <c r="L9" s="4" t="s">
        <v>106</v>
      </c>
      <c r="M9" s="262">
        <v>6617.9359999999988</v>
      </c>
      <c r="N9" s="263">
        <v>10294.567560000001</v>
      </c>
      <c r="O9" s="263">
        <v>11785.060000000005</v>
      </c>
      <c r="W9" s="83"/>
      <c r="X9" s="4"/>
      <c r="Y9" s="83"/>
    </row>
    <row r="10" spans="2:25" x14ac:dyDescent="0.25">
      <c r="L10" s="4" t="s">
        <v>107</v>
      </c>
      <c r="M10" s="262">
        <v>9130.6640000000007</v>
      </c>
      <c r="N10" s="263">
        <v>10570.509</v>
      </c>
      <c r="O10" s="263">
        <v>7438.074999999998</v>
      </c>
      <c r="W10" s="83"/>
      <c r="X10" s="4"/>
      <c r="Y10" s="83"/>
    </row>
    <row r="11" spans="2:25" x14ac:dyDescent="0.25">
      <c r="L11" s="4" t="s">
        <v>108</v>
      </c>
      <c r="M11" s="262">
        <v>6749.4664999999986</v>
      </c>
      <c r="N11" s="263">
        <v>6435.0549999999985</v>
      </c>
      <c r="O11" s="263">
        <v>6975.7539999999999</v>
      </c>
      <c r="W11" s="83"/>
      <c r="X11" s="4"/>
      <c r="Y11" s="83"/>
    </row>
    <row r="12" spans="2:25" x14ac:dyDescent="0.25">
      <c r="L12" s="4" t="s">
        <v>120</v>
      </c>
      <c r="M12" s="262">
        <v>7677.0735100000002</v>
      </c>
      <c r="N12" s="263">
        <v>10127.636560000001</v>
      </c>
      <c r="O12" s="263">
        <v>9805.5500000000011</v>
      </c>
      <c r="W12" s="83"/>
      <c r="X12" s="4"/>
      <c r="Y12" s="83"/>
    </row>
    <row r="13" spans="2:25" x14ac:dyDescent="0.25">
      <c r="L13" s="4" t="s">
        <v>110</v>
      </c>
      <c r="M13" s="262">
        <v>8141.9310000000005</v>
      </c>
      <c r="N13" s="263">
        <v>7405.1449999999995</v>
      </c>
      <c r="O13" s="263">
        <v>13108.459999999995</v>
      </c>
      <c r="W13" s="83"/>
      <c r="X13" s="4"/>
      <c r="Y13" s="83"/>
    </row>
    <row r="14" spans="2:25" ht="14.25" customHeight="1" x14ac:dyDescent="0.25">
      <c r="L14" s="4" t="s">
        <v>111</v>
      </c>
      <c r="M14" s="262">
        <v>6111.7769999999982</v>
      </c>
      <c r="N14" s="263">
        <v>10120.440499999999</v>
      </c>
      <c r="O14" s="263">
        <v>10067.267000000002</v>
      </c>
      <c r="W14" s="83"/>
      <c r="X14" s="4"/>
      <c r="Y14" s="83"/>
    </row>
    <row r="15" spans="2:25" ht="14.25" customHeight="1" x14ac:dyDescent="0.25">
      <c r="L15" s="4" t="s">
        <v>190</v>
      </c>
      <c r="M15" s="262">
        <f t="shared" ref="M15:O15" si="0">SUM(M3:M14)</f>
        <v>93497.437510000003</v>
      </c>
      <c r="N15" s="262">
        <f t="shared" si="0"/>
        <v>101135.17909999999</v>
      </c>
      <c r="O15" s="262">
        <f t="shared" si="0"/>
        <v>105778.32</v>
      </c>
      <c r="W15" s="83"/>
      <c r="X15" s="4"/>
      <c r="Y15" s="83"/>
    </row>
    <row r="16" spans="2:25" ht="14.25" customHeight="1" x14ac:dyDescent="0.25">
      <c r="B16" s="553" t="s">
        <v>112</v>
      </c>
      <c r="C16" s="553"/>
      <c r="D16" s="553"/>
      <c r="E16" s="553"/>
      <c r="F16" s="553"/>
      <c r="G16" s="553"/>
      <c r="H16" s="553"/>
      <c r="I16" s="553"/>
      <c r="J16" s="553"/>
      <c r="K16" s="553"/>
      <c r="W16" s="83"/>
      <c r="X16" s="4"/>
      <c r="Y16" s="83"/>
    </row>
    <row r="17" spans="12:25" ht="14.25" customHeight="1" x14ac:dyDescent="0.25">
      <c r="W17" s="83"/>
      <c r="X17" s="4"/>
      <c r="Y17" s="83"/>
    </row>
    <row r="18" spans="12:25" ht="14.25" customHeight="1" x14ac:dyDescent="0.25">
      <c r="W18" s="83"/>
      <c r="X18" s="4"/>
      <c r="Y18" s="83"/>
    </row>
    <row r="19" spans="12:25" x14ac:dyDescent="0.25">
      <c r="M19" s="4">
        <v>2023</v>
      </c>
      <c r="N19" s="4">
        <v>2024</v>
      </c>
      <c r="O19" s="4">
        <v>2025</v>
      </c>
      <c r="W19" s="83"/>
      <c r="X19" s="4"/>
      <c r="Y19" s="83"/>
    </row>
    <row r="20" spans="12:25" x14ac:dyDescent="0.25">
      <c r="L20" s="4" t="s">
        <v>100</v>
      </c>
      <c r="M20" s="262">
        <v>579.48647630983362</v>
      </c>
      <c r="N20" s="263">
        <v>660.54210454721294</v>
      </c>
      <c r="O20" s="263">
        <v>556.30215892933268</v>
      </c>
      <c r="W20" s="83"/>
      <c r="X20" s="4"/>
      <c r="Y20" s="83"/>
    </row>
    <row r="21" spans="12:25" x14ac:dyDescent="0.25">
      <c r="L21" s="4" t="s">
        <v>101</v>
      </c>
      <c r="M21" s="262">
        <v>609.18454788876568</v>
      </c>
      <c r="N21" s="263">
        <v>622.71336037161234</v>
      </c>
      <c r="O21" s="263">
        <v>540.71572829652177</v>
      </c>
      <c r="W21" s="83"/>
      <c r="X21" s="4"/>
      <c r="Y21" s="83"/>
    </row>
    <row r="22" spans="12:25" x14ac:dyDescent="0.25">
      <c r="L22" s="4" t="s">
        <v>102</v>
      </c>
      <c r="M22" s="262">
        <v>658.11051007775507</v>
      </c>
      <c r="N22" s="263">
        <v>652.18597325926157</v>
      </c>
      <c r="O22" s="263">
        <v>554.8897536785322</v>
      </c>
      <c r="W22" s="83"/>
      <c r="X22" s="4"/>
      <c r="Y22" s="83"/>
    </row>
    <row r="23" spans="12:25" x14ac:dyDescent="0.25">
      <c r="L23" s="4" t="s">
        <v>103</v>
      </c>
      <c r="M23" s="262">
        <v>629.36818782187788</v>
      </c>
      <c r="N23" s="263">
        <v>609.5510090712944</v>
      </c>
      <c r="O23" s="263">
        <v>542.06940600263147</v>
      </c>
      <c r="W23" s="83"/>
      <c r="X23" s="4"/>
      <c r="Y23" s="83"/>
    </row>
    <row r="24" spans="12:25" x14ac:dyDescent="0.25">
      <c r="L24" s="4" t="s">
        <v>104</v>
      </c>
      <c r="M24" s="262">
        <v>631.79050691250268</v>
      </c>
      <c r="N24" s="263">
        <v>598.47727361728789</v>
      </c>
      <c r="O24" s="263">
        <v>528.58400231671601</v>
      </c>
      <c r="W24" s="83"/>
      <c r="X24" s="4"/>
      <c r="Y24" s="83"/>
    </row>
    <row r="25" spans="12:25" x14ac:dyDescent="0.25">
      <c r="L25" s="4" t="s">
        <v>105</v>
      </c>
      <c r="M25" s="262">
        <v>638.09127667852385</v>
      </c>
      <c r="N25" s="263">
        <v>592.00172387081682</v>
      </c>
      <c r="O25" s="263">
        <v>510.99428673710992</v>
      </c>
      <c r="W25" s="83"/>
      <c r="X25" s="4"/>
      <c r="Y25" s="83"/>
    </row>
    <row r="26" spans="12:25" x14ac:dyDescent="0.25">
      <c r="L26" s="4" t="s">
        <v>106</v>
      </c>
      <c r="M26" s="262">
        <v>668.58113466192481</v>
      </c>
      <c r="N26" s="263">
        <v>598.3508655510733</v>
      </c>
      <c r="O26" s="263">
        <v>516.77772790295478</v>
      </c>
      <c r="W26" s="83"/>
      <c r="X26" s="4"/>
      <c r="Y26" s="83"/>
    </row>
    <row r="27" spans="12:25" x14ac:dyDescent="0.25">
      <c r="L27" s="4" t="s">
        <v>107</v>
      </c>
      <c r="M27" s="262">
        <v>664.73220129445133</v>
      </c>
      <c r="N27" s="263">
        <v>584.21741848003705</v>
      </c>
      <c r="O27" s="263">
        <v>511.15354980959467</v>
      </c>
      <c r="W27" s="83"/>
      <c r="X27" s="4"/>
      <c r="Y27" s="83"/>
    </row>
    <row r="28" spans="12:25" x14ac:dyDescent="0.25">
      <c r="L28" s="4" t="s">
        <v>108</v>
      </c>
      <c r="M28" s="262">
        <v>649.02363616442881</v>
      </c>
      <c r="N28" s="263">
        <v>581.45918721751411</v>
      </c>
      <c r="O28" s="263">
        <v>511.85214530214233</v>
      </c>
      <c r="W28" s="83"/>
      <c r="X28" s="4"/>
      <c r="Y28" s="83"/>
    </row>
    <row r="29" spans="12:25" x14ac:dyDescent="0.25">
      <c r="L29" s="4" t="s">
        <v>120</v>
      </c>
      <c r="M29" s="262">
        <v>680.14659794497675</v>
      </c>
      <c r="N29" s="263">
        <v>559.85872976468636</v>
      </c>
      <c r="O29" s="263">
        <v>509.29828107551344</v>
      </c>
      <c r="W29" s="83"/>
      <c r="X29" s="4"/>
      <c r="Y29" s="83"/>
    </row>
    <row r="30" spans="12:25" x14ac:dyDescent="0.25">
      <c r="L30" s="4" t="s">
        <v>110</v>
      </c>
      <c r="M30" s="262">
        <v>660.28651679804204</v>
      </c>
      <c r="N30" s="263">
        <v>553.7713198053516</v>
      </c>
      <c r="O30" s="263">
        <v>492.66081599211515</v>
      </c>
      <c r="W30" s="83"/>
      <c r="X30" s="4"/>
      <c r="Y30" s="83"/>
    </row>
    <row r="31" spans="12:25" x14ac:dyDescent="0.25">
      <c r="L31" s="4" t="s">
        <v>111</v>
      </c>
      <c r="M31" s="262">
        <v>647.97685517648983</v>
      </c>
      <c r="N31" s="263">
        <v>556.07054455781861</v>
      </c>
      <c r="O31" s="263">
        <v>492.48852642926806</v>
      </c>
      <c r="W31" s="83"/>
      <c r="X31" s="4"/>
      <c r="Y31" s="83"/>
    </row>
    <row r="32" spans="12:25" x14ac:dyDescent="0.25">
      <c r="W32" s="83"/>
      <c r="X32" s="4"/>
      <c r="Y32" s="83"/>
    </row>
    <row r="33" spans="2:25" ht="3.75" customHeight="1" x14ac:dyDescent="0.25">
      <c r="W33" s="4"/>
      <c r="X33" s="4"/>
      <c r="Y33" s="83"/>
    </row>
    <row r="34" spans="2:25" x14ac:dyDescent="0.25">
      <c r="B34" s="553" t="s">
        <v>112</v>
      </c>
      <c r="C34" s="553"/>
      <c r="D34" s="553"/>
      <c r="E34" s="553"/>
      <c r="F34" s="553"/>
      <c r="G34" s="553"/>
      <c r="H34" s="553"/>
      <c r="I34" s="553"/>
      <c r="J34" s="553"/>
      <c r="K34" s="553"/>
      <c r="W34" s="4"/>
      <c r="X34" s="4"/>
      <c r="Y34" s="83"/>
    </row>
    <row r="35" spans="2:25" x14ac:dyDescent="0.25">
      <c r="W35" s="4"/>
      <c r="X35" s="4"/>
      <c r="Y35" s="83"/>
    </row>
    <row r="36" spans="2:25" x14ac:dyDescent="0.25">
      <c r="W36" s="4"/>
      <c r="X36" s="4"/>
      <c r="Y36" s="83"/>
    </row>
    <row r="37" spans="2:25" x14ac:dyDescent="0.25">
      <c r="W37" s="4"/>
      <c r="X37" s="83"/>
      <c r="Y37" s="83"/>
    </row>
    <row r="38" spans="2:25" x14ac:dyDescent="0.25">
      <c r="W38" s="4"/>
      <c r="X38" s="83"/>
      <c r="Y38" s="83"/>
    </row>
    <row r="39" spans="2:25" x14ac:dyDescent="0.25">
      <c r="W39" s="83"/>
      <c r="X39" s="83"/>
      <c r="Y39" s="83"/>
    </row>
    <row r="40" spans="2:25" x14ac:dyDescent="0.25">
      <c r="W40" s="83"/>
      <c r="X40" s="83"/>
      <c r="Y40" s="83"/>
    </row>
    <row r="41" spans="2:25" x14ac:dyDescent="0.25">
      <c r="W41" s="83"/>
      <c r="X41" s="83"/>
      <c r="Y41" s="83"/>
    </row>
    <row r="42" spans="2:25" x14ac:dyDescent="0.25">
      <c r="W42" s="83"/>
      <c r="X42" s="83"/>
      <c r="Y42" s="83"/>
    </row>
    <row r="43" spans="2:25" x14ac:dyDescent="0.25">
      <c r="W43" s="83"/>
      <c r="X43" s="83"/>
      <c r="Y43" s="83"/>
    </row>
  </sheetData>
  <mergeCells count="2">
    <mergeCell ref="B16:K16"/>
    <mergeCell ref="B34:K34"/>
  </mergeCells>
  <pageMargins left="0.7" right="0.7" top="0.75" bottom="0.75" header="0.3" footer="0.3"/>
  <pageSetup scale="97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0FFC-CEA2-4831-9227-EA53B9FBCC0B}">
  <sheetPr codeName="Hoja19">
    <pageSetUpPr fitToPage="1"/>
  </sheetPr>
  <dimension ref="B1:M52"/>
  <sheetViews>
    <sheetView topLeftCell="A4" zoomScaleNormal="100" zoomScaleSheetLayoutView="90" workbookViewId="0">
      <selection activeCell="K14" sqref="K14"/>
    </sheetView>
  </sheetViews>
  <sheetFormatPr baseColWidth="10" defaultColWidth="11.42578125" defaultRowHeight="15" x14ac:dyDescent="0.25"/>
  <cols>
    <col min="1" max="1" width="3.85546875" customWidth="1"/>
    <col min="2" max="2" width="20.140625" customWidth="1"/>
    <col min="3" max="10" width="9.85546875" customWidth="1"/>
  </cols>
  <sheetData>
    <row r="1" spans="2:13" ht="8.25" customHeight="1" thickBot="1" x14ac:dyDescent="0.3"/>
    <row r="2" spans="2:13" ht="15.75" thickBot="1" x14ac:dyDescent="0.3">
      <c r="B2" s="577" t="s">
        <v>239</v>
      </c>
      <c r="C2" s="578"/>
      <c r="D2" s="578"/>
      <c r="E2" s="578"/>
      <c r="F2" s="578"/>
      <c r="G2" s="578"/>
      <c r="H2" s="578"/>
      <c r="I2" s="578"/>
      <c r="J2" s="580"/>
    </row>
    <row r="3" spans="2:13" ht="14.25" customHeight="1" x14ac:dyDescent="0.25">
      <c r="B3" s="629" t="s">
        <v>272</v>
      </c>
      <c r="C3" s="630"/>
      <c r="D3" s="630"/>
      <c r="E3" s="630"/>
      <c r="F3" s="630"/>
      <c r="G3" s="630"/>
      <c r="H3" s="630"/>
      <c r="I3" s="630"/>
      <c r="J3" s="631"/>
    </row>
    <row r="4" spans="2:13" x14ac:dyDescent="0.25">
      <c r="B4" s="597" t="s">
        <v>81</v>
      </c>
      <c r="C4" s="627">
        <v>2022</v>
      </c>
      <c r="D4" s="627"/>
      <c r="E4" s="627">
        <v>2023</v>
      </c>
      <c r="F4" s="627"/>
      <c r="G4" s="627">
        <v>2024</v>
      </c>
      <c r="H4" s="627"/>
      <c r="I4" s="627">
        <v>2025</v>
      </c>
      <c r="J4" s="628"/>
    </row>
    <row r="5" spans="2:13" ht="20.25" customHeight="1" x14ac:dyDescent="0.25">
      <c r="B5" s="598"/>
      <c r="C5" s="116" t="s">
        <v>82</v>
      </c>
      <c r="D5" s="117" t="s">
        <v>83</v>
      </c>
      <c r="E5" s="116" t="s">
        <v>82</v>
      </c>
      <c r="F5" s="117" t="s">
        <v>83</v>
      </c>
      <c r="G5" s="116" t="s">
        <v>82</v>
      </c>
      <c r="H5" s="117" t="s">
        <v>83</v>
      </c>
      <c r="I5" s="116" t="s">
        <v>82</v>
      </c>
      <c r="J5" s="118" t="s">
        <v>83</v>
      </c>
    </row>
    <row r="6" spans="2:13" ht="20.25" customHeight="1" x14ac:dyDescent="0.25">
      <c r="B6" s="599"/>
      <c r="C6" s="87" t="s">
        <v>263</v>
      </c>
      <c r="D6" s="88" t="s">
        <v>264</v>
      </c>
      <c r="E6" s="87" t="s">
        <v>263</v>
      </c>
      <c r="F6" s="88" t="s">
        <v>264</v>
      </c>
      <c r="G6" s="87" t="s">
        <v>263</v>
      </c>
      <c r="H6" s="88" t="s">
        <v>264</v>
      </c>
      <c r="I6" s="87" t="s">
        <v>263</v>
      </c>
      <c r="J6" s="89" t="s">
        <v>264</v>
      </c>
    </row>
    <row r="7" spans="2:13" ht="15.75" customHeight="1" x14ac:dyDescent="0.25">
      <c r="B7" s="72" t="s">
        <v>256</v>
      </c>
      <c r="C7" s="171"/>
      <c r="D7" s="172"/>
      <c r="E7" s="171"/>
      <c r="F7" s="172"/>
      <c r="G7" s="287"/>
      <c r="H7" s="288"/>
      <c r="I7" s="279">
        <v>208</v>
      </c>
      <c r="J7" s="280">
        <v>563.30812500000002</v>
      </c>
      <c r="L7" s="1"/>
      <c r="M7" s="1"/>
    </row>
    <row r="8" spans="2:13" ht="15.75" customHeight="1" x14ac:dyDescent="0.25">
      <c r="B8" s="72" t="s">
        <v>86</v>
      </c>
      <c r="C8" s="171">
        <v>5520.2590000000037</v>
      </c>
      <c r="D8" s="172">
        <v>639.90139230786053</v>
      </c>
      <c r="E8" s="171">
        <v>5971.3620000000001</v>
      </c>
      <c r="F8" s="172">
        <v>705.98226334293611</v>
      </c>
      <c r="G8" s="287">
        <v>5731.8510000000024</v>
      </c>
      <c r="H8" s="288">
        <v>712.97268194864068</v>
      </c>
      <c r="I8" s="279">
        <v>8286.9340000000047</v>
      </c>
      <c r="J8" s="280">
        <v>623.11317913235428</v>
      </c>
      <c r="L8" s="1"/>
      <c r="M8" s="1"/>
    </row>
    <row r="9" spans="2:13" ht="15.75" customHeight="1" x14ac:dyDescent="0.25">
      <c r="B9" s="72" t="s">
        <v>176</v>
      </c>
      <c r="C9" s="171"/>
      <c r="D9" s="172"/>
      <c r="E9" s="171"/>
      <c r="F9" s="172"/>
      <c r="G9" s="287">
        <v>0.05</v>
      </c>
      <c r="H9" s="288">
        <v>1580</v>
      </c>
      <c r="I9" s="279">
        <v>0.06</v>
      </c>
      <c r="J9" s="280">
        <v>983.33333333333337</v>
      </c>
      <c r="L9" s="456"/>
    </row>
    <row r="10" spans="2:13" ht="15.75" customHeight="1" x14ac:dyDescent="0.25">
      <c r="B10" s="72" t="s">
        <v>280</v>
      </c>
      <c r="C10" s="171"/>
      <c r="D10" s="172"/>
      <c r="E10" s="171"/>
      <c r="F10" s="172"/>
      <c r="G10" s="287">
        <v>0.05</v>
      </c>
      <c r="H10" s="288">
        <v>1580</v>
      </c>
      <c r="I10" s="279">
        <v>12</v>
      </c>
      <c r="J10" s="280">
        <v>562.5</v>
      </c>
      <c r="L10" s="456"/>
    </row>
    <row r="11" spans="2:13" ht="15.75" customHeight="1" x14ac:dyDescent="0.25">
      <c r="B11" s="72" t="s">
        <v>258</v>
      </c>
      <c r="C11" s="171"/>
      <c r="D11" s="172"/>
      <c r="E11" s="171"/>
      <c r="F11" s="172"/>
      <c r="G11" s="287"/>
      <c r="H11" s="288"/>
      <c r="I11" s="279">
        <v>103.96512</v>
      </c>
      <c r="J11" s="280">
        <v>541.82806695168529</v>
      </c>
      <c r="L11" s="456"/>
    </row>
    <row r="12" spans="2:13" ht="15.75" customHeight="1" x14ac:dyDescent="0.25">
      <c r="B12" s="72" t="s">
        <v>126</v>
      </c>
      <c r="C12" s="171">
        <v>2196.7140000000004</v>
      </c>
      <c r="D12" s="172">
        <v>745.61277890521933</v>
      </c>
      <c r="E12" s="171">
        <v>3652.2100000000005</v>
      </c>
      <c r="F12" s="172">
        <v>759.70799871858378</v>
      </c>
      <c r="G12" s="287">
        <v>4415.9329000000007</v>
      </c>
      <c r="H12" s="288">
        <v>665.34589327659376</v>
      </c>
      <c r="I12" s="279">
        <v>3941.0860000000007</v>
      </c>
      <c r="J12" s="280">
        <v>560.29799400469813</v>
      </c>
      <c r="L12" s="456"/>
    </row>
    <row r="13" spans="2:13" ht="15.75" customHeight="1" x14ac:dyDescent="0.25">
      <c r="B13" s="72" t="s">
        <v>127</v>
      </c>
      <c r="C13" s="171"/>
      <c r="D13" s="172"/>
      <c r="E13" s="171">
        <v>70</v>
      </c>
      <c r="F13" s="172">
        <v>922.48571428571427</v>
      </c>
      <c r="G13" s="287">
        <v>62.975000000000001</v>
      </c>
      <c r="H13" s="288">
        <v>853.18586740770149</v>
      </c>
      <c r="I13" s="279">
        <v>26</v>
      </c>
      <c r="J13" s="280">
        <v>830</v>
      </c>
      <c r="L13" s="456"/>
    </row>
    <row r="14" spans="2:13" ht="15.75" customHeight="1" x14ac:dyDescent="0.25">
      <c r="B14" s="72" t="s">
        <v>136</v>
      </c>
      <c r="C14" s="171">
        <v>75</v>
      </c>
      <c r="D14" s="172">
        <v>760</v>
      </c>
      <c r="E14" s="171"/>
      <c r="F14" s="172"/>
      <c r="G14" s="287"/>
      <c r="H14" s="288"/>
      <c r="I14" s="279"/>
      <c r="J14" s="280"/>
      <c r="L14" s="456"/>
    </row>
    <row r="15" spans="2:13" ht="15.75" customHeight="1" x14ac:dyDescent="0.25">
      <c r="B15" s="72" t="s">
        <v>157</v>
      </c>
      <c r="C15" s="171">
        <v>5173.9250000000002</v>
      </c>
      <c r="D15" s="172">
        <v>495.32191711321678</v>
      </c>
      <c r="E15" s="171">
        <v>3143.35</v>
      </c>
      <c r="F15" s="172">
        <v>555.0140773378721</v>
      </c>
      <c r="G15" s="287">
        <v>4309.7749999999996</v>
      </c>
      <c r="H15" s="288">
        <v>603.24827630212735</v>
      </c>
      <c r="I15" s="279">
        <v>5680.9749999999995</v>
      </c>
      <c r="J15" s="280">
        <v>530.48309841180424</v>
      </c>
      <c r="L15" s="456"/>
    </row>
    <row r="16" spans="2:13" ht="15.75" customHeight="1" x14ac:dyDescent="0.25">
      <c r="B16" s="72" t="s">
        <v>87</v>
      </c>
      <c r="C16" s="171">
        <v>22813.863000000001</v>
      </c>
      <c r="D16" s="172">
        <v>610.08398270823341</v>
      </c>
      <c r="E16" s="171">
        <v>22354.555919999999</v>
      </c>
      <c r="F16" s="172">
        <v>651.63441994243863</v>
      </c>
      <c r="G16" s="287">
        <v>27505.085000000003</v>
      </c>
      <c r="H16" s="288">
        <v>587.37380415294115</v>
      </c>
      <c r="I16" s="279">
        <v>27925.083530000007</v>
      </c>
      <c r="J16" s="280">
        <v>520.61174622384362</v>
      </c>
      <c r="L16" s="456"/>
    </row>
    <row r="17" spans="2:12" ht="15.75" customHeight="1" x14ac:dyDescent="0.25">
      <c r="B17" s="72" t="s">
        <v>88</v>
      </c>
      <c r="C17" s="171">
        <v>3041.4880000000003</v>
      </c>
      <c r="D17" s="172">
        <v>600.26156604924961</v>
      </c>
      <c r="E17" s="171">
        <v>3944.875</v>
      </c>
      <c r="F17" s="172">
        <v>669.06052536518894</v>
      </c>
      <c r="G17" s="287">
        <v>3715.9097199999997</v>
      </c>
      <c r="H17" s="288">
        <v>659.65697896449444</v>
      </c>
      <c r="I17" s="279">
        <v>3629.8696</v>
      </c>
      <c r="J17" s="280">
        <v>654.40881677953405</v>
      </c>
      <c r="L17" s="456"/>
    </row>
    <row r="18" spans="2:12" ht="15.75" customHeight="1" x14ac:dyDescent="0.25">
      <c r="B18" s="72" t="s">
        <v>89</v>
      </c>
      <c r="C18" s="171">
        <v>0.90449999999999997</v>
      </c>
      <c r="D18" s="172">
        <v>1879.5024875621891</v>
      </c>
      <c r="E18" s="171">
        <v>2.2050000000000001</v>
      </c>
      <c r="F18" s="172">
        <v>2448.7709750566892</v>
      </c>
      <c r="G18" s="287">
        <v>10.336000000000002</v>
      </c>
      <c r="H18" s="288">
        <v>2924.2579334365319</v>
      </c>
      <c r="I18" s="279">
        <v>15.623239999999999</v>
      </c>
      <c r="J18" s="280">
        <v>2965.3106525919079</v>
      </c>
      <c r="L18" s="456"/>
    </row>
    <row r="19" spans="2:12" ht="15.75" customHeight="1" x14ac:dyDescent="0.25">
      <c r="B19" s="72" t="s">
        <v>90</v>
      </c>
      <c r="C19" s="171">
        <v>18774.271759999992</v>
      </c>
      <c r="D19" s="172">
        <v>573.10771451195819</v>
      </c>
      <c r="E19" s="171">
        <v>20828.925480000002</v>
      </c>
      <c r="F19" s="172">
        <v>646.83144375050142</v>
      </c>
      <c r="G19" s="287">
        <v>20857.137759999991</v>
      </c>
      <c r="H19" s="288">
        <v>589.3315099818376</v>
      </c>
      <c r="I19" s="279">
        <v>21368.224919999986</v>
      </c>
      <c r="J19" s="280">
        <v>511.78130195383642</v>
      </c>
      <c r="L19" s="456"/>
    </row>
    <row r="20" spans="2:12" ht="15.75" customHeight="1" x14ac:dyDescent="0.25">
      <c r="B20" s="72" t="s">
        <v>128</v>
      </c>
      <c r="C20" s="171">
        <v>1271.5159999999996</v>
      </c>
      <c r="D20" s="172">
        <v>823.41795148468452</v>
      </c>
      <c r="E20" s="171">
        <v>985.97799999999995</v>
      </c>
      <c r="F20" s="172">
        <v>812.40861357961342</v>
      </c>
      <c r="G20" s="287">
        <v>1219.33772</v>
      </c>
      <c r="H20" s="288">
        <v>839.93706025923666</v>
      </c>
      <c r="I20" s="279">
        <v>722.53700000000003</v>
      </c>
      <c r="J20" s="280">
        <v>685.46539485175163</v>
      </c>
      <c r="L20" s="456"/>
    </row>
    <row r="21" spans="2:12" ht="15.75" customHeight="1" x14ac:dyDescent="0.25">
      <c r="B21" s="72" t="s">
        <v>113</v>
      </c>
      <c r="C21" s="171">
        <v>7753.6583200000041</v>
      </c>
      <c r="D21" s="172">
        <v>651.32933662725543</v>
      </c>
      <c r="E21" s="171">
        <v>7213.4536600000047</v>
      </c>
      <c r="F21" s="172">
        <v>690.35800390793645</v>
      </c>
      <c r="G21" s="287">
        <v>5237.6378800000011</v>
      </c>
      <c r="H21" s="288">
        <v>682.28500554528603</v>
      </c>
      <c r="I21" s="279">
        <v>6286.3682400000016</v>
      </c>
      <c r="J21" s="280">
        <v>615.305932189553</v>
      </c>
      <c r="L21" s="456"/>
    </row>
    <row r="22" spans="2:12" ht="15.75" customHeight="1" x14ac:dyDescent="0.25">
      <c r="B22" s="72" t="s">
        <v>92</v>
      </c>
      <c r="C22" s="171"/>
      <c r="D22" s="172"/>
      <c r="E22" s="171"/>
      <c r="F22" s="172"/>
      <c r="G22" s="287">
        <v>12.5</v>
      </c>
      <c r="H22" s="288">
        <v>720.8</v>
      </c>
      <c r="I22" s="279">
        <v>26</v>
      </c>
      <c r="J22" s="280">
        <v>469.30769230769232</v>
      </c>
      <c r="L22" s="456"/>
    </row>
    <row r="23" spans="2:12" ht="15.75" customHeight="1" x14ac:dyDescent="0.25">
      <c r="B23" s="72" t="s">
        <v>93</v>
      </c>
      <c r="C23" s="171">
        <v>7988.8784799999958</v>
      </c>
      <c r="D23" s="172">
        <v>604.2393825472235</v>
      </c>
      <c r="E23" s="171">
        <v>7877.457379999998</v>
      </c>
      <c r="F23" s="172">
        <v>662.65512565680194</v>
      </c>
      <c r="G23" s="287">
        <v>7659.3637000000017</v>
      </c>
      <c r="H23" s="288">
        <v>610.61427857251363</v>
      </c>
      <c r="I23" s="279">
        <v>9625.6992600000031</v>
      </c>
      <c r="J23" s="280">
        <v>572.68631411615456</v>
      </c>
      <c r="L23" s="456"/>
    </row>
    <row r="24" spans="2:12" ht="15.75" customHeight="1" x14ac:dyDescent="0.25">
      <c r="B24" s="72" t="s">
        <v>158</v>
      </c>
      <c r="C24" s="171">
        <v>52</v>
      </c>
      <c r="D24" s="172">
        <v>615.70000000000005</v>
      </c>
      <c r="E24" s="171">
        <v>26</v>
      </c>
      <c r="F24" s="172">
        <v>669</v>
      </c>
      <c r="G24" s="287">
        <v>25.98</v>
      </c>
      <c r="H24" s="288">
        <v>741.28406466512706</v>
      </c>
      <c r="I24" s="279"/>
      <c r="J24" s="280"/>
      <c r="L24" s="456"/>
    </row>
    <row r="25" spans="2:12" ht="15.75" customHeight="1" x14ac:dyDescent="0.25">
      <c r="B25" s="72" t="s">
        <v>129</v>
      </c>
      <c r="C25" s="171">
        <v>1401.6200000000001</v>
      </c>
      <c r="D25" s="172">
        <v>731.20126710520674</v>
      </c>
      <c r="E25" s="171">
        <v>2166.9500000000007</v>
      </c>
      <c r="F25" s="172">
        <v>874.48873301183653</v>
      </c>
      <c r="G25" s="287">
        <v>1888.1435200000001</v>
      </c>
      <c r="H25" s="288">
        <v>800.33265691582619</v>
      </c>
      <c r="I25" s="279">
        <v>1179.2336000000005</v>
      </c>
      <c r="J25" s="280">
        <v>594.56229876760642</v>
      </c>
      <c r="L25" s="456"/>
    </row>
    <row r="26" spans="2:12" ht="15.75" customHeight="1" x14ac:dyDescent="0.25">
      <c r="B26" s="72" t="s">
        <v>114</v>
      </c>
      <c r="C26" s="171">
        <v>5673.85</v>
      </c>
      <c r="D26" s="172">
        <v>513.12912220097473</v>
      </c>
      <c r="E26" s="171">
        <v>3196.4</v>
      </c>
      <c r="F26" s="172">
        <v>524.5776498560881</v>
      </c>
      <c r="G26" s="287">
        <v>2911.9749999999999</v>
      </c>
      <c r="H26" s="288">
        <v>627.71434850917331</v>
      </c>
      <c r="I26" s="279">
        <v>2884.95</v>
      </c>
      <c r="J26" s="280">
        <v>556.41119603459356</v>
      </c>
      <c r="L26" s="456"/>
    </row>
    <row r="27" spans="2:12" ht="15.75" customHeight="1" x14ac:dyDescent="0.25">
      <c r="B27" s="72" t="s">
        <v>159</v>
      </c>
      <c r="C27" s="171">
        <v>386</v>
      </c>
      <c r="D27" s="172">
        <v>538.23349740932645</v>
      </c>
      <c r="E27" s="171">
        <v>52</v>
      </c>
      <c r="F27" s="172">
        <v>728.94999999999993</v>
      </c>
      <c r="G27" s="287">
        <v>701.55</v>
      </c>
      <c r="H27" s="288">
        <v>605.75149312237193</v>
      </c>
      <c r="I27" s="279">
        <v>1611.35</v>
      </c>
      <c r="J27" s="280">
        <v>527.2372917119186</v>
      </c>
      <c r="L27" s="456"/>
    </row>
    <row r="28" spans="2:12" ht="15.75" customHeight="1" x14ac:dyDescent="0.25">
      <c r="B28" s="72" t="s">
        <v>130</v>
      </c>
      <c r="C28" s="171">
        <v>844.96048000000008</v>
      </c>
      <c r="D28" s="172">
        <v>577.45095959990931</v>
      </c>
      <c r="E28" s="171">
        <v>1443.6892799999994</v>
      </c>
      <c r="F28" s="172">
        <v>649.96332174746101</v>
      </c>
      <c r="G28" s="287">
        <v>1093.1106399999999</v>
      </c>
      <c r="H28" s="288">
        <v>629.22744032571143</v>
      </c>
      <c r="I28" s="279">
        <v>2074.886759999998</v>
      </c>
      <c r="J28" s="280">
        <v>554.73203752093013</v>
      </c>
      <c r="L28" s="456"/>
    </row>
    <row r="29" spans="2:12" ht="15.75" customHeight="1" x14ac:dyDescent="0.25">
      <c r="B29" s="72" t="s">
        <v>161</v>
      </c>
      <c r="C29" s="171">
        <v>14</v>
      </c>
      <c r="D29" s="172">
        <v>670</v>
      </c>
      <c r="E29" s="171">
        <v>14</v>
      </c>
      <c r="F29" s="172">
        <v>709.88071428571425</v>
      </c>
      <c r="G29" s="287"/>
      <c r="H29" s="288"/>
      <c r="I29" s="279">
        <v>14</v>
      </c>
      <c r="J29" s="280">
        <v>693</v>
      </c>
      <c r="L29" s="456"/>
    </row>
    <row r="30" spans="2:12" ht="15.75" customHeight="1" x14ac:dyDescent="0.25">
      <c r="B30" s="72" t="s">
        <v>162</v>
      </c>
      <c r="C30" s="171">
        <v>41.625</v>
      </c>
      <c r="D30" s="172">
        <v>626.00600600600603</v>
      </c>
      <c r="E30" s="171"/>
      <c r="F30" s="172"/>
      <c r="G30" s="287"/>
      <c r="H30" s="288"/>
      <c r="I30" s="279">
        <v>25</v>
      </c>
      <c r="J30" s="280">
        <v>550</v>
      </c>
      <c r="L30" s="456"/>
    </row>
    <row r="31" spans="2:12" ht="15.75" customHeight="1" x14ac:dyDescent="0.25">
      <c r="B31" s="72" t="s">
        <v>131</v>
      </c>
      <c r="C31" s="171">
        <v>97</v>
      </c>
      <c r="D31" s="172">
        <v>630.14783505154628</v>
      </c>
      <c r="E31" s="171"/>
      <c r="F31" s="172"/>
      <c r="G31" s="287"/>
      <c r="H31" s="288"/>
      <c r="I31" s="279"/>
      <c r="J31" s="280"/>
      <c r="L31" s="456"/>
    </row>
    <row r="32" spans="2:12" ht="15.75" customHeight="1" x14ac:dyDescent="0.25">
      <c r="B32" s="72" t="s">
        <v>163</v>
      </c>
      <c r="C32" s="171">
        <v>260</v>
      </c>
      <c r="D32" s="172">
        <v>331.60769230769233</v>
      </c>
      <c r="E32" s="171"/>
      <c r="F32" s="172"/>
      <c r="G32" s="287"/>
      <c r="H32" s="288"/>
      <c r="I32" s="279"/>
      <c r="J32" s="280"/>
      <c r="L32" s="456"/>
    </row>
    <row r="33" spans="2:12" ht="15.75" customHeight="1" x14ac:dyDescent="0.25">
      <c r="B33" s="72" t="s">
        <v>115</v>
      </c>
      <c r="C33" s="171">
        <v>10785.79</v>
      </c>
      <c r="D33" s="172">
        <v>579.69708570257706</v>
      </c>
      <c r="E33" s="171">
        <v>6674.4699999999993</v>
      </c>
      <c r="F33" s="172">
        <v>662.85185190734239</v>
      </c>
      <c r="G33" s="287">
        <v>5549.6499999999987</v>
      </c>
      <c r="H33" s="288">
        <v>599.75960826358437</v>
      </c>
      <c r="I33" s="279">
        <v>2214.8547199999998</v>
      </c>
      <c r="J33" s="280">
        <v>651.86308924135665</v>
      </c>
      <c r="L33" s="456"/>
    </row>
    <row r="34" spans="2:12" ht="15.75" customHeight="1" x14ac:dyDescent="0.25">
      <c r="B34" s="72" t="s">
        <v>132</v>
      </c>
      <c r="C34" s="171">
        <v>4870.6308000000008</v>
      </c>
      <c r="D34" s="172">
        <v>763.67507880088124</v>
      </c>
      <c r="E34" s="171">
        <v>5515.5950900000043</v>
      </c>
      <c r="F34" s="172">
        <v>840.71042278050811</v>
      </c>
      <c r="G34" s="287">
        <v>5134.0195600000079</v>
      </c>
      <c r="H34" s="288">
        <v>782.07291052860569</v>
      </c>
      <c r="I34" s="279">
        <v>4815.6883600000046</v>
      </c>
      <c r="J34" s="280">
        <v>677.22576217535743</v>
      </c>
      <c r="L34" s="456"/>
    </row>
    <row r="35" spans="2:12" ht="15.75" customHeight="1" x14ac:dyDescent="0.25">
      <c r="B35" s="72" t="s">
        <v>211</v>
      </c>
      <c r="C35" s="171"/>
      <c r="D35" s="172"/>
      <c r="E35" s="171"/>
      <c r="F35" s="172"/>
      <c r="G35" s="287">
        <v>156</v>
      </c>
      <c r="H35" s="288">
        <v>608.24769230769243</v>
      </c>
      <c r="I35" s="279">
        <v>311.95</v>
      </c>
      <c r="J35" s="280">
        <v>520.00320564192987</v>
      </c>
      <c r="L35" s="456"/>
    </row>
    <row r="36" spans="2:12" ht="15.75" customHeight="1" x14ac:dyDescent="0.25">
      <c r="B36" s="72" t="s">
        <v>94</v>
      </c>
      <c r="C36" s="171">
        <v>2896.7513000000004</v>
      </c>
      <c r="D36" s="172">
        <v>627.35116404366488</v>
      </c>
      <c r="E36" s="171">
        <v>3190.1067999999996</v>
      </c>
      <c r="F36" s="172">
        <v>682.40413455750138</v>
      </c>
      <c r="G36" s="287">
        <v>3496.2226000000001</v>
      </c>
      <c r="H36" s="288">
        <v>632.250489428219</v>
      </c>
      <c r="I36" s="279">
        <v>3198.4287000000008</v>
      </c>
      <c r="J36" s="280">
        <v>556.48240024859695</v>
      </c>
      <c r="L36" s="456"/>
    </row>
    <row r="37" spans="2:12" ht="15.75" customHeight="1" x14ac:dyDescent="0.25">
      <c r="B37" s="72" t="s">
        <v>164</v>
      </c>
      <c r="C37" s="171">
        <v>173.79121999999998</v>
      </c>
      <c r="D37" s="172">
        <v>859.06336350018159</v>
      </c>
      <c r="E37" s="171">
        <v>170.41630000000001</v>
      </c>
      <c r="F37" s="172">
        <v>1094.202139114627</v>
      </c>
      <c r="G37" s="287">
        <v>210.81849999999997</v>
      </c>
      <c r="H37" s="288">
        <v>1337.3394649900272</v>
      </c>
      <c r="I37" s="279">
        <v>272.27954</v>
      </c>
      <c r="J37" s="280">
        <v>1086.6444463656728</v>
      </c>
      <c r="L37" s="456"/>
    </row>
    <row r="38" spans="2:12" ht="15.75" customHeight="1" x14ac:dyDescent="0.25">
      <c r="B38" s="72" t="s">
        <v>95</v>
      </c>
      <c r="C38" s="171">
        <v>15271.202730000005</v>
      </c>
      <c r="D38" s="172">
        <v>625.76368010799058</v>
      </c>
      <c r="E38" s="171">
        <v>17547.798600000002</v>
      </c>
      <c r="F38" s="172">
        <v>674.85717325249038</v>
      </c>
      <c r="G38" s="287">
        <v>19702.486760000003</v>
      </c>
      <c r="H38" s="288">
        <v>722.89579500775676</v>
      </c>
      <c r="I38" s="279">
        <v>18936.357360000013</v>
      </c>
      <c r="J38" s="280">
        <v>596.02084843629029</v>
      </c>
      <c r="L38" s="456"/>
    </row>
    <row r="39" spans="2:12" ht="15.75" customHeight="1" x14ac:dyDescent="0.25">
      <c r="B39" s="72" t="s">
        <v>165</v>
      </c>
      <c r="C39" s="171"/>
      <c r="D39" s="172"/>
      <c r="E39" s="171">
        <v>118.90799999999999</v>
      </c>
      <c r="F39" s="172">
        <v>687.42675009250866</v>
      </c>
      <c r="G39" s="287">
        <v>329.23379999999992</v>
      </c>
      <c r="H39" s="288">
        <v>676.99826081040294</v>
      </c>
      <c r="I39" s="279">
        <v>222.06659999999997</v>
      </c>
      <c r="J39" s="280">
        <v>578.63073510379309</v>
      </c>
      <c r="L39" s="456"/>
    </row>
    <row r="40" spans="2:12" ht="15.75" customHeight="1" x14ac:dyDescent="0.25">
      <c r="B40" s="72" t="s">
        <v>96</v>
      </c>
      <c r="C40" s="171">
        <v>3395.4888800000003</v>
      </c>
      <c r="D40" s="172">
        <v>601.75396304051469</v>
      </c>
      <c r="E40" s="171">
        <v>6398.3760600000014</v>
      </c>
      <c r="F40" s="172">
        <v>666.10506635335173</v>
      </c>
      <c r="G40" s="287">
        <v>7652.9026800000047</v>
      </c>
      <c r="H40" s="288">
        <v>643.44833403787584</v>
      </c>
      <c r="I40" s="279">
        <v>6311.2336800000021</v>
      </c>
      <c r="J40" s="280">
        <v>584.92861573143364</v>
      </c>
      <c r="L40" s="456"/>
    </row>
    <row r="41" spans="2:12" ht="15.75" customHeight="1" x14ac:dyDescent="0.25">
      <c r="B41" s="72" t="s">
        <v>166</v>
      </c>
      <c r="C41" s="171">
        <v>1</v>
      </c>
      <c r="D41" s="172">
        <v>667</v>
      </c>
      <c r="E41" s="171"/>
      <c r="F41" s="172"/>
      <c r="G41" s="287"/>
      <c r="H41" s="288"/>
      <c r="I41" s="279"/>
      <c r="J41" s="280"/>
      <c r="L41" s="456"/>
    </row>
    <row r="42" spans="2:12" ht="15.75" customHeight="1" x14ac:dyDescent="0.25">
      <c r="B42" s="72" t="s">
        <v>133</v>
      </c>
      <c r="C42" s="171">
        <v>338</v>
      </c>
      <c r="D42" s="172">
        <v>651.67130177514787</v>
      </c>
      <c r="E42" s="171">
        <v>520</v>
      </c>
      <c r="F42" s="172">
        <v>691.52269230769241</v>
      </c>
      <c r="G42" s="287">
        <v>1087</v>
      </c>
      <c r="H42" s="288">
        <v>683.76367985280592</v>
      </c>
      <c r="I42" s="279">
        <v>1321.25</v>
      </c>
      <c r="J42" s="280">
        <v>653.15164427625348</v>
      </c>
      <c r="L42" s="456"/>
    </row>
    <row r="43" spans="2:12" ht="15.75" customHeight="1" x14ac:dyDescent="0.25">
      <c r="B43" s="72" t="s">
        <v>116</v>
      </c>
      <c r="C43" s="171">
        <v>72</v>
      </c>
      <c r="D43" s="172">
        <v>528.10819444444451</v>
      </c>
      <c r="E43" s="171"/>
      <c r="F43" s="172"/>
      <c r="G43" s="287">
        <v>74</v>
      </c>
      <c r="H43" s="288">
        <v>654.89189189189187</v>
      </c>
      <c r="I43" s="279">
        <v>692</v>
      </c>
      <c r="J43" s="280">
        <v>543.68930635838149</v>
      </c>
      <c r="L43" s="456"/>
    </row>
    <row r="44" spans="2:12" ht="15.75" customHeight="1" x14ac:dyDescent="0.25">
      <c r="B44" s="72" t="s">
        <v>167</v>
      </c>
      <c r="C44" s="171">
        <v>389.41560000000004</v>
      </c>
      <c r="D44" s="172">
        <v>571.78310268001587</v>
      </c>
      <c r="E44" s="171">
        <v>558.45400000000006</v>
      </c>
      <c r="F44" s="172">
        <v>672.06430610220343</v>
      </c>
      <c r="G44" s="287">
        <v>562.29128000000003</v>
      </c>
      <c r="H44" s="288">
        <v>623.12999056289823</v>
      </c>
      <c r="I44" s="279">
        <v>602.24472000000003</v>
      </c>
      <c r="J44" s="280">
        <v>544.48568681515383</v>
      </c>
      <c r="L44" s="456"/>
    </row>
    <row r="45" spans="2:12" ht="15.75" customHeight="1" x14ac:dyDescent="0.25">
      <c r="B45" s="72" t="s">
        <v>134</v>
      </c>
      <c r="C45" s="171">
        <v>2499.4499999999998</v>
      </c>
      <c r="D45" s="172">
        <v>554.13605393186504</v>
      </c>
      <c r="E45" s="171">
        <v>2234.3000000000002</v>
      </c>
      <c r="F45" s="172">
        <v>663.81148010562583</v>
      </c>
      <c r="G45" s="287">
        <v>2413.5</v>
      </c>
      <c r="H45" s="288">
        <v>609.88168220426769</v>
      </c>
      <c r="I45" s="279">
        <v>2484.6999999999998</v>
      </c>
      <c r="J45" s="280">
        <v>530.70520787217777</v>
      </c>
      <c r="L45" s="456"/>
    </row>
    <row r="46" spans="2:12" ht="15.75" customHeight="1" x14ac:dyDescent="0.25">
      <c r="B46" s="167" t="s">
        <v>97</v>
      </c>
      <c r="C46" s="197">
        <v>10271.065000000001</v>
      </c>
      <c r="D46" s="198">
        <v>653.15085728695135</v>
      </c>
      <c r="E46" s="197">
        <v>12993.733999999997</v>
      </c>
      <c r="F46" s="198">
        <v>686.04391547495129</v>
      </c>
      <c r="G46" s="289">
        <v>14655.541150000003</v>
      </c>
      <c r="H46" s="290">
        <v>669.6925189964752</v>
      </c>
      <c r="I46" s="281">
        <v>14041.571000000002</v>
      </c>
      <c r="J46" s="282">
        <v>602.02746259659966</v>
      </c>
      <c r="L46" s="456"/>
    </row>
    <row r="47" spans="2:12" ht="15.75" customHeight="1" x14ac:dyDescent="0.25">
      <c r="B47" s="167" t="s">
        <v>135</v>
      </c>
      <c r="C47" s="197">
        <v>25.5</v>
      </c>
      <c r="D47" s="198">
        <v>615.0980392156863</v>
      </c>
      <c r="E47" s="197">
        <v>18.125</v>
      </c>
      <c r="F47" s="198">
        <v>660.20689655172418</v>
      </c>
      <c r="G47" s="289">
        <v>5</v>
      </c>
      <c r="H47" s="290">
        <v>690</v>
      </c>
      <c r="I47" s="281">
        <v>2700</v>
      </c>
      <c r="J47" s="282">
        <v>562.2717148148148</v>
      </c>
      <c r="L47" s="456"/>
    </row>
    <row r="48" spans="2:12" ht="15.75" customHeight="1" thickBot="1" x14ac:dyDescent="0.3">
      <c r="B48" s="115" t="s">
        <v>98</v>
      </c>
      <c r="C48" s="174">
        <v>134371.61906999999</v>
      </c>
      <c r="D48" s="175">
        <v>611.70359878733609</v>
      </c>
      <c r="E48" s="174">
        <v>138883.69556999998</v>
      </c>
      <c r="F48" s="175">
        <v>675.49447777125783</v>
      </c>
      <c r="G48" s="291">
        <v>148387.31716999999</v>
      </c>
      <c r="H48" s="292">
        <v>647.73249495363052</v>
      </c>
      <c r="I48" s="283">
        <v>153772.47095000002</v>
      </c>
      <c r="J48" s="284">
        <v>569.7280347305209</v>
      </c>
      <c r="L48" s="456"/>
    </row>
    <row r="49" spans="2:10" ht="27.95" customHeight="1" thickBot="1" x14ac:dyDescent="0.3">
      <c r="B49" s="560" t="s">
        <v>289</v>
      </c>
      <c r="C49" s="561"/>
      <c r="D49" s="561"/>
      <c r="E49" s="561"/>
      <c r="F49" s="561"/>
      <c r="G49" s="561"/>
      <c r="H49" s="561"/>
      <c r="I49" s="561"/>
      <c r="J49" s="562"/>
    </row>
    <row r="50" spans="2:10" ht="14.25" customHeight="1" x14ac:dyDescent="0.25"/>
    <row r="51" spans="2:10" ht="29.1" customHeight="1" x14ac:dyDescent="0.25">
      <c r="H51" s="258"/>
      <c r="J51" s="1"/>
    </row>
    <row r="52" spans="2:10" ht="25.5" customHeight="1" x14ac:dyDescent="0.25"/>
  </sheetData>
  <mergeCells count="8">
    <mergeCell ref="I4:J4"/>
    <mergeCell ref="B2:J2"/>
    <mergeCell ref="B3:J3"/>
    <mergeCell ref="B49:J49"/>
    <mergeCell ref="C4:D4"/>
    <mergeCell ref="E4:F4"/>
    <mergeCell ref="G4:H4"/>
    <mergeCell ref="B4:B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C189-82F0-4157-A99C-9E11FBEAC8FB}">
  <sheetPr codeName="Hoja2"/>
  <dimension ref="A1:L78"/>
  <sheetViews>
    <sheetView view="pageBreakPreview" zoomScaleNormal="100" zoomScaleSheetLayoutView="100" workbookViewId="0">
      <selection activeCell="B52" sqref="B52:F52"/>
    </sheetView>
  </sheetViews>
  <sheetFormatPr baseColWidth="10" defaultColWidth="17.42578125" defaultRowHeight="15" customHeight="1" x14ac:dyDescent="0.25"/>
  <cols>
    <col min="1" max="1" width="8.28515625" style="44" customWidth="1"/>
    <col min="2" max="5" width="13.140625" style="44" customWidth="1"/>
    <col min="6" max="6" width="13" style="44" customWidth="1"/>
    <col min="7" max="7" width="8.140625" style="44" customWidth="1"/>
    <col min="8" max="8" width="5.28515625" style="44" customWidth="1"/>
    <col min="9" max="16384" width="17.42578125" style="44"/>
  </cols>
  <sheetData>
    <row r="1" spans="1:8" ht="15" customHeight="1" x14ac:dyDescent="0.25">
      <c r="A1" s="509"/>
      <c r="B1" s="509"/>
      <c r="C1" s="509"/>
      <c r="D1" s="509"/>
      <c r="E1" s="509"/>
      <c r="F1" s="509"/>
      <c r="G1" s="509"/>
    </row>
    <row r="2" spans="1:8" s="45" customFormat="1" ht="15" customHeight="1" x14ac:dyDescent="0.25">
      <c r="A2" s="509" t="s">
        <v>195</v>
      </c>
      <c r="B2" s="509"/>
      <c r="C2" s="509"/>
      <c r="D2" s="509"/>
      <c r="E2" s="509"/>
      <c r="F2" s="509"/>
      <c r="G2" s="509"/>
    </row>
    <row r="3" spans="1:8" s="45" customFormat="1" ht="15" customHeight="1" x14ac:dyDescent="0.25">
      <c r="A3" s="509" t="s">
        <v>8</v>
      </c>
      <c r="B3" s="509"/>
      <c r="C3" s="509"/>
      <c r="D3" s="509"/>
      <c r="E3" s="509"/>
      <c r="F3" s="509"/>
      <c r="G3" s="509"/>
    </row>
    <row r="4" spans="1:8" s="45" customFormat="1" ht="15" customHeight="1" x14ac:dyDescent="0.25">
      <c r="A4" s="46"/>
      <c r="B4" s="46"/>
      <c r="C4" s="46"/>
      <c r="D4" s="46"/>
      <c r="E4" s="46"/>
      <c r="F4" s="46"/>
      <c r="G4" s="46"/>
    </row>
    <row r="5" spans="1:8" s="45" customFormat="1" ht="15" customHeight="1" x14ac:dyDescent="0.25">
      <c r="A5" s="47" t="s">
        <v>9</v>
      </c>
      <c r="B5" s="48" t="s">
        <v>10</v>
      </c>
      <c r="C5" s="48"/>
      <c r="D5" s="48"/>
      <c r="E5" s="48"/>
      <c r="F5" s="48"/>
      <c r="G5" s="49" t="s">
        <v>11</v>
      </c>
      <c r="H5" s="50"/>
    </row>
    <row r="6" spans="1:8" s="45" customFormat="1" ht="15" customHeight="1" x14ac:dyDescent="0.25">
      <c r="A6" s="51"/>
      <c r="B6" s="51"/>
      <c r="C6" s="51"/>
      <c r="D6" s="51"/>
      <c r="E6" s="51"/>
      <c r="F6" s="51"/>
      <c r="G6" s="52"/>
    </row>
    <row r="7" spans="1:8" s="45" customFormat="1" ht="30" customHeight="1" x14ac:dyDescent="0.25">
      <c r="A7" s="53" t="s">
        <v>12</v>
      </c>
      <c r="B7" s="510" t="s">
        <v>254</v>
      </c>
      <c r="C7" s="510"/>
      <c r="D7" s="510"/>
      <c r="E7" s="510"/>
      <c r="F7" s="510"/>
      <c r="G7" s="62">
        <v>1</v>
      </c>
    </row>
    <row r="8" spans="1:8" s="45" customFormat="1" ht="15" customHeight="1" x14ac:dyDescent="0.25">
      <c r="A8" s="53" t="s">
        <v>13</v>
      </c>
      <c r="B8" s="505" t="s">
        <v>14</v>
      </c>
      <c r="C8" s="505"/>
      <c r="D8" s="505"/>
      <c r="E8" s="505"/>
      <c r="F8" s="505"/>
      <c r="G8" s="62">
        <v>4</v>
      </c>
    </row>
    <row r="9" spans="1:8" s="45" customFormat="1" ht="15" customHeight="1" x14ac:dyDescent="0.25">
      <c r="A9" s="53" t="s">
        <v>15</v>
      </c>
      <c r="B9" s="505" t="s">
        <v>16</v>
      </c>
      <c r="C9" s="505"/>
      <c r="D9" s="505"/>
      <c r="E9" s="505"/>
      <c r="F9" s="505"/>
      <c r="G9" s="61">
        <v>6</v>
      </c>
    </row>
    <row r="10" spans="1:8" s="45" customFormat="1" ht="15" customHeight="1" x14ac:dyDescent="0.25">
      <c r="A10" s="53" t="s">
        <v>17</v>
      </c>
      <c r="B10" s="505" t="s">
        <v>18</v>
      </c>
      <c r="C10" s="505"/>
      <c r="D10" s="505"/>
      <c r="E10" s="505"/>
      <c r="F10" s="505"/>
      <c r="G10" s="61">
        <v>7</v>
      </c>
    </row>
    <row r="11" spans="1:8" s="45" customFormat="1" ht="15" customHeight="1" x14ac:dyDescent="0.25">
      <c r="A11" s="53" t="s">
        <v>19</v>
      </c>
      <c r="B11" s="505" t="s">
        <v>20</v>
      </c>
      <c r="C11" s="505"/>
      <c r="D11" s="505"/>
      <c r="E11" s="505"/>
      <c r="F11" s="505"/>
      <c r="G11" s="251">
        <v>10</v>
      </c>
    </row>
    <row r="12" spans="1:8" s="45" customFormat="1" ht="15" customHeight="1" x14ac:dyDescent="0.25">
      <c r="A12" s="53" t="s">
        <v>21</v>
      </c>
      <c r="B12" s="505" t="s">
        <v>22</v>
      </c>
      <c r="C12" s="505"/>
      <c r="D12" s="505"/>
      <c r="E12" s="505"/>
      <c r="F12" s="505"/>
      <c r="G12" s="251">
        <v>11</v>
      </c>
    </row>
    <row r="13" spans="1:8" s="45" customFormat="1" ht="15" customHeight="1" x14ac:dyDescent="0.25">
      <c r="A13" s="53" t="s">
        <v>23</v>
      </c>
      <c r="B13" s="505" t="s">
        <v>24</v>
      </c>
      <c r="C13" s="505"/>
      <c r="D13" s="505"/>
      <c r="E13" s="505"/>
      <c r="F13" s="505"/>
      <c r="G13" s="251">
        <v>12</v>
      </c>
    </row>
    <row r="14" spans="1:8" s="45" customFormat="1" ht="15" customHeight="1" x14ac:dyDescent="0.25">
      <c r="A14" s="53" t="s">
        <v>25</v>
      </c>
      <c r="B14" s="505" t="s">
        <v>26</v>
      </c>
      <c r="C14" s="505"/>
      <c r="D14" s="505"/>
      <c r="E14" s="505"/>
      <c r="F14" s="505"/>
      <c r="G14" s="249">
        <v>13</v>
      </c>
    </row>
    <row r="15" spans="1:8" s="45" customFormat="1" ht="15" customHeight="1" x14ac:dyDescent="0.25">
      <c r="A15" s="53" t="s">
        <v>27</v>
      </c>
      <c r="B15" s="505" t="s">
        <v>28</v>
      </c>
      <c r="C15" s="505"/>
      <c r="D15" s="505"/>
      <c r="E15" s="505"/>
      <c r="F15" s="505"/>
      <c r="G15" s="251">
        <v>14</v>
      </c>
    </row>
    <row r="16" spans="1:8" s="45" customFormat="1" ht="30" customHeight="1" x14ac:dyDescent="0.25">
      <c r="A16" s="53" t="s">
        <v>29</v>
      </c>
      <c r="B16" s="505" t="s">
        <v>213</v>
      </c>
      <c r="C16" s="505"/>
      <c r="D16" s="505"/>
      <c r="E16" s="505"/>
      <c r="F16" s="505"/>
      <c r="G16" s="251">
        <v>15</v>
      </c>
    </row>
    <row r="17" spans="1:12" s="45" customFormat="1" ht="15" customHeight="1" x14ac:dyDescent="0.25">
      <c r="A17" s="45" t="s">
        <v>30</v>
      </c>
      <c r="B17" s="505" t="s">
        <v>31</v>
      </c>
      <c r="C17" s="505"/>
      <c r="D17" s="505"/>
      <c r="E17" s="505"/>
      <c r="F17" s="505"/>
      <c r="G17" s="249">
        <v>17</v>
      </c>
    </row>
    <row r="18" spans="1:12" s="45" customFormat="1" ht="15" customHeight="1" x14ac:dyDescent="0.25">
      <c r="A18" s="53" t="s">
        <v>32</v>
      </c>
      <c r="B18" s="505" t="s">
        <v>33</v>
      </c>
      <c r="C18" s="505"/>
      <c r="D18" s="505"/>
      <c r="E18" s="505"/>
      <c r="F18" s="505"/>
      <c r="G18" s="249">
        <v>18</v>
      </c>
    </row>
    <row r="19" spans="1:12" s="45" customFormat="1" ht="15" customHeight="1" x14ac:dyDescent="0.25">
      <c r="A19" s="45" t="s">
        <v>34</v>
      </c>
      <c r="B19" s="505" t="s">
        <v>35</v>
      </c>
      <c r="C19" s="505"/>
      <c r="D19" s="505"/>
      <c r="E19" s="505"/>
      <c r="F19" s="505"/>
      <c r="G19" s="249">
        <v>19</v>
      </c>
    </row>
    <row r="20" spans="1:12" s="45" customFormat="1" ht="30" customHeight="1" x14ac:dyDescent="0.25">
      <c r="A20" s="53" t="s">
        <v>36</v>
      </c>
      <c r="B20" s="505" t="s">
        <v>37</v>
      </c>
      <c r="C20" s="505"/>
      <c r="D20" s="505"/>
      <c r="E20" s="505"/>
      <c r="F20" s="505"/>
      <c r="G20" s="249">
        <v>20</v>
      </c>
    </row>
    <row r="21" spans="1:12" s="45" customFormat="1" ht="30" customHeight="1" x14ac:dyDescent="0.25">
      <c r="A21" s="45" t="s">
        <v>38</v>
      </c>
      <c r="B21" s="505" t="s">
        <v>209</v>
      </c>
      <c r="C21" s="505"/>
      <c r="D21" s="505"/>
      <c r="E21" s="505"/>
      <c r="F21" s="505"/>
      <c r="G21" s="249">
        <v>21</v>
      </c>
      <c r="L21" s="57"/>
    </row>
    <row r="22" spans="1:12" s="45" customFormat="1" x14ac:dyDescent="0.25">
      <c r="A22" s="53" t="s">
        <v>39</v>
      </c>
      <c r="B22" s="507" t="s">
        <v>40</v>
      </c>
      <c r="C22" s="507"/>
      <c r="D22" s="507"/>
      <c r="E22" s="507"/>
      <c r="F22" s="507"/>
      <c r="G22" s="249">
        <v>23</v>
      </c>
      <c r="H22" s="54"/>
    </row>
    <row r="23" spans="1:12" s="45" customFormat="1" ht="30" customHeight="1" x14ac:dyDescent="0.25">
      <c r="A23" s="53" t="s">
        <v>41</v>
      </c>
      <c r="B23" s="507" t="s">
        <v>214</v>
      </c>
      <c r="C23" s="507"/>
      <c r="D23" s="507"/>
      <c r="E23" s="507"/>
      <c r="F23" s="507"/>
      <c r="G23" s="249">
        <v>24</v>
      </c>
      <c r="H23" s="54"/>
    </row>
    <row r="24" spans="1:12" s="45" customFormat="1" ht="30" customHeight="1" x14ac:dyDescent="0.25">
      <c r="A24" s="53" t="s">
        <v>42</v>
      </c>
      <c r="B24" s="505" t="s">
        <v>210</v>
      </c>
      <c r="C24" s="505"/>
      <c r="D24" s="505"/>
      <c r="E24" s="505"/>
      <c r="F24" s="505"/>
      <c r="G24" s="249">
        <v>25</v>
      </c>
      <c r="H24" s="54"/>
    </row>
    <row r="25" spans="1:12" s="45" customFormat="1" ht="15" customHeight="1" x14ac:dyDescent="0.25">
      <c r="A25" s="53" t="s">
        <v>44</v>
      </c>
      <c r="B25" s="507" t="s">
        <v>43</v>
      </c>
      <c r="C25" s="507"/>
      <c r="D25" s="507"/>
      <c r="E25" s="507"/>
      <c r="F25" s="507"/>
      <c r="G25" s="249">
        <v>27</v>
      </c>
      <c r="H25" s="54"/>
    </row>
    <row r="26" spans="1:12" s="45" customFormat="1" ht="15" customHeight="1" x14ac:dyDescent="0.25">
      <c r="A26" s="53" t="s">
        <v>46</v>
      </c>
      <c r="B26" s="507" t="s">
        <v>45</v>
      </c>
      <c r="C26" s="507"/>
      <c r="D26" s="507"/>
      <c r="E26" s="507"/>
      <c r="F26" s="507"/>
      <c r="G26" s="249">
        <v>29</v>
      </c>
      <c r="H26" s="54"/>
    </row>
    <row r="27" spans="1:12" s="45" customFormat="1" ht="15" customHeight="1" x14ac:dyDescent="0.25">
      <c r="A27" s="53" t="s">
        <v>188</v>
      </c>
      <c r="B27" s="507" t="s">
        <v>193</v>
      </c>
      <c r="C27" s="507"/>
      <c r="D27" s="507"/>
      <c r="E27" s="507"/>
      <c r="F27" s="507"/>
      <c r="G27" s="249">
        <v>30</v>
      </c>
      <c r="H27" s="54"/>
    </row>
    <row r="28" spans="1:12" s="45" customFormat="1" ht="15" customHeight="1" x14ac:dyDescent="0.25">
      <c r="A28" s="53"/>
      <c r="B28" s="64"/>
      <c r="C28" s="64"/>
      <c r="D28" s="64"/>
      <c r="E28" s="64"/>
      <c r="F28" s="64"/>
      <c r="G28" s="70"/>
      <c r="H28" s="54"/>
    </row>
    <row r="29" spans="1:12" s="45" customFormat="1" ht="15" customHeight="1" x14ac:dyDescent="0.25">
      <c r="A29" s="47" t="s">
        <v>47</v>
      </c>
      <c r="B29" s="48" t="s">
        <v>10</v>
      </c>
      <c r="C29" s="48"/>
      <c r="D29" s="48"/>
      <c r="E29" s="48"/>
      <c r="F29" s="48"/>
      <c r="G29" s="49" t="s">
        <v>11</v>
      </c>
      <c r="J29" s="55"/>
    </row>
    <row r="30" spans="1:12" s="45" customFormat="1" ht="15" customHeight="1" x14ac:dyDescent="0.25">
      <c r="A30" s="56"/>
      <c r="B30" s="51"/>
      <c r="C30" s="51"/>
      <c r="D30" s="51"/>
      <c r="E30" s="51"/>
      <c r="F30" s="51"/>
      <c r="G30" s="60"/>
    </row>
    <row r="31" spans="1:12" s="45" customFormat="1" ht="15" customHeight="1" x14ac:dyDescent="0.2">
      <c r="A31" s="53" t="s">
        <v>12</v>
      </c>
      <c r="B31" s="508" t="s">
        <v>48</v>
      </c>
      <c r="C31" s="508"/>
      <c r="D31" s="508"/>
      <c r="E31" s="508"/>
      <c r="F31" s="508"/>
      <c r="G31" s="65">
        <v>2</v>
      </c>
    </row>
    <row r="32" spans="1:12" s="45" customFormat="1" x14ac:dyDescent="0.25">
      <c r="A32" s="53" t="s">
        <v>13</v>
      </c>
      <c r="B32" s="507" t="s">
        <v>49</v>
      </c>
      <c r="C32" s="507"/>
      <c r="D32" s="507"/>
      <c r="E32" s="507"/>
      <c r="F32" s="507"/>
      <c r="G32" s="65">
        <v>3</v>
      </c>
      <c r="H32"/>
      <c r="I32"/>
      <c r="J32"/>
      <c r="K32"/>
    </row>
    <row r="33" spans="1:8" s="45" customFormat="1" ht="15.75" customHeight="1" x14ac:dyDescent="0.25">
      <c r="A33" s="57" t="s">
        <v>50</v>
      </c>
      <c r="B33" s="506" t="s">
        <v>51</v>
      </c>
      <c r="C33" s="506"/>
      <c r="D33" s="506"/>
      <c r="E33" s="506"/>
      <c r="F33" s="506"/>
      <c r="G33" s="61">
        <v>5</v>
      </c>
      <c r="H33" s="54"/>
    </row>
    <row r="34" spans="1:8" s="45" customFormat="1" ht="15.75" customHeight="1" x14ac:dyDescent="0.25">
      <c r="A34" s="57" t="s">
        <v>52</v>
      </c>
      <c r="B34" s="506" t="s">
        <v>207</v>
      </c>
      <c r="C34" s="506"/>
      <c r="D34" s="506"/>
      <c r="E34" s="506"/>
      <c r="F34" s="506"/>
      <c r="G34" s="61">
        <v>5</v>
      </c>
    </row>
    <row r="35" spans="1:8" s="45" customFormat="1" ht="15.75" customHeight="1" x14ac:dyDescent="0.25">
      <c r="A35" s="53" t="s">
        <v>19</v>
      </c>
      <c r="B35" s="506" t="s">
        <v>53</v>
      </c>
      <c r="C35" s="506"/>
      <c r="D35" s="506"/>
      <c r="E35" s="506"/>
      <c r="F35" s="506"/>
      <c r="G35" s="61">
        <v>8</v>
      </c>
    </row>
    <row r="36" spans="1:8" s="45" customFormat="1" ht="15.75" customHeight="1" x14ac:dyDescent="0.25">
      <c r="A36" s="53" t="s">
        <v>21</v>
      </c>
      <c r="B36" s="505" t="s">
        <v>208</v>
      </c>
      <c r="C36" s="505"/>
      <c r="D36" s="505"/>
      <c r="E36" s="505"/>
      <c r="F36" s="505"/>
      <c r="G36" s="61">
        <v>8</v>
      </c>
    </row>
    <row r="37" spans="1:8" s="45" customFormat="1" ht="15.75" customHeight="1" x14ac:dyDescent="0.25">
      <c r="A37" s="53" t="s">
        <v>23</v>
      </c>
      <c r="B37" s="253" t="s">
        <v>215</v>
      </c>
      <c r="C37" s="250"/>
      <c r="D37" s="250"/>
      <c r="E37" s="250"/>
      <c r="F37" s="250"/>
      <c r="G37" s="251">
        <v>9</v>
      </c>
    </row>
    <row r="38" spans="1:8" s="45" customFormat="1" ht="28.5" customHeight="1" x14ac:dyDescent="0.25">
      <c r="A38" s="53" t="s">
        <v>54</v>
      </c>
      <c r="B38" s="504" t="s">
        <v>216</v>
      </c>
      <c r="C38" s="504"/>
      <c r="D38" s="504"/>
      <c r="E38" s="504"/>
      <c r="F38" s="504"/>
      <c r="G38" s="251">
        <v>9</v>
      </c>
    </row>
    <row r="39" spans="1:8" s="45" customFormat="1" ht="15.75" customHeight="1" x14ac:dyDescent="0.25">
      <c r="A39" s="53" t="s">
        <v>55</v>
      </c>
      <c r="B39" s="505" t="s">
        <v>26</v>
      </c>
      <c r="C39" s="505"/>
      <c r="D39" s="505"/>
      <c r="E39" s="505"/>
      <c r="F39" s="505"/>
      <c r="G39" s="251">
        <v>13</v>
      </c>
    </row>
    <row r="40" spans="1:8" s="45" customFormat="1" ht="15.75" customHeight="1" x14ac:dyDescent="0.25">
      <c r="A40" s="53" t="s">
        <v>56</v>
      </c>
      <c r="B40" s="253" t="s">
        <v>217</v>
      </c>
      <c r="C40" s="250"/>
      <c r="D40" s="250"/>
      <c r="E40" s="250"/>
      <c r="F40" s="250"/>
      <c r="G40" s="251">
        <v>16</v>
      </c>
    </row>
    <row r="41" spans="1:8" s="45" customFormat="1" ht="29.25" customHeight="1" x14ac:dyDescent="0.25">
      <c r="A41" s="53" t="s">
        <v>57</v>
      </c>
      <c r="B41" s="504" t="s">
        <v>218</v>
      </c>
      <c r="C41" s="504"/>
      <c r="D41" s="504"/>
      <c r="E41" s="504"/>
      <c r="F41" s="504"/>
      <c r="G41" s="251">
        <v>16</v>
      </c>
    </row>
    <row r="42" spans="1:8" s="45" customFormat="1" ht="15.75" customHeight="1" x14ac:dyDescent="0.25">
      <c r="A42" s="53" t="s">
        <v>58</v>
      </c>
      <c r="B42" s="505" t="s">
        <v>35</v>
      </c>
      <c r="C42" s="505"/>
      <c r="D42" s="505"/>
      <c r="E42" s="505"/>
      <c r="F42" s="505"/>
      <c r="G42" s="251">
        <v>19</v>
      </c>
    </row>
    <row r="43" spans="1:8" s="45" customFormat="1" x14ac:dyDescent="0.25">
      <c r="A43" s="53" t="s">
        <v>59</v>
      </c>
      <c r="B43" s="253" t="s">
        <v>219</v>
      </c>
      <c r="C43" s="250"/>
      <c r="D43" s="250"/>
      <c r="E43" s="250"/>
      <c r="F43" s="250"/>
      <c r="G43" s="251">
        <v>22</v>
      </c>
    </row>
    <row r="44" spans="1:8" s="45" customFormat="1" ht="30" customHeight="1" x14ac:dyDescent="0.25">
      <c r="A44" s="53" t="s">
        <v>60</v>
      </c>
      <c r="B44" s="504" t="s">
        <v>220</v>
      </c>
      <c r="C44" s="504"/>
      <c r="D44" s="504"/>
      <c r="E44" s="504"/>
      <c r="F44" s="504"/>
      <c r="G44" s="251">
        <v>22</v>
      </c>
    </row>
    <row r="45" spans="1:8" s="45" customFormat="1" ht="15.75" customHeight="1" x14ac:dyDescent="0.25">
      <c r="A45" s="53" t="s">
        <v>61</v>
      </c>
      <c r="B45" s="253" t="s">
        <v>221</v>
      </c>
      <c r="C45" s="250"/>
      <c r="D45" s="250"/>
      <c r="E45" s="250"/>
      <c r="F45" s="250"/>
      <c r="G45" s="251">
        <v>26</v>
      </c>
    </row>
    <row r="46" spans="1:8" s="45" customFormat="1" ht="30" customHeight="1" x14ac:dyDescent="0.25">
      <c r="A46" s="53" t="s">
        <v>62</v>
      </c>
      <c r="B46" s="504" t="s">
        <v>222</v>
      </c>
      <c r="C46" s="504"/>
      <c r="D46" s="504"/>
      <c r="E46" s="504"/>
      <c r="F46" s="504"/>
      <c r="G46" s="251">
        <v>26</v>
      </c>
    </row>
    <row r="47" spans="1:8" s="45" customFormat="1" ht="15.75" customHeight="1" x14ac:dyDescent="0.25">
      <c r="A47" s="53" t="s">
        <v>63</v>
      </c>
      <c r="B47" s="253" t="s">
        <v>223</v>
      </c>
      <c r="C47" s="250"/>
      <c r="D47" s="250"/>
      <c r="E47" s="250"/>
      <c r="F47" s="250"/>
      <c r="G47" s="251">
        <v>28</v>
      </c>
    </row>
    <row r="48" spans="1:8" s="45" customFormat="1" ht="28.5" customHeight="1" x14ac:dyDescent="0.25">
      <c r="A48" s="53" t="s">
        <v>64</v>
      </c>
      <c r="B48" s="504" t="s">
        <v>224</v>
      </c>
      <c r="C48" s="504"/>
      <c r="D48" s="504"/>
      <c r="E48" s="504"/>
      <c r="F48" s="504"/>
      <c r="G48" s="251">
        <v>28</v>
      </c>
    </row>
    <row r="49" spans="1:8" s="45" customFormat="1" ht="15.75" customHeight="1" x14ac:dyDescent="0.25">
      <c r="A49" s="53" t="s">
        <v>65</v>
      </c>
      <c r="B49" s="253" t="s">
        <v>225</v>
      </c>
      <c r="C49" s="250"/>
      <c r="D49" s="250"/>
      <c r="E49" s="250"/>
      <c r="F49" s="250"/>
      <c r="G49" s="251">
        <v>31</v>
      </c>
    </row>
    <row r="50" spans="1:8" s="45" customFormat="1" ht="15.75" customHeight="1" x14ac:dyDescent="0.25">
      <c r="A50" s="53" t="s">
        <v>66</v>
      </c>
      <c r="B50" s="504" t="s">
        <v>226</v>
      </c>
      <c r="C50" s="504"/>
      <c r="D50" s="504"/>
      <c r="E50" s="504"/>
      <c r="F50" s="504"/>
      <c r="G50" s="251">
        <v>31</v>
      </c>
    </row>
    <row r="51" spans="1:8" s="45" customFormat="1" ht="15.75" customHeight="1" x14ac:dyDescent="0.25">
      <c r="A51" s="53" t="s">
        <v>67</v>
      </c>
      <c r="B51" s="253" t="s">
        <v>227</v>
      </c>
      <c r="C51" s="250"/>
      <c r="D51" s="250"/>
      <c r="E51" s="250"/>
      <c r="F51" s="250"/>
      <c r="G51" s="320">
        <v>32</v>
      </c>
    </row>
    <row r="52" spans="1:8" s="45" customFormat="1" ht="15.75" customHeight="1" x14ac:dyDescent="0.25">
      <c r="A52" s="53" t="s">
        <v>68</v>
      </c>
      <c r="B52" s="504" t="s">
        <v>228</v>
      </c>
      <c r="C52" s="504"/>
      <c r="D52" s="504"/>
      <c r="E52" s="504"/>
      <c r="F52" s="504"/>
      <c r="G52" s="320">
        <v>32</v>
      </c>
    </row>
    <row r="53" spans="1:8" s="45" customFormat="1" ht="15.75" customHeight="1" x14ac:dyDescent="0.25">
      <c r="A53" s="53"/>
      <c r="B53" s="253"/>
      <c r="C53" s="250"/>
      <c r="D53" s="250"/>
      <c r="E53" s="250"/>
      <c r="F53" s="250"/>
      <c r="G53" s="251"/>
    </row>
    <row r="54" spans="1:8" s="45" customFormat="1" ht="15.75" customHeight="1" x14ac:dyDescent="0.25">
      <c r="A54" s="53"/>
      <c r="B54" s="504"/>
      <c r="C54" s="504"/>
      <c r="D54" s="504"/>
      <c r="E54" s="504"/>
      <c r="F54" s="504"/>
      <c r="G54" s="251"/>
    </row>
    <row r="55" spans="1:8" s="45" customFormat="1" ht="15.75" customHeight="1" x14ac:dyDescent="0.25">
      <c r="A55" s="53"/>
      <c r="B55" s="250"/>
      <c r="C55" s="250"/>
      <c r="D55" s="250"/>
      <c r="E55" s="250"/>
      <c r="F55" s="250"/>
      <c r="G55" s="61"/>
    </row>
    <row r="56" spans="1:8" s="45" customFormat="1" ht="15.75" customHeight="1" x14ac:dyDescent="0.25">
      <c r="A56" s="58"/>
      <c r="B56" s="255"/>
      <c r="C56" s="254"/>
      <c r="D56" s="254"/>
      <c r="E56" s="254"/>
      <c r="F56" s="254"/>
      <c r="G56" s="60"/>
    </row>
    <row r="57" spans="1:8" s="45" customFormat="1" ht="15.75" customHeight="1" x14ac:dyDescent="0.25"/>
    <row r="58" spans="1:8" s="268" customFormat="1" ht="15" customHeight="1" x14ac:dyDescent="0.25"/>
    <row r="59" spans="1:8" s="268" customFormat="1" ht="15" customHeight="1" x14ac:dyDescent="0.25"/>
    <row r="60" spans="1:8" s="268" customFormat="1" ht="15" customHeight="1" x14ac:dyDescent="0.25"/>
    <row r="61" spans="1:8" s="268" customFormat="1" ht="30" customHeight="1" x14ac:dyDescent="0.25">
      <c r="A61" s="269"/>
      <c r="H61" s="269"/>
    </row>
    <row r="62" spans="1:8" s="268" customFormat="1" ht="15" customHeight="1" x14ac:dyDescent="0.25"/>
    <row r="63" spans="1:8" s="268" customFormat="1" ht="15" customHeight="1" x14ac:dyDescent="0.25"/>
    <row r="64" spans="1:8" s="268" customFormat="1" ht="15" customHeight="1" x14ac:dyDescent="0.25"/>
    <row r="65" s="268" customFormat="1" ht="15" customHeight="1" x14ac:dyDescent="0.25"/>
    <row r="66" s="268" customFormat="1" ht="15" customHeight="1" x14ac:dyDescent="0.25"/>
    <row r="67" s="268" customFormat="1" ht="15" customHeight="1" x14ac:dyDescent="0.25"/>
    <row r="68" s="268" customFormat="1" ht="15" customHeight="1" x14ac:dyDescent="0.25"/>
    <row r="69" s="268" customFormat="1" ht="15" customHeight="1" x14ac:dyDescent="0.25"/>
    <row r="70" s="268" customFormat="1" ht="15" customHeight="1" x14ac:dyDescent="0.25"/>
    <row r="71" s="268" customFormat="1" ht="15" customHeight="1" x14ac:dyDescent="0.25"/>
    <row r="72" s="268" customFormat="1" ht="15" customHeight="1" x14ac:dyDescent="0.25"/>
    <row r="73" s="268" customFormat="1" ht="15" customHeight="1" x14ac:dyDescent="0.25"/>
    <row r="74" s="268" customFormat="1" ht="15" customHeight="1" x14ac:dyDescent="0.25"/>
    <row r="75" s="268" customFormat="1" ht="15" customHeight="1" x14ac:dyDescent="0.25"/>
    <row r="76" s="268" customFormat="1" ht="15" customHeight="1" x14ac:dyDescent="0.25"/>
    <row r="77" s="268" customFormat="1" ht="15" customHeight="1" x14ac:dyDescent="0.25"/>
    <row r="78" s="268" customFormat="1" ht="15" customHeight="1" x14ac:dyDescent="0.25"/>
  </sheetData>
  <mergeCells count="40">
    <mergeCell ref="B52:F52"/>
    <mergeCell ref="B54:F54"/>
    <mergeCell ref="B48:F48"/>
    <mergeCell ref="B8:F8"/>
    <mergeCell ref="A1:G1"/>
    <mergeCell ref="A2:G2"/>
    <mergeCell ref="A3:G3"/>
    <mergeCell ref="B7:F7"/>
    <mergeCell ref="B9:F9"/>
    <mergeCell ref="B11:F11"/>
    <mergeCell ref="B12:F12"/>
    <mergeCell ref="B17:F17"/>
    <mergeCell ref="B22:F22"/>
    <mergeCell ref="B14:F14"/>
    <mergeCell ref="B15:F15"/>
    <mergeCell ref="B16:F16"/>
    <mergeCell ref="B19:F19"/>
    <mergeCell ref="B20:F20"/>
    <mergeCell ref="B21:F21"/>
    <mergeCell ref="B32:F32"/>
    <mergeCell ref="B10:F10"/>
    <mergeCell ref="B13:F13"/>
    <mergeCell ref="B18:F18"/>
    <mergeCell ref="B31:F31"/>
    <mergeCell ref="B25:F25"/>
    <mergeCell ref="B26:F26"/>
    <mergeCell ref="B23:F23"/>
    <mergeCell ref="B27:F27"/>
    <mergeCell ref="B24:F24"/>
    <mergeCell ref="B44:F44"/>
    <mergeCell ref="B46:F46"/>
    <mergeCell ref="B50:F50"/>
    <mergeCell ref="B42:F42"/>
    <mergeCell ref="B33:F33"/>
    <mergeCell ref="B34:F34"/>
    <mergeCell ref="B35:F35"/>
    <mergeCell ref="B36:F36"/>
    <mergeCell ref="B39:F39"/>
    <mergeCell ref="B38:F38"/>
    <mergeCell ref="B41:F41"/>
  </mergeCells>
  <phoneticPr fontId="42" type="noConversion"/>
  <hyperlinks>
    <hyperlink ref="G7" location="'1'!A1" display="'1'!A1" xr:uid="{0D6257C2-3F25-4873-B494-9F11C4D10301}"/>
    <hyperlink ref="G8" location="'4'!A1" display="'4'!A1" xr:uid="{A84E5BC2-C35A-4259-B885-873674C6B5B7}"/>
    <hyperlink ref="G32" location="'3'!A1" display="'3'!A1" xr:uid="{E55E4E70-F07E-441A-9F49-DADF0B4B534D}"/>
    <hyperlink ref="G31" location="'2'!A1" display="'2'!A1" xr:uid="{478C9577-57BF-410E-892E-0A8885B332CB}"/>
    <hyperlink ref="G33" location="'5'!A1" display="'5'!A1" xr:uid="{0C3BF2D0-65D7-4F90-882D-5D09B45B51B5}"/>
    <hyperlink ref="G34" location="'5'!A1" display="'5'!A1" xr:uid="{06BDD56A-1BEA-48A2-8362-AA1612E5EEB2}"/>
    <hyperlink ref="G9" location="'6'!A1" display="'6'!A1" xr:uid="{B20D88D6-1942-4B6F-AFB6-2EB628B1E506}"/>
    <hyperlink ref="G10" location="'7'!A1" display="'7'!A1" xr:uid="{D427F444-836B-4E7C-91BA-AD5A1873DEA1}"/>
    <hyperlink ref="G35" location="'8'!A1" display="'8'!A1" xr:uid="{7B02E28D-EBC7-4579-8B4C-A021A8112D5E}"/>
    <hyperlink ref="G36" location="'8'!A1" display="'8'!A1" xr:uid="{A553FDD0-F4D3-44A5-876D-85513524E4DC}"/>
    <hyperlink ref="G11" location="'10'!A1" display="'10'!A1" xr:uid="{1980AEFE-F213-4ED5-8325-123D606BAC5D}"/>
    <hyperlink ref="G12" location="'11'!A1" display="'11'!A1" xr:uid="{5533225B-59FD-4FBC-B336-23790314C30D}"/>
    <hyperlink ref="G13" location="'12'!A1" display="'12'!A1" xr:uid="{EAA4706C-90BE-4A56-A322-0E78D8275279}"/>
    <hyperlink ref="G39" location="'13'!A1" display="'13'!A1" xr:uid="{44C6CBC9-113C-4DE2-A385-8BB1CFD9C89A}"/>
    <hyperlink ref="G17" location="'17'!A1" display="'17'!A1" xr:uid="{8653399E-E8A2-4FCA-923E-3D38280E81B2}"/>
    <hyperlink ref="G18" location="'18'!A1" display="'18'!A1" xr:uid="{F6E7874D-807D-4C65-B73B-087226A18DB9}"/>
    <hyperlink ref="G22" location="'23'!A1" display="'23'!A1" xr:uid="{078598C4-D749-42C3-991F-DB1B58C5B6D0}"/>
    <hyperlink ref="G15" location="'14'!A1" display="'14'!A1" xr:uid="{0C38ACFC-9D97-4D75-BE66-CA7A656714B1}"/>
    <hyperlink ref="G14" location="'13'!A1" display="'13'!A1" xr:uid="{958072E9-61F5-4288-B25D-A34C82520212}"/>
    <hyperlink ref="G16" location="'15'!A1" display="'15'!A1" xr:uid="{50416FDB-624A-404E-8A36-700E5D3BE1A4}"/>
    <hyperlink ref="G42" location="'19'!A1" display="'19'!A1" xr:uid="{7D7E245C-F535-4E3F-A60F-48A835B207FA}"/>
    <hyperlink ref="G19" location="'19'!A1" display="'19'!A1" xr:uid="{6217448E-CEBF-47D8-AD65-55E4D9CE6BA4}"/>
    <hyperlink ref="G20" location="'20'!A1" display="'20'!A1" xr:uid="{53AA2088-3886-4FCD-A653-3D0F484297A5}"/>
    <hyperlink ref="G21" location="'21'!A1" display="'21'!A1" xr:uid="{5B7E7460-9DE3-4C67-94C2-6EF46C7790C1}"/>
    <hyperlink ref="G23" location="'24'!A1" display="'24'!A1" xr:uid="{B3741B05-0C7F-45F4-B1B2-4D964AFA6299}"/>
    <hyperlink ref="G25:G26" location="'21'!A1" display="'21'!A1" xr:uid="{B3F087D2-89DA-410F-96CE-FFCD343983BF}"/>
    <hyperlink ref="G25" location="'27'!Área_de_impresión" display="'27'!Área_de_impresión" xr:uid="{DD4DC49C-62F7-48C7-8D92-30314697DEEB}"/>
    <hyperlink ref="G26" location="'29'!Área_de_impresión" display="'29'!Área_de_impresión" xr:uid="{58811D21-968D-47B4-A2C9-6CF8C5C20456}"/>
    <hyperlink ref="G38" location="'9'!A1" display="'9'!A1" xr:uid="{B4D7E4C6-D86C-48E3-ADA8-A2543DC734E8}"/>
    <hyperlink ref="G41" location="'16'!A1" display="'16'!A1" xr:uid="{48363FD9-1190-43E8-9FB0-0F521ED63A7F}"/>
    <hyperlink ref="G43" location="'22'!A1" display="'22'!A1" xr:uid="{85CD95C2-FF0D-4B0D-8153-6C319CD0B144}"/>
    <hyperlink ref="G27" location="'30'!Área_de_impresión" display="'30'!Área_de_impresión" xr:uid="{114F9C5F-0818-4200-A98C-1172FB280E99}"/>
    <hyperlink ref="G46" location="'25'!A1" display="'25'!A1" xr:uid="{1E6B2FCC-624F-483D-B896-9116805BB1B3}"/>
    <hyperlink ref="G47" location="'27'!A1" display="'27'!A1" xr:uid="{2AE99403-FF97-4408-B9AE-8ED1986DDA16}"/>
    <hyperlink ref="G45" location="'25'!A1" display="'25'!A1" xr:uid="{529DB46B-33CF-4704-A7C4-B842C5D8834E}"/>
    <hyperlink ref="G44" location="'22'!A1" display="'22'!A1" xr:uid="{9591FD44-CC21-454B-8A6D-D6DA0EC1E09A}"/>
    <hyperlink ref="G40" location="'16'!A1" display="'16'!A1" xr:uid="{748E18BF-F4CC-4C73-9102-B23A41507DF7}"/>
    <hyperlink ref="G37" location="'9'!A1" display="'9'!A1" xr:uid="{A84BB9B9-5D3E-450D-A76F-B7A88116DC31}"/>
    <hyperlink ref="G48" location="'30'!A1" display="'30'!A1" xr:uid="{415EC638-E36F-4C59-A361-7B061C729DEA}"/>
    <hyperlink ref="G50" location="'30'!A1" display="'30'!A1" xr:uid="{240A9FFA-C119-46AD-A57A-15DD6E769497}"/>
    <hyperlink ref="G49" location="'27'!A1" display="'27'!A1" xr:uid="{97EA3492-CD33-4B85-9F7C-8C7854538C46}"/>
    <hyperlink ref="G24" location="'25'!Área_de_impresión" display="'25'!Área_de_impresión" xr:uid="{27EDB20F-FCBF-43CD-9D1A-515544A7B3AC}"/>
    <hyperlink ref="G45:G46" location="'26'!Área_de_impresión" display="'26'!Área_de_impresión" xr:uid="{ECE7AD76-ABD4-4277-93D0-F99ED2300F09}"/>
    <hyperlink ref="G47:G48" location="'28'!Área_de_impresión" display="'28'!Área_de_impresión" xr:uid="{41E34530-AB0B-4D2D-8541-87DEA6E515E3}"/>
    <hyperlink ref="G49:G50" location="'31'!Área_de_impresión" display="'31'!Área_de_impresión" xr:uid="{F66BB7D2-AFDF-4C93-8964-D36E3A5C9087}"/>
    <hyperlink ref="G51" location="'32'!A1" display="'32'!A1" xr:uid="{15A7B46C-B948-4E0E-BC89-A85F0ABB3A57}"/>
    <hyperlink ref="G52" location="'32'!A1" display="'32'!A1" xr:uid="{65788D54-61F2-48DB-BF2C-AE9B581A8B4D}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DE98-4FF8-4092-89E7-B9556F016E4D}">
  <sheetPr codeName="Hoja20">
    <pageSetUpPr fitToPage="1"/>
  </sheetPr>
  <dimension ref="B1:X61"/>
  <sheetViews>
    <sheetView topLeftCell="A39" zoomScaleNormal="100" zoomScaleSheetLayoutView="130" workbookViewId="0">
      <selection activeCell="AB47" sqref="AB47"/>
    </sheetView>
  </sheetViews>
  <sheetFormatPr baseColWidth="10" defaultColWidth="11.42578125" defaultRowHeight="15" x14ac:dyDescent="0.25"/>
  <cols>
    <col min="1" max="1" width="1.140625" customWidth="1"/>
    <col min="2" max="2" width="18.5703125" customWidth="1"/>
    <col min="3" max="17" width="10.7109375" hidden="1" customWidth="1"/>
    <col min="18" max="24" width="10.7109375" customWidth="1"/>
  </cols>
  <sheetData>
    <row r="1" spans="2:24" ht="15.75" thickBot="1" x14ac:dyDescent="0.3"/>
    <row r="2" spans="2:24" ht="15.75" thickBot="1" x14ac:dyDescent="0.3">
      <c r="B2" s="632" t="s">
        <v>240</v>
      </c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4"/>
      <c r="X2" s="635"/>
    </row>
    <row r="3" spans="2:24" ht="15.75" thickBot="1" x14ac:dyDescent="0.3">
      <c r="B3" s="636" t="s">
        <v>271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8"/>
      <c r="X3" s="639"/>
    </row>
    <row r="4" spans="2:24" ht="15" customHeight="1" x14ac:dyDescent="0.25">
      <c r="B4" s="446" t="s">
        <v>201</v>
      </c>
      <c r="C4" s="588">
        <v>2022</v>
      </c>
      <c r="D4" s="589"/>
      <c r="E4" s="589"/>
      <c r="F4" s="589"/>
      <c r="G4" s="590"/>
      <c r="H4" s="588">
        <v>2023</v>
      </c>
      <c r="I4" s="589"/>
      <c r="J4" s="589"/>
      <c r="K4" s="590"/>
      <c r="L4" s="588">
        <v>2024</v>
      </c>
      <c r="M4" s="589"/>
      <c r="N4" s="589"/>
      <c r="O4" s="589"/>
      <c r="P4" s="589"/>
      <c r="Q4" s="590"/>
      <c r="R4" s="588">
        <v>2025</v>
      </c>
      <c r="S4" s="645"/>
      <c r="T4" s="645"/>
      <c r="U4" s="645"/>
      <c r="V4" s="589"/>
      <c r="W4" s="646"/>
      <c r="X4" s="590"/>
    </row>
    <row r="5" spans="2:24" x14ac:dyDescent="0.25">
      <c r="B5" s="447" t="s">
        <v>81</v>
      </c>
      <c r="C5" s="440" t="s">
        <v>118</v>
      </c>
      <c r="D5" s="370" t="s">
        <v>119</v>
      </c>
      <c r="E5" s="370" t="s">
        <v>137</v>
      </c>
      <c r="F5" s="370" t="s">
        <v>138</v>
      </c>
      <c r="G5" s="383" t="s">
        <v>139</v>
      </c>
      <c r="H5" s="440" t="s">
        <v>118</v>
      </c>
      <c r="I5" s="370" t="s">
        <v>119</v>
      </c>
      <c r="J5" s="370" t="s">
        <v>138</v>
      </c>
      <c r="K5" s="383" t="s">
        <v>139</v>
      </c>
      <c r="L5" s="440" t="s">
        <v>118</v>
      </c>
      <c r="M5" s="370" t="s">
        <v>119</v>
      </c>
      <c r="N5" s="370" t="s">
        <v>137</v>
      </c>
      <c r="O5" s="370" t="s">
        <v>138</v>
      </c>
      <c r="P5" s="370" t="s">
        <v>202</v>
      </c>
      <c r="Q5" s="383" t="s">
        <v>139</v>
      </c>
      <c r="R5" s="440" t="s">
        <v>117</v>
      </c>
      <c r="S5" s="370" t="s">
        <v>118</v>
      </c>
      <c r="T5" s="370" t="s">
        <v>137</v>
      </c>
      <c r="U5" s="370" t="s">
        <v>138</v>
      </c>
      <c r="V5" s="370" t="s">
        <v>202</v>
      </c>
      <c r="W5" s="370" t="s">
        <v>139</v>
      </c>
      <c r="X5" s="383" t="s">
        <v>173</v>
      </c>
    </row>
    <row r="6" spans="2:24" x14ac:dyDescent="0.25">
      <c r="B6" s="448" t="s">
        <v>256</v>
      </c>
      <c r="C6" s="441"/>
      <c r="D6" s="381"/>
      <c r="E6" s="381"/>
      <c r="F6" s="381"/>
      <c r="G6" s="384"/>
      <c r="H6" s="441"/>
      <c r="I6" s="381"/>
      <c r="J6" s="381"/>
      <c r="K6" s="384"/>
      <c r="L6" s="441"/>
      <c r="M6" s="381"/>
      <c r="N6" s="381"/>
      <c r="O6" s="381"/>
      <c r="P6" s="381"/>
      <c r="Q6" s="384"/>
      <c r="R6" s="441"/>
      <c r="S6" s="458">
        <v>208</v>
      </c>
      <c r="T6" s="458"/>
      <c r="U6" s="458"/>
      <c r="V6" s="381"/>
      <c r="W6" s="454"/>
      <c r="X6" s="384"/>
    </row>
    <row r="7" spans="2:24" x14ac:dyDescent="0.25">
      <c r="B7" s="467" t="s">
        <v>86</v>
      </c>
      <c r="C7" s="441">
        <v>5506.2590000000037</v>
      </c>
      <c r="D7" s="381"/>
      <c r="E7" s="381"/>
      <c r="F7" s="381"/>
      <c r="G7" s="384">
        <v>14</v>
      </c>
      <c r="H7" s="441">
        <v>5971.3620000000001</v>
      </c>
      <c r="I7" s="381"/>
      <c r="J7" s="381"/>
      <c r="K7" s="384"/>
      <c r="L7" s="441">
        <v>5649.9150000000027</v>
      </c>
      <c r="M7" s="381"/>
      <c r="N7" s="381"/>
      <c r="O7" s="381"/>
      <c r="P7" s="381"/>
      <c r="Q7" s="384">
        <v>81.936000000000007</v>
      </c>
      <c r="R7" s="441"/>
      <c r="S7" s="458">
        <v>8210.7580000000053</v>
      </c>
      <c r="T7" s="458"/>
      <c r="U7" s="458"/>
      <c r="V7" s="381"/>
      <c r="W7" s="454">
        <v>49.176000000000002</v>
      </c>
      <c r="X7" s="384">
        <v>27</v>
      </c>
    </row>
    <row r="8" spans="2:24" x14ac:dyDescent="0.25">
      <c r="B8" s="467" t="s">
        <v>176</v>
      </c>
      <c r="C8" s="441"/>
      <c r="D8" s="381"/>
      <c r="E8" s="381"/>
      <c r="F8" s="381"/>
      <c r="G8" s="384"/>
      <c r="H8" s="441"/>
      <c r="I8" s="381"/>
      <c r="J8" s="381"/>
      <c r="K8" s="384"/>
      <c r="L8" s="441">
        <v>0.05</v>
      </c>
      <c r="M8" s="381"/>
      <c r="N8" s="381"/>
      <c r="O8" s="381"/>
      <c r="P8" s="381"/>
      <c r="Q8" s="384"/>
      <c r="R8" s="441"/>
      <c r="S8" s="458">
        <v>0.06</v>
      </c>
      <c r="T8" s="458"/>
      <c r="U8" s="458"/>
      <c r="V8" s="381"/>
      <c r="W8" s="454"/>
      <c r="X8" s="384"/>
    </row>
    <row r="9" spans="2:24" x14ac:dyDescent="0.25">
      <c r="B9" s="467" t="s">
        <v>280</v>
      </c>
      <c r="C9" s="441"/>
      <c r="D9" s="381"/>
      <c r="E9" s="381"/>
      <c r="F9" s="381"/>
      <c r="G9" s="384"/>
      <c r="H9" s="441"/>
      <c r="I9" s="381"/>
      <c r="J9" s="381"/>
      <c r="K9" s="384"/>
      <c r="L9" s="441">
        <v>1.05</v>
      </c>
      <c r="M9" s="381"/>
      <c r="N9" s="381"/>
      <c r="O9" s="381"/>
      <c r="P9" s="381"/>
      <c r="Q9" s="384"/>
      <c r="R9" s="441"/>
      <c r="S9" s="458">
        <v>12</v>
      </c>
      <c r="T9" s="458"/>
      <c r="U9" s="458"/>
      <c r="V9" s="381"/>
      <c r="W9" s="454"/>
      <c r="X9" s="384"/>
    </row>
    <row r="10" spans="2:24" x14ac:dyDescent="0.25">
      <c r="B10" s="467" t="s">
        <v>258</v>
      </c>
      <c r="C10" s="441"/>
      <c r="D10" s="381"/>
      <c r="E10" s="381"/>
      <c r="F10" s="381"/>
      <c r="G10" s="384"/>
      <c r="H10" s="441"/>
      <c r="I10" s="381"/>
      <c r="J10" s="381"/>
      <c r="K10" s="384"/>
      <c r="L10" s="441"/>
      <c r="M10" s="381"/>
      <c r="N10" s="381"/>
      <c r="O10" s="381"/>
      <c r="P10" s="381"/>
      <c r="Q10" s="384"/>
      <c r="R10" s="441"/>
      <c r="S10" s="458">
        <v>103.96512</v>
      </c>
      <c r="T10" s="458"/>
      <c r="U10" s="458"/>
      <c r="V10" s="381"/>
      <c r="W10" s="454"/>
      <c r="X10" s="384"/>
    </row>
    <row r="11" spans="2:24" x14ac:dyDescent="0.25">
      <c r="B11" s="467" t="s">
        <v>126</v>
      </c>
      <c r="C11" s="441">
        <v>1494.3200000000002</v>
      </c>
      <c r="D11" s="381">
        <v>598</v>
      </c>
      <c r="E11" s="381">
        <v>104</v>
      </c>
      <c r="F11" s="381"/>
      <c r="G11" s="384">
        <v>0.39400000000000002</v>
      </c>
      <c r="H11" s="441">
        <v>2482.2100000000005</v>
      </c>
      <c r="I11" s="381">
        <v>1170</v>
      </c>
      <c r="J11" s="381"/>
      <c r="K11" s="384"/>
      <c r="L11" s="441">
        <v>4390.7049999999999</v>
      </c>
      <c r="M11" s="381"/>
      <c r="N11" s="381">
        <v>25</v>
      </c>
      <c r="O11" s="381"/>
      <c r="P11" s="381"/>
      <c r="Q11" s="384">
        <v>0.22790000000000002</v>
      </c>
      <c r="R11" s="441"/>
      <c r="S11" s="458">
        <v>3285.0400000000004</v>
      </c>
      <c r="T11" s="458">
        <v>655.72500000000002</v>
      </c>
      <c r="U11" s="458"/>
      <c r="V11" s="381"/>
      <c r="W11" s="454">
        <v>0.32100000000000001</v>
      </c>
      <c r="X11" s="384"/>
    </row>
    <row r="12" spans="2:24" x14ac:dyDescent="0.25">
      <c r="B12" s="467" t="s">
        <v>127</v>
      </c>
      <c r="C12" s="441"/>
      <c r="D12" s="381"/>
      <c r="E12" s="381"/>
      <c r="F12" s="381"/>
      <c r="G12" s="384"/>
      <c r="H12" s="441">
        <v>70</v>
      </c>
      <c r="I12" s="381"/>
      <c r="J12" s="381"/>
      <c r="K12" s="384"/>
      <c r="L12" s="441">
        <v>62.975000000000001</v>
      </c>
      <c r="M12" s="381"/>
      <c r="N12" s="381"/>
      <c r="O12" s="381"/>
      <c r="P12" s="381"/>
      <c r="Q12" s="384"/>
      <c r="R12" s="441"/>
      <c r="S12" s="458">
        <v>26</v>
      </c>
      <c r="T12" s="458"/>
      <c r="U12" s="458"/>
      <c r="V12" s="381"/>
      <c r="W12" s="454"/>
      <c r="X12" s="384"/>
    </row>
    <row r="13" spans="2:24" x14ac:dyDescent="0.25">
      <c r="B13" s="467" t="s">
        <v>136</v>
      </c>
      <c r="C13" s="441"/>
      <c r="D13" s="381">
        <v>75</v>
      </c>
      <c r="E13" s="381"/>
      <c r="F13" s="381"/>
      <c r="G13" s="384"/>
      <c r="H13" s="441"/>
      <c r="I13" s="381"/>
      <c r="J13" s="381"/>
      <c r="K13" s="384"/>
      <c r="L13" s="441"/>
      <c r="M13" s="381"/>
      <c r="N13" s="381"/>
      <c r="O13" s="381"/>
      <c r="P13" s="381"/>
      <c r="Q13" s="384"/>
      <c r="R13" s="441"/>
      <c r="S13" s="458"/>
      <c r="T13" s="458"/>
      <c r="U13" s="458"/>
      <c r="V13" s="381"/>
      <c r="W13" s="454"/>
      <c r="X13" s="384"/>
    </row>
    <row r="14" spans="2:24" x14ac:dyDescent="0.25">
      <c r="B14" s="448" t="s">
        <v>157</v>
      </c>
      <c r="C14" s="441">
        <v>312</v>
      </c>
      <c r="D14" s="381"/>
      <c r="E14" s="381"/>
      <c r="F14" s="381">
        <v>4861.9250000000002</v>
      </c>
      <c r="G14" s="384"/>
      <c r="H14" s="441">
        <v>260</v>
      </c>
      <c r="I14" s="381"/>
      <c r="J14" s="381">
        <v>2883.35</v>
      </c>
      <c r="K14" s="384"/>
      <c r="L14" s="441">
        <v>780</v>
      </c>
      <c r="M14" s="381"/>
      <c r="N14" s="381"/>
      <c r="O14" s="381">
        <v>3529.7749999999996</v>
      </c>
      <c r="P14" s="381"/>
      <c r="Q14" s="384"/>
      <c r="R14" s="441"/>
      <c r="S14" s="458">
        <v>592</v>
      </c>
      <c r="T14" s="458"/>
      <c r="U14" s="458">
        <v>5088.9749999999995</v>
      </c>
      <c r="V14" s="381"/>
      <c r="W14" s="454"/>
      <c r="X14" s="384"/>
    </row>
    <row r="15" spans="2:24" x14ac:dyDescent="0.25">
      <c r="B15" s="448" t="s">
        <v>87</v>
      </c>
      <c r="C15" s="441">
        <v>22813.863000000001</v>
      </c>
      <c r="D15" s="381"/>
      <c r="E15" s="381"/>
      <c r="F15" s="381"/>
      <c r="G15" s="384"/>
      <c r="H15" s="441">
        <v>22354.555919999999</v>
      </c>
      <c r="I15" s="381"/>
      <c r="J15" s="381"/>
      <c r="K15" s="384"/>
      <c r="L15" s="441">
        <v>27499.365000000002</v>
      </c>
      <c r="M15" s="381"/>
      <c r="N15" s="381"/>
      <c r="O15" s="381">
        <v>5.72</v>
      </c>
      <c r="P15" s="381"/>
      <c r="Q15" s="384"/>
      <c r="R15" s="441">
        <v>26.5</v>
      </c>
      <c r="S15" s="458">
        <v>27870.583530000007</v>
      </c>
      <c r="T15" s="458">
        <v>28</v>
      </c>
      <c r="U15" s="458"/>
      <c r="V15" s="381"/>
      <c r="W15" s="454"/>
      <c r="X15" s="384"/>
    </row>
    <row r="16" spans="2:24" x14ac:dyDescent="0.25">
      <c r="B16" s="448" t="s">
        <v>88</v>
      </c>
      <c r="C16" s="441">
        <v>3015.4880000000003</v>
      </c>
      <c r="D16" s="381"/>
      <c r="E16" s="381"/>
      <c r="F16" s="381"/>
      <c r="G16" s="384">
        <v>26</v>
      </c>
      <c r="H16" s="441">
        <v>3944.875</v>
      </c>
      <c r="I16" s="381"/>
      <c r="J16" s="381"/>
      <c r="K16" s="384"/>
      <c r="L16" s="441">
        <v>3713.8821999999996</v>
      </c>
      <c r="M16" s="381"/>
      <c r="N16" s="381"/>
      <c r="O16" s="381"/>
      <c r="P16" s="381">
        <v>2.02752</v>
      </c>
      <c r="Q16" s="384"/>
      <c r="R16" s="441"/>
      <c r="S16" s="458">
        <v>3629.8696</v>
      </c>
      <c r="T16" s="458"/>
      <c r="U16" s="458"/>
      <c r="V16" s="381"/>
      <c r="W16" s="454"/>
      <c r="X16" s="384"/>
    </row>
    <row r="17" spans="2:24" x14ac:dyDescent="0.25">
      <c r="B17" s="448" t="s">
        <v>89</v>
      </c>
      <c r="C17" s="441">
        <v>0.90449999999999997</v>
      </c>
      <c r="D17" s="381"/>
      <c r="E17" s="381"/>
      <c r="F17" s="381"/>
      <c r="G17" s="384"/>
      <c r="H17" s="441">
        <v>2.2050000000000001</v>
      </c>
      <c r="I17" s="381"/>
      <c r="J17" s="381"/>
      <c r="K17" s="384"/>
      <c r="L17" s="441">
        <v>8.1760000000000002</v>
      </c>
      <c r="M17" s="381"/>
      <c r="N17" s="381"/>
      <c r="O17" s="381"/>
      <c r="P17" s="381"/>
      <c r="Q17" s="384">
        <v>2.1599999999999997</v>
      </c>
      <c r="R17" s="441"/>
      <c r="S17" s="458">
        <v>14.267240000000001</v>
      </c>
      <c r="T17" s="458"/>
      <c r="U17" s="458"/>
      <c r="V17" s="381"/>
      <c r="W17" s="454">
        <v>1.3560000000000001</v>
      </c>
      <c r="X17" s="384"/>
    </row>
    <row r="18" spans="2:24" x14ac:dyDescent="0.25">
      <c r="B18" s="448" t="s">
        <v>90</v>
      </c>
      <c r="C18" s="441">
        <v>18290.881759999993</v>
      </c>
      <c r="D18" s="381">
        <v>247.91</v>
      </c>
      <c r="E18" s="381"/>
      <c r="F18" s="381">
        <v>183.48</v>
      </c>
      <c r="G18" s="384">
        <v>52</v>
      </c>
      <c r="H18" s="441">
        <v>20828.645479999999</v>
      </c>
      <c r="I18" s="381"/>
      <c r="J18" s="381"/>
      <c r="K18" s="384">
        <v>0.28000000000000003</v>
      </c>
      <c r="L18" s="441">
        <v>20844.347879999987</v>
      </c>
      <c r="M18" s="381"/>
      <c r="N18" s="381"/>
      <c r="O18" s="381">
        <v>2.6605000000000003</v>
      </c>
      <c r="P18" s="381">
        <v>1.7150000000000001</v>
      </c>
      <c r="Q18" s="384">
        <v>8.4143799999999995</v>
      </c>
      <c r="R18" s="441"/>
      <c r="S18" s="458">
        <v>21368.224919999986</v>
      </c>
      <c r="T18" s="458"/>
      <c r="U18" s="458"/>
      <c r="V18" s="381"/>
      <c r="W18" s="454"/>
      <c r="X18" s="384"/>
    </row>
    <row r="19" spans="2:24" x14ac:dyDescent="0.25">
      <c r="B19" s="449" t="s">
        <v>128</v>
      </c>
      <c r="C19" s="441">
        <v>1219.5159999999996</v>
      </c>
      <c r="D19" s="381"/>
      <c r="E19" s="381"/>
      <c r="F19" s="381">
        <v>52</v>
      </c>
      <c r="G19" s="384"/>
      <c r="H19" s="441">
        <v>985.97799999999995</v>
      </c>
      <c r="I19" s="381"/>
      <c r="J19" s="381"/>
      <c r="K19" s="384"/>
      <c r="L19" s="441">
        <v>1201.643</v>
      </c>
      <c r="M19" s="381"/>
      <c r="N19" s="381"/>
      <c r="O19" s="381">
        <v>17.69472</v>
      </c>
      <c r="P19" s="381"/>
      <c r="Q19" s="384"/>
      <c r="R19" s="441"/>
      <c r="S19" s="458">
        <v>670.53700000000003</v>
      </c>
      <c r="T19" s="458"/>
      <c r="U19" s="458"/>
      <c r="V19" s="381"/>
      <c r="W19" s="454">
        <v>52</v>
      </c>
      <c r="X19" s="384"/>
    </row>
    <row r="20" spans="2:24" x14ac:dyDescent="0.25">
      <c r="B20" s="448" t="s">
        <v>113</v>
      </c>
      <c r="C20" s="441">
        <v>7628.7733200000039</v>
      </c>
      <c r="D20" s="381">
        <v>124.88500000000001</v>
      </c>
      <c r="E20" s="381"/>
      <c r="F20" s="381"/>
      <c r="G20" s="384"/>
      <c r="H20" s="441">
        <v>7206.4836600000044</v>
      </c>
      <c r="I20" s="381"/>
      <c r="J20" s="381"/>
      <c r="K20" s="384">
        <v>6.97</v>
      </c>
      <c r="L20" s="441">
        <v>5237.0378800000008</v>
      </c>
      <c r="M20" s="381"/>
      <c r="N20" s="381"/>
      <c r="O20" s="381">
        <v>0.6</v>
      </c>
      <c r="P20" s="381"/>
      <c r="Q20" s="384"/>
      <c r="R20" s="441"/>
      <c r="S20" s="458">
        <v>6286.3682400000016</v>
      </c>
      <c r="T20" s="458"/>
      <c r="U20" s="458"/>
      <c r="V20" s="381"/>
      <c r="W20" s="454"/>
      <c r="X20" s="384"/>
    </row>
    <row r="21" spans="2:24" x14ac:dyDescent="0.25">
      <c r="B21" s="448" t="s">
        <v>92</v>
      </c>
      <c r="C21" s="441"/>
      <c r="D21" s="381"/>
      <c r="E21" s="381"/>
      <c r="F21" s="381"/>
      <c r="G21" s="384"/>
      <c r="H21" s="441"/>
      <c r="I21" s="381"/>
      <c r="J21" s="381"/>
      <c r="K21" s="384"/>
      <c r="L21" s="441">
        <v>12.5</v>
      </c>
      <c r="M21" s="381"/>
      <c r="N21" s="381"/>
      <c r="O21" s="381"/>
      <c r="P21" s="381"/>
      <c r="Q21" s="384"/>
      <c r="R21" s="441"/>
      <c r="S21" s="458">
        <v>26</v>
      </c>
      <c r="T21" s="458"/>
      <c r="U21" s="458"/>
      <c r="V21" s="381"/>
      <c r="W21" s="454"/>
      <c r="X21" s="384"/>
    </row>
    <row r="22" spans="2:24" x14ac:dyDescent="0.25">
      <c r="B22" s="448" t="s">
        <v>93</v>
      </c>
      <c r="C22" s="441">
        <v>7962.8784799999958</v>
      </c>
      <c r="D22" s="381">
        <v>26</v>
      </c>
      <c r="E22" s="381"/>
      <c r="F22" s="381"/>
      <c r="G22" s="384"/>
      <c r="H22" s="441">
        <v>7877.457379999998</v>
      </c>
      <c r="I22" s="381"/>
      <c r="J22" s="381"/>
      <c r="K22" s="384"/>
      <c r="L22" s="441">
        <v>7659.3637000000017</v>
      </c>
      <c r="M22" s="381"/>
      <c r="N22" s="381"/>
      <c r="O22" s="381"/>
      <c r="P22" s="381"/>
      <c r="Q22" s="384"/>
      <c r="R22" s="441"/>
      <c r="S22" s="458">
        <v>9625.6992600000031</v>
      </c>
      <c r="T22" s="458"/>
      <c r="U22" s="458"/>
      <c r="V22" s="381"/>
      <c r="W22" s="454"/>
      <c r="X22" s="384"/>
    </row>
    <row r="23" spans="2:24" x14ac:dyDescent="0.25">
      <c r="B23" s="448" t="s">
        <v>158</v>
      </c>
      <c r="C23" s="441">
        <v>52</v>
      </c>
      <c r="D23" s="381"/>
      <c r="E23" s="381"/>
      <c r="F23" s="381"/>
      <c r="G23" s="384"/>
      <c r="H23" s="441">
        <v>26</v>
      </c>
      <c r="I23" s="381"/>
      <c r="J23" s="381"/>
      <c r="K23" s="384"/>
      <c r="L23" s="441">
        <v>25.98</v>
      </c>
      <c r="M23" s="381"/>
      <c r="N23" s="381"/>
      <c r="O23" s="381"/>
      <c r="P23" s="381"/>
      <c r="Q23" s="384"/>
      <c r="R23" s="441"/>
      <c r="S23" s="458"/>
      <c r="T23" s="458"/>
      <c r="U23" s="458"/>
      <c r="V23" s="381"/>
      <c r="W23" s="454"/>
      <c r="X23" s="384"/>
    </row>
    <row r="24" spans="2:24" x14ac:dyDescent="0.25">
      <c r="B24" s="448" t="s">
        <v>129</v>
      </c>
      <c r="C24" s="441">
        <v>1399.1200000000001</v>
      </c>
      <c r="D24" s="381">
        <v>2.5</v>
      </c>
      <c r="E24" s="381"/>
      <c r="F24" s="381"/>
      <c r="G24" s="384"/>
      <c r="H24" s="441">
        <v>2166.9500000000007</v>
      </c>
      <c r="I24" s="381"/>
      <c r="J24" s="381"/>
      <c r="K24" s="384"/>
      <c r="L24" s="441">
        <v>1877.768</v>
      </c>
      <c r="M24" s="381"/>
      <c r="N24" s="381"/>
      <c r="O24" s="381">
        <v>10.220000000000001</v>
      </c>
      <c r="P24" s="381"/>
      <c r="Q24" s="384">
        <v>0.15552000000000002</v>
      </c>
      <c r="R24" s="441"/>
      <c r="S24" s="458">
        <v>1172.6800000000003</v>
      </c>
      <c r="T24" s="458"/>
      <c r="U24" s="458">
        <v>6.5536000000000003</v>
      </c>
      <c r="V24" s="381"/>
      <c r="W24" s="454"/>
      <c r="X24" s="384"/>
    </row>
    <row r="25" spans="2:24" x14ac:dyDescent="0.25">
      <c r="B25" s="448" t="s">
        <v>114</v>
      </c>
      <c r="C25" s="441">
        <v>5179.8500000000004</v>
      </c>
      <c r="D25" s="381">
        <v>494</v>
      </c>
      <c r="E25" s="381"/>
      <c r="F25" s="381"/>
      <c r="G25" s="384"/>
      <c r="H25" s="441">
        <v>3196.4</v>
      </c>
      <c r="I25" s="381"/>
      <c r="J25" s="381"/>
      <c r="K25" s="384"/>
      <c r="L25" s="441">
        <v>2911.9749999999999</v>
      </c>
      <c r="M25" s="381"/>
      <c r="N25" s="381"/>
      <c r="O25" s="381"/>
      <c r="P25" s="381"/>
      <c r="Q25" s="384"/>
      <c r="R25" s="441"/>
      <c r="S25" s="458">
        <v>2884.95</v>
      </c>
      <c r="T25" s="458"/>
      <c r="U25" s="458"/>
      <c r="V25" s="381"/>
      <c r="W25" s="454"/>
      <c r="X25" s="384"/>
    </row>
    <row r="26" spans="2:24" x14ac:dyDescent="0.25">
      <c r="B26" s="448" t="s">
        <v>159</v>
      </c>
      <c r="C26" s="441">
        <v>386</v>
      </c>
      <c r="D26" s="381"/>
      <c r="E26" s="381"/>
      <c r="F26" s="381"/>
      <c r="G26" s="384"/>
      <c r="H26" s="441">
        <v>52</v>
      </c>
      <c r="I26" s="381"/>
      <c r="J26" s="381"/>
      <c r="K26" s="384"/>
      <c r="L26" s="441">
        <v>701.55</v>
      </c>
      <c r="M26" s="381"/>
      <c r="N26" s="381"/>
      <c r="O26" s="381"/>
      <c r="P26" s="381"/>
      <c r="Q26" s="384"/>
      <c r="R26" s="441"/>
      <c r="S26" s="458">
        <v>1611.35</v>
      </c>
      <c r="T26" s="458"/>
      <c r="U26" s="458"/>
      <c r="V26" s="381"/>
      <c r="W26" s="454"/>
      <c r="X26" s="384"/>
    </row>
    <row r="27" spans="2:24" x14ac:dyDescent="0.25">
      <c r="B27" s="448" t="s">
        <v>130</v>
      </c>
      <c r="C27" s="441">
        <v>844.96048000000008</v>
      </c>
      <c r="D27" s="381"/>
      <c r="E27" s="381"/>
      <c r="F27" s="381"/>
      <c r="G27" s="384"/>
      <c r="H27" s="441">
        <v>1443.6892799999994</v>
      </c>
      <c r="I27" s="381"/>
      <c r="J27" s="381"/>
      <c r="K27" s="384"/>
      <c r="L27" s="441">
        <v>1093.1106399999999</v>
      </c>
      <c r="M27" s="381"/>
      <c r="N27" s="381"/>
      <c r="O27" s="381"/>
      <c r="P27" s="381"/>
      <c r="Q27" s="384"/>
      <c r="R27" s="441"/>
      <c r="S27" s="458">
        <v>1378.0867599999995</v>
      </c>
      <c r="T27" s="458">
        <v>696.80000000000007</v>
      </c>
      <c r="U27" s="458"/>
      <c r="V27" s="381"/>
      <c r="W27" s="454"/>
      <c r="X27" s="384"/>
    </row>
    <row r="28" spans="2:24" x14ac:dyDescent="0.25">
      <c r="B28" s="448" t="s">
        <v>161</v>
      </c>
      <c r="C28" s="441">
        <v>14</v>
      </c>
      <c r="D28" s="381"/>
      <c r="E28" s="381"/>
      <c r="F28" s="381"/>
      <c r="G28" s="384"/>
      <c r="H28" s="441">
        <v>14</v>
      </c>
      <c r="I28" s="381"/>
      <c r="J28" s="381"/>
      <c r="K28" s="384"/>
      <c r="L28" s="441"/>
      <c r="M28" s="381"/>
      <c r="N28" s="381"/>
      <c r="O28" s="381"/>
      <c r="P28" s="381"/>
      <c r="Q28" s="384"/>
      <c r="R28" s="441"/>
      <c r="S28" s="458">
        <v>14</v>
      </c>
      <c r="T28" s="458"/>
      <c r="U28" s="458"/>
      <c r="V28" s="381"/>
      <c r="W28" s="454"/>
      <c r="X28" s="384"/>
    </row>
    <row r="29" spans="2:24" x14ac:dyDescent="0.25">
      <c r="B29" s="448" t="s">
        <v>162</v>
      </c>
      <c r="C29" s="441">
        <v>41.625</v>
      </c>
      <c r="D29" s="381"/>
      <c r="E29" s="381"/>
      <c r="F29" s="381"/>
      <c r="G29" s="384"/>
      <c r="H29" s="441"/>
      <c r="I29" s="381"/>
      <c r="J29" s="381"/>
      <c r="K29" s="384"/>
      <c r="L29" s="441"/>
      <c r="M29" s="381"/>
      <c r="N29" s="381"/>
      <c r="O29" s="381"/>
      <c r="P29" s="381"/>
      <c r="Q29" s="384"/>
      <c r="R29" s="441"/>
      <c r="S29" s="458">
        <v>25</v>
      </c>
      <c r="T29" s="458"/>
      <c r="U29" s="458"/>
      <c r="V29" s="381"/>
      <c r="W29" s="454"/>
      <c r="X29" s="384"/>
    </row>
    <row r="30" spans="2:24" x14ac:dyDescent="0.25">
      <c r="B30" s="448" t="s">
        <v>131</v>
      </c>
      <c r="C30" s="441">
        <v>97</v>
      </c>
      <c r="D30" s="381"/>
      <c r="E30" s="381"/>
      <c r="F30" s="381"/>
      <c r="G30" s="384"/>
      <c r="H30" s="441"/>
      <c r="I30" s="381"/>
      <c r="J30" s="381"/>
      <c r="K30" s="384"/>
      <c r="L30" s="441"/>
      <c r="M30" s="381"/>
      <c r="N30" s="381"/>
      <c r="O30" s="381"/>
      <c r="P30" s="381"/>
      <c r="Q30" s="384"/>
      <c r="R30" s="441"/>
      <c r="S30" s="458"/>
      <c r="T30" s="458"/>
      <c r="U30" s="458"/>
      <c r="V30" s="381"/>
      <c r="W30" s="454"/>
      <c r="X30" s="384"/>
    </row>
    <row r="31" spans="2:24" x14ac:dyDescent="0.25">
      <c r="B31" s="448" t="s">
        <v>163</v>
      </c>
      <c r="C31" s="441">
        <v>260</v>
      </c>
      <c r="D31" s="381"/>
      <c r="E31" s="381"/>
      <c r="F31" s="381"/>
      <c r="G31" s="384"/>
      <c r="H31" s="441"/>
      <c r="I31" s="381"/>
      <c r="J31" s="381"/>
      <c r="K31" s="384"/>
      <c r="L31" s="441"/>
      <c r="M31" s="381"/>
      <c r="N31" s="381"/>
      <c r="O31" s="381"/>
      <c r="P31" s="381"/>
      <c r="Q31" s="384"/>
      <c r="R31" s="441"/>
      <c r="S31" s="458"/>
      <c r="T31" s="458"/>
      <c r="U31" s="458"/>
      <c r="V31" s="381"/>
      <c r="W31" s="454"/>
      <c r="X31" s="384"/>
    </row>
    <row r="32" spans="2:24" x14ac:dyDescent="0.25">
      <c r="B32" s="448" t="s">
        <v>115</v>
      </c>
      <c r="C32" s="441">
        <v>10685.79</v>
      </c>
      <c r="D32" s="381">
        <v>52</v>
      </c>
      <c r="E32" s="381"/>
      <c r="F32" s="381">
        <v>48</v>
      </c>
      <c r="G32" s="384"/>
      <c r="H32" s="441">
        <v>6674.4699999999993</v>
      </c>
      <c r="I32" s="381"/>
      <c r="J32" s="381"/>
      <c r="K32" s="384"/>
      <c r="L32" s="441">
        <v>5549.6499999999987</v>
      </c>
      <c r="M32" s="381"/>
      <c r="N32" s="381"/>
      <c r="O32" s="381"/>
      <c r="P32" s="381"/>
      <c r="Q32" s="384"/>
      <c r="R32" s="441"/>
      <c r="S32" s="458">
        <v>2171</v>
      </c>
      <c r="T32" s="458"/>
      <c r="U32" s="458">
        <v>43.854720000000007</v>
      </c>
      <c r="V32" s="381"/>
      <c r="W32" s="454"/>
      <c r="X32" s="384"/>
    </row>
    <row r="33" spans="2:24" x14ac:dyDescent="0.25">
      <c r="B33" s="448" t="s">
        <v>132</v>
      </c>
      <c r="C33" s="441">
        <v>4846.1308000000008</v>
      </c>
      <c r="D33" s="381"/>
      <c r="E33" s="381"/>
      <c r="F33" s="381">
        <v>24.5</v>
      </c>
      <c r="G33" s="384"/>
      <c r="H33" s="441">
        <v>5515.5950900000043</v>
      </c>
      <c r="I33" s="381"/>
      <c r="J33" s="381"/>
      <c r="K33" s="384"/>
      <c r="L33" s="441">
        <v>5012.5195600000079</v>
      </c>
      <c r="M33" s="381"/>
      <c r="N33" s="381"/>
      <c r="O33" s="381">
        <v>121.5</v>
      </c>
      <c r="P33" s="381"/>
      <c r="Q33" s="384"/>
      <c r="R33" s="441"/>
      <c r="S33" s="458">
        <v>4815.6883600000046</v>
      </c>
      <c r="T33" s="458"/>
      <c r="U33" s="458"/>
      <c r="V33" s="381"/>
      <c r="W33" s="454"/>
      <c r="X33" s="384"/>
    </row>
    <row r="34" spans="2:24" x14ac:dyDescent="0.25">
      <c r="B34" s="448" t="s">
        <v>211</v>
      </c>
      <c r="C34" s="441"/>
      <c r="D34" s="381"/>
      <c r="E34" s="381"/>
      <c r="F34" s="381"/>
      <c r="G34" s="384"/>
      <c r="H34" s="441"/>
      <c r="I34" s="381"/>
      <c r="J34" s="381"/>
      <c r="K34" s="384"/>
      <c r="L34" s="441">
        <v>156</v>
      </c>
      <c r="M34" s="381"/>
      <c r="N34" s="381"/>
      <c r="O34" s="381"/>
      <c r="P34" s="381"/>
      <c r="Q34" s="384"/>
      <c r="R34" s="441"/>
      <c r="S34" s="458">
        <v>311.95</v>
      </c>
      <c r="T34" s="458"/>
      <c r="U34" s="458"/>
      <c r="V34" s="381"/>
      <c r="W34" s="454"/>
      <c r="X34" s="384"/>
    </row>
    <row r="35" spans="2:24" x14ac:dyDescent="0.25">
      <c r="B35" s="448" t="s">
        <v>94</v>
      </c>
      <c r="C35" s="441">
        <v>2896.7513000000004</v>
      </c>
      <c r="D35" s="381"/>
      <c r="E35" s="381"/>
      <c r="F35" s="381"/>
      <c r="G35" s="384"/>
      <c r="H35" s="441">
        <v>3190.1067999999996</v>
      </c>
      <c r="I35" s="381"/>
      <c r="J35" s="381"/>
      <c r="K35" s="384"/>
      <c r="L35" s="441">
        <v>3496.2226000000001</v>
      </c>
      <c r="M35" s="381"/>
      <c r="N35" s="381"/>
      <c r="O35" s="381"/>
      <c r="P35" s="381"/>
      <c r="Q35" s="384"/>
      <c r="R35" s="441">
        <v>53</v>
      </c>
      <c r="S35" s="458">
        <v>3142.8100000000004</v>
      </c>
      <c r="T35" s="458"/>
      <c r="U35" s="458">
        <v>0.83160000000000012</v>
      </c>
      <c r="V35" s="381">
        <v>1.7871000000000001</v>
      </c>
      <c r="W35" s="454"/>
      <c r="X35" s="384"/>
    </row>
    <row r="36" spans="2:24" x14ac:dyDescent="0.25">
      <c r="B36" s="448" t="s">
        <v>164</v>
      </c>
      <c r="C36" s="441">
        <v>154</v>
      </c>
      <c r="D36" s="381"/>
      <c r="E36" s="381"/>
      <c r="F36" s="381">
        <v>0.98496000000000006</v>
      </c>
      <c r="G36" s="384">
        <v>18.806260000000002</v>
      </c>
      <c r="H36" s="441">
        <v>131.5</v>
      </c>
      <c r="I36" s="381"/>
      <c r="J36" s="381"/>
      <c r="K36" s="384">
        <v>38.916299999999993</v>
      </c>
      <c r="L36" s="441">
        <v>134</v>
      </c>
      <c r="M36" s="381"/>
      <c r="N36" s="381"/>
      <c r="O36" s="381">
        <v>41.263080000000002</v>
      </c>
      <c r="P36" s="381"/>
      <c r="Q36" s="384">
        <v>35.555419999999991</v>
      </c>
      <c r="R36" s="441"/>
      <c r="S36" s="458">
        <v>210</v>
      </c>
      <c r="T36" s="458"/>
      <c r="U36" s="458">
        <v>31.712760000000003</v>
      </c>
      <c r="V36" s="381"/>
      <c r="W36" s="454">
        <v>30.566779999999998</v>
      </c>
      <c r="X36" s="384"/>
    </row>
    <row r="37" spans="2:24" x14ac:dyDescent="0.25">
      <c r="B37" s="449" t="s">
        <v>95</v>
      </c>
      <c r="C37" s="441">
        <v>13543.981000000005</v>
      </c>
      <c r="D37" s="381">
        <v>604</v>
      </c>
      <c r="E37" s="381">
        <v>102.53760000000001</v>
      </c>
      <c r="F37" s="381">
        <v>572</v>
      </c>
      <c r="G37" s="384">
        <v>448.6841300000001</v>
      </c>
      <c r="H37" s="441">
        <v>17167.730600000003</v>
      </c>
      <c r="I37" s="381">
        <v>336.75</v>
      </c>
      <c r="J37" s="381"/>
      <c r="K37" s="384">
        <v>43.318000000000005</v>
      </c>
      <c r="L37" s="441">
        <v>19627.532360000001</v>
      </c>
      <c r="M37" s="381"/>
      <c r="N37" s="381"/>
      <c r="O37" s="381">
        <v>62.699800000000003</v>
      </c>
      <c r="P37" s="381"/>
      <c r="Q37" s="384">
        <v>12.2546</v>
      </c>
      <c r="R37" s="441"/>
      <c r="S37" s="458">
        <v>17329.757360000014</v>
      </c>
      <c r="T37" s="458"/>
      <c r="U37" s="458">
        <v>1559.6</v>
      </c>
      <c r="V37" s="381"/>
      <c r="W37" s="454">
        <v>47</v>
      </c>
      <c r="X37" s="384"/>
    </row>
    <row r="38" spans="2:24" x14ac:dyDescent="0.25">
      <c r="B38" s="448" t="s">
        <v>165</v>
      </c>
      <c r="C38" s="441"/>
      <c r="D38" s="381"/>
      <c r="E38" s="381"/>
      <c r="F38" s="381"/>
      <c r="G38" s="384"/>
      <c r="H38" s="441">
        <v>118.90799999999999</v>
      </c>
      <c r="I38" s="381"/>
      <c r="J38" s="381"/>
      <c r="K38" s="384"/>
      <c r="L38" s="441">
        <v>329.23379999999992</v>
      </c>
      <c r="M38" s="381"/>
      <c r="N38" s="381"/>
      <c r="O38" s="381"/>
      <c r="P38" s="381"/>
      <c r="Q38" s="384"/>
      <c r="R38" s="441"/>
      <c r="S38" s="458">
        <v>221.82659999999996</v>
      </c>
      <c r="T38" s="458"/>
      <c r="U38" s="458">
        <v>0.24</v>
      </c>
      <c r="V38" s="381"/>
      <c r="W38" s="454"/>
      <c r="X38" s="384"/>
    </row>
    <row r="39" spans="2:24" x14ac:dyDescent="0.25">
      <c r="B39" s="448" t="s">
        <v>96</v>
      </c>
      <c r="C39" s="441">
        <v>3395.4888800000003</v>
      </c>
      <c r="D39" s="381"/>
      <c r="E39" s="381"/>
      <c r="F39" s="381"/>
      <c r="G39" s="384"/>
      <c r="H39" s="441">
        <v>6398.3760600000014</v>
      </c>
      <c r="I39" s="381"/>
      <c r="J39" s="381"/>
      <c r="K39" s="384"/>
      <c r="L39" s="441">
        <v>7476.136040000004</v>
      </c>
      <c r="M39" s="381">
        <v>51.2</v>
      </c>
      <c r="N39" s="381"/>
      <c r="O39" s="381"/>
      <c r="P39" s="381"/>
      <c r="Q39" s="384">
        <v>125.56664000000001</v>
      </c>
      <c r="R39" s="441"/>
      <c r="S39" s="458">
        <v>6261.6846400000031</v>
      </c>
      <c r="T39" s="458"/>
      <c r="U39" s="458">
        <v>0.45</v>
      </c>
      <c r="V39" s="381"/>
      <c r="W39" s="454">
        <v>49.099039999999995</v>
      </c>
      <c r="X39" s="384"/>
    </row>
    <row r="40" spans="2:24" x14ac:dyDescent="0.25">
      <c r="B40" s="448" t="s">
        <v>166</v>
      </c>
      <c r="C40" s="441">
        <v>1</v>
      </c>
      <c r="D40" s="381"/>
      <c r="E40" s="381"/>
      <c r="F40" s="381"/>
      <c r="G40" s="384"/>
      <c r="H40" s="441"/>
      <c r="I40" s="381"/>
      <c r="J40" s="381"/>
      <c r="K40" s="384"/>
      <c r="L40" s="441"/>
      <c r="M40" s="381"/>
      <c r="N40" s="381"/>
      <c r="O40" s="381"/>
      <c r="P40" s="381"/>
      <c r="Q40" s="384"/>
      <c r="R40" s="441"/>
      <c r="S40" s="458"/>
      <c r="T40" s="458"/>
      <c r="U40" s="458"/>
      <c r="V40" s="381"/>
      <c r="W40" s="454"/>
      <c r="X40" s="384"/>
    </row>
    <row r="41" spans="2:24" x14ac:dyDescent="0.25">
      <c r="B41" s="448" t="s">
        <v>133</v>
      </c>
      <c r="C41" s="441">
        <v>338</v>
      </c>
      <c r="D41" s="381"/>
      <c r="E41" s="381"/>
      <c r="F41" s="381"/>
      <c r="G41" s="384"/>
      <c r="H41" s="441">
        <v>520</v>
      </c>
      <c r="I41" s="381"/>
      <c r="J41" s="381"/>
      <c r="K41" s="384"/>
      <c r="L41" s="441">
        <v>1087</v>
      </c>
      <c r="M41" s="381"/>
      <c r="N41" s="381"/>
      <c r="O41" s="381"/>
      <c r="P41" s="381"/>
      <c r="Q41" s="384"/>
      <c r="R41" s="441"/>
      <c r="S41" s="458">
        <v>1321.25</v>
      </c>
      <c r="T41" s="458"/>
      <c r="U41" s="458"/>
      <c r="V41" s="381"/>
      <c r="W41" s="454"/>
      <c r="X41" s="384"/>
    </row>
    <row r="42" spans="2:24" x14ac:dyDescent="0.25">
      <c r="B42" s="449" t="s">
        <v>116</v>
      </c>
      <c r="C42" s="441">
        <v>72</v>
      </c>
      <c r="D42" s="381"/>
      <c r="E42" s="381"/>
      <c r="F42" s="381"/>
      <c r="G42" s="384"/>
      <c r="H42" s="441"/>
      <c r="I42" s="381"/>
      <c r="J42" s="381"/>
      <c r="K42" s="384"/>
      <c r="L42" s="441">
        <v>74</v>
      </c>
      <c r="M42" s="381"/>
      <c r="N42" s="381"/>
      <c r="O42" s="381"/>
      <c r="P42" s="381"/>
      <c r="Q42" s="384"/>
      <c r="R42" s="441"/>
      <c r="S42" s="458">
        <v>692</v>
      </c>
      <c r="T42" s="458"/>
      <c r="U42" s="458"/>
      <c r="V42" s="381"/>
      <c r="W42" s="454"/>
      <c r="X42" s="384"/>
    </row>
    <row r="43" spans="2:24" x14ac:dyDescent="0.25">
      <c r="B43" s="449" t="s">
        <v>167</v>
      </c>
      <c r="C43" s="441">
        <v>389.41560000000004</v>
      </c>
      <c r="D43" s="381"/>
      <c r="E43" s="381"/>
      <c r="F43" s="381"/>
      <c r="G43" s="384"/>
      <c r="H43" s="441">
        <v>558.45400000000006</v>
      </c>
      <c r="I43" s="381"/>
      <c r="J43" s="381"/>
      <c r="K43" s="384"/>
      <c r="L43" s="441">
        <v>562.29128000000003</v>
      </c>
      <c r="M43" s="381"/>
      <c r="N43" s="381"/>
      <c r="O43" s="381"/>
      <c r="P43" s="381"/>
      <c r="Q43" s="384"/>
      <c r="R43" s="441"/>
      <c r="S43" s="458">
        <v>602.24472000000003</v>
      </c>
      <c r="T43" s="458"/>
      <c r="U43" s="458"/>
      <c r="V43" s="381"/>
      <c r="W43" s="454"/>
      <c r="X43" s="384"/>
    </row>
    <row r="44" spans="2:24" x14ac:dyDescent="0.25">
      <c r="B44" s="448" t="s">
        <v>134</v>
      </c>
      <c r="C44" s="441">
        <v>2499.4499999999998</v>
      </c>
      <c r="D44" s="381"/>
      <c r="E44" s="381"/>
      <c r="F44" s="381"/>
      <c r="G44" s="384"/>
      <c r="H44" s="441">
        <v>2234.3000000000002</v>
      </c>
      <c r="I44" s="381"/>
      <c r="J44" s="381"/>
      <c r="K44" s="384"/>
      <c r="L44" s="441">
        <v>2413.5</v>
      </c>
      <c r="M44" s="381"/>
      <c r="N44" s="381"/>
      <c r="O44" s="381"/>
      <c r="P44" s="381"/>
      <c r="Q44" s="384"/>
      <c r="R44" s="441"/>
      <c r="S44" s="458">
        <v>2484.6999999999998</v>
      </c>
      <c r="T44" s="458"/>
      <c r="U44" s="458"/>
      <c r="V44" s="381"/>
      <c r="W44" s="454"/>
      <c r="X44" s="384"/>
    </row>
    <row r="45" spans="2:24" x14ac:dyDescent="0.25">
      <c r="B45" s="448" t="s">
        <v>97</v>
      </c>
      <c r="C45" s="441">
        <v>10230.615000000002</v>
      </c>
      <c r="D45" s="381">
        <v>24.3</v>
      </c>
      <c r="E45" s="381"/>
      <c r="F45" s="381">
        <v>1.92</v>
      </c>
      <c r="G45" s="384">
        <v>14.230000000000002</v>
      </c>
      <c r="H45" s="441">
        <v>12649.733999999997</v>
      </c>
      <c r="I45" s="381">
        <v>344</v>
      </c>
      <c r="J45" s="381"/>
      <c r="K45" s="384"/>
      <c r="L45" s="441">
        <v>14655.056000000002</v>
      </c>
      <c r="M45" s="381"/>
      <c r="N45" s="381"/>
      <c r="O45" s="381"/>
      <c r="P45" s="381"/>
      <c r="Q45" s="384">
        <v>0.48515000000000003</v>
      </c>
      <c r="R45" s="441"/>
      <c r="S45" s="458">
        <v>13629.784600000001</v>
      </c>
      <c r="T45" s="458">
        <v>411.5</v>
      </c>
      <c r="U45" s="458"/>
      <c r="V45" s="381"/>
      <c r="W45" s="454">
        <v>0.28639999999999999</v>
      </c>
      <c r="X45" s="384"/>
    </row>
    <row r="46" spans="2:24" x14ac:dyDescent="0.25">
      <c r="B46" s="448" t="s">
        <v>135</v>
      </c>
      <c r="C46" s="441">
        <v>9.5</v>
      </c>
      <c r="D46" s="381"/>
      <c r="E46" s="381"/>
      <c r="F46" s="381">
        <v>16</v>
      </c>
      <c r="G46" s="384"/>
      <c r="H46" s="441">
        <v>15.75</v>
      </c>
      <c r="I46" s="381">
        <v>2.375</v>
      </c>
      <c r="J46" s="381"/>
      <c r="K46" s="384"/>
      <c r="L46" s="441">
        <v>5</v>
      </c>
      <c r="M46" s="381"/>
      <c r="N46" s="381"/>
      <c r="O46" s="381"/>
      <c r="P46" s="381"/>
      <c r="Q46" s="384"/>
      <c r="R46" s="441"/>
      <c r="S46" s="458">
        <v>2700</v>
      </c>
      <c r="T46" s="458"/>
      <c r="U46" s="458"/>
      <c r="V46" s="381"/>
      <c r="W46" s="454"/>
      <c r="X46" s="384"/>
    </row>
    <row r="47" spans="2:24" ht="15.75" thickBot="1" x14ac:dyDescent="0.3">
      <c r="B47" s="450" t="s">
        <v>190</v>
      </c>
      <c r="C47" s="443">
        <v>125581.56212</v>
      </c>
      <c r="D47" s="444">
        <v>2248.5950000000003</v>
      </c>
      <c r="E47" s="444">
        <v>206.5376</v>
      </c>
      <c r="F47" s="444">
        <v>5760.8099599999996</v>
      </c>
      <c r="G47" s="445">
        <v>574.11439000000018</v>
      </c>
      <c r="H47" s="443">
        <v>134057.73626999999</v>
      </c>
      <c r="I47" s="444">
        <v>1853.125</v>
      </c>
      <c r="J47" s="444">
        <v>2883.35</v>
      </c>
      <c r="K47" s="445">
        <v>89.48429999999999</v>
      </c>
      <c r="L47" s="443">
        <v>144248.48594000001</v>
      </c>
      <c r="M47" s="444">
        <v>51.2</v>
      </c>
      <c r="N47" s="444">
        <v>25</v>
      </c>
      <c r="O47" s="444">
        <v>3792.1330999999991</v>
      </c>
      <c r="P47" s="444">
        <v>3.7425199999999998</v>
      </c>
      <c r="Q47" s="445">
        <v>266.75560999999999</v>
      </c>
      <c r="R47" s="443">
        <v>79.5</v>
      </c>
      <c r="S47" s="459">
        <v>144910.13595000003</v>
      </c>
      <c r="T47" s="459">
        <v>1792.0250000000001</v>
      </c>
      <c r="U47" s="459">
        <v>6732.2176800000007</v>
      </c>
      <c r="V47" s="444">
        <v>1.7871000000000001</v>
      </c>
      <c r="W47" s="455">
        <v>229.80521999999999</v>
      </c>
      <c r="X47" s="445">
        <v>27</v>
      </c>
    </row>
    <row r="48" spans="2:24" ht="15.75" customHeight="1" x14ac:dyDescent="0.25">
      <c r="B48" s="640" t="s">
        <v>289</v>
      </c>
      <c r="C48" s="641"/>
      <c r="D48" s="641"/>
      <c r="E48" s="641"/>
      <c r="F48" s="641"/>
      <c r="G48" s="641"/>
      <c r="H48" s="641"/>
      <c r="I48" s="641"/>
      <c r="J48" s="641"/>
      <c r="K48" s="641"/>
      <c r="L48" s="641"/>
      <c r="M48" s="641"/>
      <c r="N48" s="641"/>
      <c r="O48" s="641"/>
      <c r="P48" s="641"/>
      <c r="Q48" s="641"/>
      <c r="R48" s="641"/>
      <c r="S48" s="641"/>
      <c r="T48" s="641"/>
      <c r="U48" s="641"/>
      <c r="V48" s="641"/>
      <c r="W48" s="641"/>
      <c r="X48" s="642"/>
    </row>
    <row r="49" spans="2:24" ht="15.75" thickBot="1" x14ac:dyDescent="0.3">
      <c r="B49" s="585"/>
      <c r="C49" s="586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7"/>
    </row>
    <row r="50" spans="2:24" s="78" customFormat="1" x14ac:dyDescent="0.25">
      <c r="B50"/>
      <c r="C50"/>
      <c r="D50"/>
      <c r="E50"/>
      <c r="F50" t="s">
        <v>76</v>
      </c>
      <c r="G50"/>
      <c r="H50" s="82" t="s">
        <v>76</v>
      </c>
      <c r="I50" s="82"/>
      <c r="J50" s="82"/>
      <c r="K50" s="82"/>
    </row>
    <row r="51" spans="2:24" ht="21.75" customHeight="1" x14ac:dyDescent="0.25">
      <c r="B51" s="644" t="s">
        <v>140</v>
      </c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644"/>
      <c r="P51" s="644"/>
      <c r="Q51" s="644"/>
      <c r="R51" s="644"/>
      <c r="S51" s="644"/>
      <c r="T51" s="644"/>
      <c r="U51" s="644"/>
      <c r="V51" s="644"/>
      <c r="W51" s="644"/>
      <c r="X51" s="644"/>
    </row>
    <row r="52" spans="2:24" s="348" customFormat="1" ht="23.25" customHeight="1" x14ac:dyDescent="0.25">
      <c r="B52" s="347">
        <v>10049000</v>
      </c>
      <c r="C52" s="643" t="s">
        <v>141</v>
      </c>
      <c r="D52" s="643"/>
      <c r="E52" s="643"/>
      <c r="F52" s="643"/>
      <c r="G52" s="643"/>
      <c r="H52" s="643"/>
      <c r="I52" s="643"/>
      <c r="J52" s="643"/>
      <c r="K52" s="643"/>
      <c r="L52" s="643"/>
      <c r="M52" s="643"/>
      <c r="N52" s="643"/>
      <c r="O52" s="643"/>
      <c r="P52" s="643"/>
      <c r="Q52" s="643"/>
      <c r="R52" s="643"/>
      <c r="S52" s="643"/>
      <c r="T52" s="643"/>
      <c r="U52" s="643"/>
      <c r="V52" s="643"/>
      <c r="W52" s="643"/>
      <c r="X52" s="643"/>
    </row>
    <row r="53" spans="2:24" s="348" customFormat="1" ht="27" customHeight="1" x14ac:dyDescent="0.25">
      <c r="B53" s="347">
        <v>11041200</v>
      </c>
      <c r="C53" s="643" t="s">
        <v>142</v>
      </c>
      <c r="D53" s="643"/>
      <c r="E53" s="643"/>
      <c r="F53" s="643"/>
      <c r="G53" s="643"/>
      <c r="H53" s="643"/>
      <c r="I53" s="643"/>
      <c r="J53" s="643"/>
      <c r="K53" s="643"/>
      <c r="L53" s="643"/>
      <c r="M53" s="643"/>
      <c r="N53" s="643"/>
      <c r="O53" s="643"/>
      <c r="P53" s="643"/>
      <c r="Q53" s="643"/>
      <c r="R53" s="643"/>
      <c r="S53" s="643"/>
      <c r="T53" s="643"/>
      <c r="U53" s="643"/>
      <c r="V53" s="643"/>
      <c r="W53" s="643"/>
      <c r="X53" s="643"/>
    </row>
    <row r="54" spans="2:24" s="348" customFormat="1" ht="27" customHeight="1" x14ac:dyDescent="0.25">
      <c r="B54" s="347">
        <v>11042210</v>
      </c>
      <c r="C54" s="643" t="s">
        <v>143</v>
      </c>
      <c r="D54" s="643"/>
      <c r="E54" s="643"/>
      <c r="F54" s="643"/>
      <c r="G54" s="643"/>
      <c r="H54" s="643"/>
      <c r="I54" s="643"/>
      <c r="J54" s="643"/>
      <c r="K54" s="643"/>
      <c r="L54" s="643"/>
      <c r="M54" s="643"/>
      <c r="N54" s="643"/>
      <c r="O54" s="643"/>
      <c r="P54" s="643"/>
      <c r="Q54" s="643"/>
      <c r="R54" s="643"/>
      <c r="S54" s="643"/>
      <c r="T54" s="643"/>
      <c r="U54" s="643"/>
      <c r="V54" s="643"/>
      <c r="W54" s="643"/>
      <c r="X54" s="643"/>
    </row>
    <row r="55" spans="2:24" s="348" customFormat="1" ht="27" customHeight="1" x14ac:dyDescent="0.25">
      <c r="B55" s="347">
        <v>11042290</v>
      </c>
      <c r="C55" s="643" t="s">
        <v>144</v>
      </c>
      <c r="D55" s="643"/>
      <c r="E55" s="643"/>
      <c r="F55" s="643"/>
      <c r="G55" s="643"/>
      <c r="H55" s="643"/>
      <c r="I55" s="643"/>
      <c r="J55" s="643"/>
      <c r="K55" s="643"/>
      <c r="L55" s="643"/>
      <c r="M55" s="643"/>
      <c r="N55" s="643"/>
      <c r="O55" s="643"/>
      <c r="P55" s="643"/>
      <c r="Q55" s="643"/>
      <c r="R55" s="643"/>
      <c r="S55" s="643"/>
      <c r="T55" s="643"/>
      <c r="U55" s="643"/>
      <c r="V55" s="643"/>
      <c r="W55" s="643"/>
      <c r="X55" s="643"/>
    </row>
    <row r="56" spans="2:24" s="348" customFormat="1" ht="27" customHeight="1" x14ac:dyDescent="0.25">
      <c r="B56" s="347">
        <v>19041000</v>
      </c>
      <c r="C56" s="643" t="s">
        <v>145</v>
      </c>
      <c r="D56" s="643"/>
      <c r="E56" s="643"/>
      <c r="F56" s="643"/>
      <c r="G56" s="643"/>
      <c r="H56" s="643"/>
      <c r="I56" s="643"/>
      <c r="J56" s="643"/>
      <c r="K56" s="643"/>
      <c r="L56" s="643"/>
      <c r="M56" s="643"/>
      <c r="N56" s="643"/>
      <c r="O56" s="643"/>
      <c r="P56" s="643"/>
      <c r="Q56" s="643"/>
      <c r="R56" s="643"/>
      <c r="S56" s="643"/>
      <c r="T56" s="643"/>
      <c r="U56" s="643"/>
      <c r="V56" s="643"/>
      <c r="W56" s="643"/>
      <c r="X56" s="643"/>
    </row>
    <row r="57" spans="2:24" s="348" customFormat="1" ht="27" customHeight="1" x14ac:dyDescent="0.25">
      <c r="B57" s="347">
        <v>19042000</v>
      </c>
      <c r="C57" s="647" t="s">
        <v>146</v>
      </c>
      <c r="D57" s="647"/>
      <c r="E57" s="647"/>
      <c r="F57" s="647"/>
      <c r="G57" s="647"/>
      <c r="H57" s="647"/>
      <c r="I57" s="647"/>
      <c r="J57" s="647"/>
      <c r="K57" s="647"/>
      <c r="L57" s="647"/>
      <c r="M57" s="647"/>
      <c r="N57" s="647"/>
      <c r="O57" s="647"/>
      <c r="P57" s="647"/>
      <c r="Q57" s="647"/>
      <c r="R57" s="647"/>
      <c r="S57" s="647"/>
      <c r="T57" s="647"/>
      <c r="U57" s="647"/>
      <c r="V57" s="647"/>
      <c r="W57" s="647"/>
      <c r="X57" s="647"/>
    </row>
    <row r="58" spans="2:24" s="348" customFormat="1" ht="27" customHeight="1" x14ac:dyDescent="0.25">
      <c r="B58" s="347">
        <v>19049000</v>
      </c>
      <c r="C58" s="643" t="s">
        <v>147</v>
      </c>
      <c r="D58" s="643"/>
      <c r="E58" s="643"/>
      <c r="F58" s="643"/>
      <c r="G58" s="643"/>
      <c r="H58" s="643"/>
      <c r="I58" s="643"/>
      <c r="J58" s="643"/>
      <c r="K58" s="643"/>
      <c r="L58" s="643"/>
      <c r="M58" s="643"/>
      <c r="N58" s="643"/>
      <c r="O58" s="643"/>
      <c r="P58" s="643"/>
      <c r="Q58" s="643"/>
      <c r="R58" s="643"/>
      <c r="S58" s="643"/>
      <c r="T58" s="643"/>
      <c r="U58" s="643"/>
      <c r="V58" s="643"/>
      <c r="W58" s="643"/>
      <c r="X58" s="643"/>
    </row>
    <row r="61" spans="2:24" x14ac:dyDescent="0.25">
      <c r="B61" s="346"/>
    </row>
  </sheetData>
  <mergeCells count="15">
    <mergeCell ref="C54:X54"/>
    <mergeCell ref="C55:X55"/>
    <mergeCell ref="C56:X56"/>
    <mergeCell ref="C57:X57"/>
    <mergeCell ref="C58:X58"/>
    <mergeCell ref="B2:X2"/>
    <mergeCell ref="B3:X3"/>
    <mergeCell ref="B48:X49"/>
    <mergeCell ref="C52:X52"/>
    <mergeCell ref="C53:X53"/>
    <mergeCell ref="B51:X51"/>
    <mergeCell ref="L4:Q4"/>
    <mergeCell ref="R4:X4"/>
    <mergeCell ref="C4:G4"/>
    <mergeCell ref="H4:K4"/>
  </mergeCells>
  <phoneticPr fontId="42" type="noConversion"/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25D6-FD8D-4AF0-8DE8-6CA8EF40CEA9}">
  <sheetPr codeName="Hoja21">
    <pageSetUpPr fitToPage="1"/>
  </sheetPr>
  <dimension ref="A1:AF37"/>
  <sheetViews>
    <sheetView topLeftCell="A9" zoomScaleNormal="100" workbookViewId="0">
      <selection activeCell="M5" sqref="M5"/>
    </sheetView>
  </sheetViews>
  <sheetFormatPr baseColWidth="10" defaultColWidth="11.42578125" defaultRowHeight="15" x14ac:dyDescent="0.25"/>
  <cols>
    <col min="1" max="1" width="3.5703125" style="4" customWidth="1"/>
    <col min="2" max="2" width="13.7109375" style="4" bestFit="1" customWidth="1"/>
    <col min="3" max="14" width="11.42578125" style="4" customWidth="1"/>
    <col min="15" max="32" width="11.42578125" style="67"/>
    <col min="33" max="16384" width="11.42578125" style="4"/>
  </cols>
  <sheetData>
    <row r="1" spans="2:14" ht="15.75" thickBot="1" x14ac:dyDescent="0.3">
      <c r="C1" s="4" t="s">
        <v>76</v>
      </c>
    </row>
    <row r="2" spans="2:14" ht="15.75" thickBot="1" x14ac:dyDescent="0.3">
      <c r="B2" s="517" t="s">
        <v>241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90"/>
    </row>
    <row r="3" spans="2:14" ht="22.7" customHeight="1" x14ac:dyDescent="0.25">
      <c r="B3" s="517" t="s">
        <v>273</v>
      </c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90"/>
    </row>
    <row r="4" spans="2:14" x14ac:dyDescent="0.25">
      <c r="B4" s="74" t="s">
        <v>148</v>
      </c>
      <c r="C4" s="76" t="s">
        <v>100</v>
      </c>
      <c r="D4" s="76" t="s">
        <v>101</v>
      </c>
      <c r="E4" s="76" t="s">
        <v>102</v>
      </c>
      <c r="F4" s="76" t="s">
        <v>103</v>
      </c>
      <c r="G4" s="76" t="s">
        <v>104</v>
      </c>
      <c r="H4" s="76" t="s">
        <v>105</v>
      </c>
      <c r="I4" s="76" t="s">
        <v>106</v>
      </c>
      <c r="J4" s="76" t="s">
        <v>107</v>
      </c>
      <c r="K4" s="76" t="s">
        <v>108</v>
      </c>
      <c r="L4" s="76" t="s">
        <v>120</v>
      </c>
      <c r="M4" s="76" t="s">
        <v>110</v>
      </c>
      <c r="N4" s="86" t="s">
        <v>111</v>
      </c>
    </row>
    <row r="5" spans="2:14" x14ac:dyDescent="0.25">
      <c r="B5" s="176" t="s">
        <v>168</v>
      </c>
      <c r="C5" s="137"/>
      <c r="D5" s="137"/>
      <c r="E5" s="151">
        <v>52</v>
      </c>
      <c r="F5" s="137">
        <v>52</v>
      </c>
      <c r="G5" s="137">
        <f>'20'!H5+'20'!H6</f>
        <v>0</v>
      </c>
      <c r="H5" s="137">
        <f>'20'!I5+'20'!I6</f>
        <v>0</v>
      </c>
      <c r="I5" s="137">
        <f>'20'!J5+'20'!J6</f>
        <v>0</v>
      </c>
      <c r="J5" s="137">
        <f>'20'!K5+'20'!K6</f>
        <v>25.95</v>
      </c>
      <c r="K5" s="137">
        <f>'20'!L5+'20'!L6</f>
        <v>78</v>
      </c>
      <c r="L5" s="137">
        <f>'20'!M5+'20'!M6</f>
        <v>52</v>
      </c>
      <c r="M5" s="137">
        <f>'20'!N5+'20'!N6</f>
        <v>52</v>
      </c>
      <c r="N5" s="222">
        <f>'20'!O5+'20'!O6</f>
        <v>0</v>
      </c>
    </row>
    <row r="6" spans="2:14" x14ac:dyDescent="0.25">
      <c r="B6" s="176" t="s">
        <v>257</v>
      </c>
      <c r="C6" s="137"/>
      <c r="D6" s="137"/>
      <c r="E6" s="151"/>
      <c r="F6" s="137">
        <v>52</v>
      </c>
      <c r="G6" s="137">
        <f>'20'!H8</f>
        <v>0</v>
      </c>
      <c r="H6" s="137">
        <f>'20'!I8</f>
        <v>0</v>
      </c>
      <c r="I6" s="137">
        <f>'20'!J8</f>
        <v>0</v>
      </c>
      <c r="J6" s="137">
        <f>'20'!K8</f>
        <v>0</v>
      </c>
      <c r="K6" s="137">
        <f>'20'!L8</f>
        <v>0</v>
      </c>
      <c r="L6" s="137">
        <f>'20'!M8</f>
        <v>12</v>
      </c>
      <c r="M6" s="137">
        <f>'20'!N8</f>
        <v>0</v>
      </c>
      <c r="N6" s="222">
        <f>'20'!O8</f>
        <v>0</v>
      </c>
    </row>
    <row r="7" spans="2:14" x14ac:dyDescent="0.25">
      <c r="B7" s="176" t="s">
        <v>149</v>
      </c>
      <c r="C7" s="137">
        <v>617.70000000000005</v>
      </c>
      <c r="D7" s="137">
        <v>230</v>
      </c>
      <c r="E7" s="137">
        <v>803</v>
      </c>
      <c r="F7" s="137">
        <v>798</v>
      </c>
      <c r="G7" s="137">
        <f>'20'!H9+'20'!H10</f>
        <v>444</v>
      </c>
      <c r="H7" s="137">
        <f>'20'!I9+'20'!I10</f>
        <v>437.92500000000001</v>
      </c>
      <c r="I7" s="137">
        <f>'20'!J9+'20'!J10</f>
        <v>347</v>
      </c>
      <c r="J7" s="137">
        <f>'20'!K9+'20'!K10</f>
        <v>763.375</v>
      </c>
      <c r="K7" s="137">
        <f>'20'!L9+'20'!L10</f>
        <v>402</v>
      </c>
      <c r="L7" s="137">
        <f>'20'!M9+'20'!M10</f>
        <v>794</v>
      </c>
      <c r="M7" s="137">
        <f>'20'!N9+'20'!N10</f>
        <v>366.02499999999998</v>
      </c>
      <c r="N7" s="222">
        <f>'20'!O9+'20'!O10</f>
        <v>370</v>
      </c>
    </row>
    <row r="8" spans="2:14" x14ac:dyDescent="0.25">
      <c r="B8" s="176" t="s">
        <v>150</v>
      </c>
      <c r="C8" s="137">
        <v>718</v>
      </c>
      <c r="D8" s="137">
        <v>762</v>
      </c>
      <c r="E8" s="137">
        <v>707</v>
      </c>
      <c r="F8" s="137">
        <v>952</v>
      </c>
      <c r="G8" s="137">
        <f>'20'!H11+'20'!H12+'20'!H13+'20'!H14+'20'!H15+'20'!H16+'20'!H17</f>
        <v>515.81623999999999</v>
      </c>
      <c r="H8" s="137">
        <f>'20'!I11+'20'!I12+'20'!I13+'20'!I14+'20'!I15+'20'!I16+'20'!I17</f>
        <v>646.01652000000001</v>
      </c>
      <c r="I8" s="137">
        <f>'20'!J11+'20'!J12+'20'!J13+'20'!J14+'20'!J15+'20'!J16+'20'!J17</f>
        <v>556.20087999999998</v>
      </c>
      <c r="J8" s="137">
        <f>'20'!K11+'20'!K12+'20'!K13+'20'!K14+'20'!K15+'20'!K16+'20'!K17</f>
        <v>470.99495999999999</v>
      </c>
      <c r="K8" s="137">
        <f>'20'!L11+'20'!L12+'20'!L13+'20'!L14+'20'!L15+'20'!L16+'20'!L17</f>
        <v>796.04336000000001</v>
      </c>
      <c r="L8" s="137">
        <f>'20'!M11+'20'!M12+'20'!M13+'20'!M14+'20'!M15+'20'!M16+'20'!M17</f>
        <v>1307.548</v>
      </c>
      <c r="M8" s="137">
        <f>'20'!N11+'20'!N12+'20'!N13+'20'!N14+'20'!N15+'20'!N16+'20'!N17</f>
        <v>932.93071999999995</v>
      </c>
      <c r="N8" s="222">
        <f>'20'!O11+'20'!O12+'20'!O13+'20'!O14+'20'!O15+'20'!O16+'20'!O17</f>
        <v>964.99788000000012</v>
      </c>
    </row>
    <row r="9" spans="2:14" x14ac:dyDescent="0.25">
      <c r="B9" s="176" t="s">
        <v>151</v>
      </c>
      <c r="C9" s="137">
        <v>1390</v>
      </c>
      <c r="D9" s="137">
        <v>1824</v>
      </c>
      <c r="E9" s="137">
        <v>1601</v>
      </c>
      <c r="F9" s="137">
        <v>3421</v>
      </c>
      <c r="G9" s="137">
        <f>'20'!H18+'20'!H19+'20'!H20+'20'!H21+'20'!H22+'20'!H23</f>
        <v>1614.7465</v>
      </c>
      <c r="H9" s="137">
        <f>'20'!I18+'20'!I19+'20'!I20+'20'!I21+'20'!I22+'20'!I23</f>
        <v>1985.2645600000001</v>
      </c>
      <c r="I9" s="137">
        <f>'20'!J18+'20'!J19+'20'!J20+'20'!J21+'20'!J22+'20'!J23</f>
        <v>2074.49334</v>
      </c>
      <c r="J9" s="137">
        <f>'20'!K18+'20'!K19+'20'!K20+'20'!K21+'20'!K22+'20'!K23</f>
        <v>1728.9610000000002</v>
      </c>
      <c r="K9" s="137">
        <f>'20'!L18+'20'!L19+'20'!L20+'20'!L21+'20'!L22+'20'!L23</f>
        <v>2133.3811800000003</v>
      </c>
      <c r="L9" s="137">
        <f>'20'!M18+'20'!M19+'20'!M20+'20'!M21+'20'!M22+'20'!M23</f>
        <v>1663.6128800000001</v>
      </c>
      <c r="M9" s="137">
        <f>'20'!N18+'20'!N19+'20'!N20+'20'!N21+'20'!N22+'20'!N23</f>
        <v>1989.5843800000002</v>
      </c>
      <c r="N9" s="222">
        <f>'20'!O18+'20'!O19+'20'!O20+'20'!O21+'20'!O22+'20'!O23</f>
        <v>1744.8378400000001</v>
      </c>
    </row>
    <row r="10" spans="2:14" x14ac:dyDescent="0.25">
      <c r="B10" s="176" t="s">
        <v>169</v>
      </c>
      <c r="C10" s="338">
        <v>14</v>
      </c>
      <c r="D10" s="137"/>
      <c r="E10" s="137"/>
      <c r="F10" s="137"/>
      <c r="G10" s="137">
        <f>'20'!H24+'20'!H25</f>
        <v>0</v>
      </c>
      <c r="H10" s="137">
        <f>'20'!I24+'20'!I25</f>
        <v>0</v>
      </c>
      <c r="I10" s="137">
        <f>'20'!J24+'20'!J25</f>
        <v>25</v>
      </c>
      <c r="J10" s="137">
        <f>'20'!K24+'20'!K25</f>
        <v>0</v>
      </c>
      <c r="K10" s="137">
        <f>'20'!L24+'20'!L25</f>
        <v>0</v>
      </c>
      <c r="L10" s="137">
        <f>'20'!M24+'20'!M25</f>
        <v>0</v>
      </c>
      <c r="M10" s="137">
        <f>'20'!N24+'20'!N25</f>
        <v>0</v>
      </c>
      <c r="N10" s="222">
        <f>'20'!O24+'20'!O25</f>
        <v>0</v>
      </c>
    </row>
    <row r="11" spans="2:14" x14ac:dyDescent="0.25">
      <c r="B11" s="176" t="s">
        <v>152</v>
      </c>
      <c r="C11" s="137">
        <v>1040</v>
      </c>
      <c r="D11" s="137">
        <v>1165</v>
      </c>
      <c r="E11" s="137">
        <v>1300</v>
      </c>
      <c r="F11" s="137">
        <v>1358</v>
      </c>
      <c r="G11" s="137">
        <f>'20'!H26+'20'!H27+'20'!H28</f>
        <v>775.48960000000011</v>
      </c>
      <c r="H11" s="137">
        <f>'20'!I26+'20'!I27+'20'!I28</f>
        <v>146.172</v>
      </c>
      <c r="I11" s="137">
        <f>'20'!J26+'20'!J27+'20'!J28</f>
        <v>207.04759999999999</v>
      </c>
      <c r="J11" s="137">
        <f>'20'!K26+'20'!K27+'20'!K28</f>
        <v>338.49527999999998</v>
      </c>
      <c r="K11" s="137">
        <f>'20'!L26+'20'!L27+'20'!L28</f>
        <v>353.89927999999998</v>
      </c>
      <c r="L11" s="137">
        <f>'20'!M26+'20'!M27+'20'!M28</f>
        <v>672.88699999999994</v>
      </c>
      <c r="M11" s="137">
        <f>'20'!N26+'20'!N27+'20'!N28</f>
        <v>917.01819999999987</v>
      </c>
      <c r="N11" s="222">
        <f>'20'!O26+'20'!O27+'20'!O28</f>
        <v>227.83556000000002</v>
      </c>
    </row>
    <row r="12" spans="2:14" x14ac:dyDescent="0.25">
      <c r="B12" s="176" t="s">
        <v>153</v>
      </c>
      <c r="C12" s="137">
        <v>7975</v>
      </c>
      <c r="D12" s="137">
        <v>8239</v>
      </c>
      <c r="E12" s="137">
        <v>6367</v>
      </c>
      <c r="F12" s="137">
        <v>7302</v>
      </c>
      <c r="G12" s="137">
        <f>'20'!H30+'20'!H31+'20'!H32+'20'!H33+'20'!H34+'20'!H35+'20'!H36+'20'!H37+'20'!H38</f>
        <v>8578.0496800000001</v>
      </c>
      <c r="H12" s="137">
        <f>'20'!I30+'20'!I31+'20'!I32+'20'!I33+'20'!I34+'20'!I35+'20'!I36+'20'!I37+'20'!I38</f>
        <v>7635.8994000000002</v>
      </c>
      <c r="I12" s="137">
        <f>'20'!J30+'20'!J31+'20'!J32+'20'!J33+'20'!J34+'20'!J35+'20'!J36+'20'!J37+'20'!J38</f>
        <v>10029.161679999999</v>
      </c>
      <c r="J12" s="137">
        <f>'20'!K30+'20'!K31+'20'!K32+'20'!K33+'20'!K34+'20'!K35+'20'!K36+'20'!K37+'20'!K38</f>
        <v>6796.0822600000001</v>
      </c>
      <c r="K12" s="137">
        <f>'20'!L30+'20'!L31+'20'!L32+'20'!L33+'20'!L34+'20'!L35+'20'!L36+'20'!L37+'20'!L38</f>
        <v>7437.9181899999994</v>
      </c>
      <c r="L12" s="137">
        <f>'20'!M30+'20'!M31+'20'!M32+'20'!M33+'20'!M34+'20'!M35+'20'!M36+'20'!M37+'20'!M38</f>
        <v>10835.854199999998</v>
      </c>
      <c r="M12" s="137">
        <f>'20'!N30+'20'!N31+'20'!N32+'20'!N33+'20'!N34+'20'!N35+'20'!N36+'20'!N37+'20'!N38</f>
        <v>9465.2603999999992</v>
      </c>
      <c r="N12" s="222">
        <f>'20'!O30+'20'!O31+'20'!O32+'20'!O33+'20'!O34+'20'!O35+'20'!O36+'20'!O37+'20'!O38</f>
        <v>6620.84</v>
      </c>
    </row>
    <row r="13" spans="2:14" x14ac:dyDescent="0.25">
      <c r="B13" s="177" t="s">
        <v>154</v>
      </c>
      <c r="C13" s="137">
        <v>449</v>
      </c>
      <c r="D13" s="178">
        <v>208</v>
      </c>
      <c r="E13" s="178">
        <v>442</v>
      </c>
      <c r="F13" s="137">
        <v>546</v>
      </c>
      <c r="G13" s="178">
        <f>'20'!H39+'20'!H40+'20'!H41+'20'!H42</f>
        <v>544.02499999999998</v>
      </c>
      <c r="H13" s="178">
        <f>'20'!I39+'20'!I40+'20'!I41+'20'!I42</f>
        <v>162</v>
      </c>
      <c r="I13" s="178">
        <f>'20'!J39+'20'!J40+'20'!J41+'20'!J42</f>
        <v>579.5</v>
      </c>
      <c r="J13" s="178">
        <f>'20'!K39+'20'!K40+'20'!K41+'20'!K42</f>
        <v>479</v>
      </c>
      <c r="K13" s="178">
        <f>'20'!L39+'20'!L40+'20'!L41+'20'!L42</f>
        <v>794.22500000000002</v>
      </c>
      <c r="L13" s="178">
        <f>'20'!M39+'20'!M40+'20'!M41+'20'!M42</f>
        <v>390.85</v>
      </c>
      <c r="M13" s="178">
        <f>'20'!N39+'20'!N40+'20'!N41+'20'!N42</f>
        <v>512.5</v>
      </c>
      <c r="N13" s="236">
        <f>'20'!O39+'20'!O40+'20'!O41+'20'!O42</f>
        <v>551.5</v>
      </c>
    </row>
    <row r="14" spans="2:14" x14ac:dyDescent="0.25">
      <c r="B14" s="177" t="s">
        <v>155</v>
      </c>
      <c r="C14" s="178">
        <v>130</v>
      </c>
      <c r="D14" s="178">
        <v>260</v>
      </c>
      <c r="E14" s="178"/>
      <c r="F14" s="137">
        <v>520</v>
      </c>
      <c r="G14" s="178">
        <f>'20'!H43</f>
        <v>260</v>
      </c>
      <c r="H14" s="178">
        <f>'20'!I43</f>
        <v>130</v>
      </c>
      <c r="I14" s="178">
        <f>'20'!J43</f>
        <v>363.92500000000001</v>
      </c>
      <c r="J14" s="178">
        <f>'20'!K43</f>
        <v>130</v>
      </c>
      <c r="K14" s="178">
        <f>'20'!L43</f>
        <v>468</v>
      </c>
      <c r="L14" s="178">
        <f>'20'!M43</f>
        <v>0</v>
      </c>
      <c r="M14" s="178">
        <f>'20'!N43</f>
        <v>233.1</v>
      </c>
      <c r="N14" s="236">
        <f>'20'!O43</f>
        <v>390</v>
      </c>
    </row>
    <row r="15" spans="2:14" ht="15.75" thickBot="1" x14ac:dyDescent="0.3">
      <c r="B15" s="299" t="s">
        <v>190</v>
      </c>
      <c r="C15" s="300">
        <v>12334</v>
      </c>
      <c r="D15" s="300">
        <v>12688</v>
      </c>
      <c r="E15" s="300">
        <v>11271.78658</v>
      </c>
      <c r="F15" s="300">
        <v>15001.50412</v>
      </c>
      <c r="G15" s="300">
        <f>'20'!H44</f>
        <v>12784.12702</v>
      </c>
      <c r="H15" s="300">
        <f>'20'!I44</f>
        <v>11143.277479999997</v>
      </c>
      <c r="I15" s="300">
        <f>'20'!J44</f>
        <v>14182.328499999998</v>
      </c>
      <c r="J15" s="300">
        <f>'20'!K44</f>
        <v>10732.858500000002</v>
      </c>
      <c r="K15" s="300">
        <f>'20'!L44</f>
        <v>12463.46701</v>
      </c>
      <c r="L15" s="300">
        <f>'20'!M44</f>
        <v>15832.812080000002</v>
      </c>
      <c r="M15" s="300">
        <f>'20'!N44</f>
        <v>14468.418700000002</v>
      </c>
      <c r="N15" s="420">
        <f>'20'!O44</f>
        <v>10870.011280000001</v>
      </c>
    </row>
    <row r="16" spans="2:14" ht="18.95" customHeight="1" thickBot="1" x14ac:dyDescent="0.3">
      <c r="B16" s="648" t="s">
        <v>112</v>
      </c>
      <c r="C16" s="649"/>
      <c r="D16" s="649"/>
      <c r="E16" s="649"/>
      <c r="F16" s="649"/>
      <c r="G16" s="649"/>
      <c r="H16" s="649"/>
      <c r="I16" s="649"/>
      <c r="J16" s="649"/>
      <c r="K16" s="649"/>
      <c r="L16" s="649"/>
      <c r="M16" s="649"/>
      <c r="N16" s="650"/>
    </row>
    <row r="17" spans="2:14" x14ac:dyDescent="0.25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spans="2:14" x14ac:dyDescent="0.25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2:14" x14ac:dyDescent="0.25">
      <c r="B19" s="67"/>
      <c r="C19" s="67"/>
      <c r="D19" s="67"/>
      <c r="E19" s="67"/>
      <c r="F19" s="67"/>
      <c r="G19" s="67"/>
      <c r="H19" s="67"/>
      <c r="I19" s="67"/>
      <c r="J19" s="66"/>
      <c r="K19" s="67"/>
      <c r="L19" s="67"/>
      <c r="M19" s="67"/>
      <c r="N19" s="67"/>
    </row>
    <row r="20" spans="2:14" x14ac:dyDescent="0.25">
      <c r="B20" s="67"/>
      <c r="C20" s="67"/>
      <c r="D20" s="67"/>
      <c r="E20" s="67"/>
      <c r="F20" s="67"/>
      <c r="G20" s="67"/>
      <c r="H20" s="67"/>
      <c r="I20" s="67"/>
      <c r="J20" s="66"/>
      <c r="K20" s="67"/>
      <c r="L20" s="67"/>
      <c r="M20" s="67"/>
      <c r="N20" s="67"/>
    </row>
    <row r="21" spans="2:14" x14ac:dyDescent="0.25">
      <c r="B21" s="67"/>
      <c r="C21" s="67"/>
      <c r="D21" s="67"/>
      <c r="E21" s="67"/>
      <c r="F21" s="67"/>
      <c r="G21" s="67"/>
      <c r="H21" s="67"/>
      <c r="I21" s="67"/>
      <c r="J21" s="66"/>
      <c r="K21" s="67"/>
      <c r="L21" s="67"/>
      <c r="M21" s="67"/>
      <c r="N21" s="67"/>
    </row>
    <row r="22" spans="2:14" x14ac:dyDescent="0.25">
      <c r="B22" s="67"/>
      <c r="C22" s="67"/>
      <c r="D22" s="67"/>
      <c r="E22" s="67"/>
      <c r="F22" s="67"/>
      <c r="G22" s="67"/>
      <c r="H22" s="67"/>
      <c r="I22" s="67"/>
      <c r="J22" s="66"/>
      <c r="K22" s="67"/>
      <c r="L22" s="67"/>
      <c r="M22" s="67"/>
      <c r="N22" s="67"/>
    </row>
    <row r="23" spans="2:14" x14ac:dyDescent="0.25">
      <c r="B23" s="67"/>
      <c r="C23" s="67"/>
      <c r="D23" s="67"/>
      <c r="E23" s="67"/>
      <c r="F23" s="67"/>
      <c r="G23" s="67"/>
      <c r="H23" s="67"/>
      <c r="I23" s="67"/>
      <c r="J23" s="66"/>
      <c r="K23" s="67"/>
      <c r="L23" s="67"/>
      <c r="M23" s="67"/>
      <c r="N23" s="67"/>
    </row>
    <row r="24" spans="2:14" x14ac:dyDescent="0.25">
      <c r="B24" s="67"/>
      <c r="C24" s="67"/>
      <c r="D24" s="67"/>
      <c r="E24" s="67"/>
      <c r="F24" s="67"/>
      <c r="G24" s="67"/>
      <c r="H24" s="67"/>
      <c r="I24" s="67"/>
      <c r="J24" s="66"/>
      <c r="K24" s="67"/>
      <c r="L24" s="67"/>
      <c r="M24" s="67"/>
      <c r="N24" s="67"/>
    </row>
    <row r="25" spans="2:14" x14ac:dyDescent="0.25">
      <c r="B25" s="67"/>
      <c r="C25" s="67"/>
      <c r="D25" s="67"/>
      <c r="E25" s="67"/>
      <c r="F25" s="67"/>
      <c r="G25" s="67"/>
      <c r="H25" s="67"/>
      <c r="I25" s="67"/>
      <c r="J25" s="66"/>
      <c r="K25" s="67"/>
      <c r="L25" s="67"/>
      <c r="M25" s="67"/>
      <c r="N25" s="67"/>
    </row>
    <row r="26" spans="2:14" x14ac:dyDescent="0.25">
      <c r="B26" s="67"/>
      <c r="C26" s="67"/>
      <c r="D26" s="67"/>
      <c r="E26" s="67"/>
      <c r="F26" s="67"/>
      <c r="G26" s="67"/>
      <c r="H26" s="67"/>
      <c r="I26" s="67"/>
      <c r="J26" s="66"/>
      <c r="K26" s="67"/>
      <c r="L26" s="67"/>
      <c r="M26" s="67"/>
      <c r="N26" s="67"/>
    </row>
    <row r="27" spans="2:14" x14ac:dyDescent="0.25">
      <c r="B27" s="67"/>
      <c r="C27" s="67"/>
      <c r="D27" s="67"/>
      <c r="E27" s="67"/>
      <c r="F27" s="67"/>
      <c r="G27" s="67"/>
      <c r="H27" s="67"/>
      <c r="I27" s="67"/>
      <c r="J27" s="66"/>
      <c r="K27" s="67"/>
      <c r="L27" s="67"/>
      <c r="M27" s="67"/>
      <c r="N27" s="67"/>
    </row>
    <row r="28" spans="2:14" x14ac:dyDescent="0.25">
      <c r="B28" s="67"/>
      <c r="C28" s="67"/>
      <c r="D28" s="67"/>
      <c r="E28" s="67"/>
      <c r="F28" s="67"/>
      <c r="G28" s="67"/>
      <c r="H28" s="67"/>
      <c r="I28" s="67"/>
      <c r="J28" s="66"/>
      <c r="K28" s="67"/>
      <c r="L28" s="67"/>
      <c r="M28" s="67"/>
      <c r="N28" s="67"/>
    </row>
    <row r="29" spans="2:14" x14ac:dyDescent="0.25">
      <c r="B29" s="67"/>
      <c r="C29" s="67"/>
      <c r="D29" s="67"/>
      <c r="E29" s="67"/>
      <c r="F29" s="67"/>
      <c r="G29" s="67"/>
      <c r="H29" s="67"/>
      <c r="I29" s="67"/>
      <c r="J29" s="66"/>
      <c r="K29" s="67"/>
      <c r="L29" s="67"/>
      <c r="M29" s="67"/>
      <c r="N29" s="67"/>
    </row>
    <row r="30" spans="2:14" x14ac:dyDescent="0.25">
      <c r="B30" s="67"/>
      <c r="C30" s="67"/>
      <c r="D30" s="67"/>
      <c r="E30" s="67"/>
      <c r="F30" s="67"/>
      <c r="G30" s="67"/>
      <c r="H30" s="67"/>
      <c r="I30" s="67"/>
      <c r="J30" s="66"/>
      <c r="K30" s="67"/>
      <c r="L30" s="67"/>
      <c r="M30" s="67"/>
      <c r="N30" s="67"/>
    </row>
    <row r="31" spans="2:14" x14ac:dyDescent="0.25">
      <c r="B31" s="67"/>
      <c r="C31" s="67"/>
      <c r="D31" s="67"/>
      <c r="E31" s="67"/>
      <c r="F31" s="67"/>
      <c r="G31" s="67"/>
      <c r="H31" s="67"/>
      <c r="I31" s="67"/>
      <c r="J31" s="66"/>
      <c r="K31" s="67"/>
      <c r="L31" s="67"/>
      <c r="M31" s="67"/>
      <c r="N31" s="67"/>
    </row>
    <row r="32" spans="2:14" x14ac:dyDescent="0.25">
      <c r="B32" s="67"/>
      <c r="C32" s="67"/>
      <c r="D32" s="67"/>
      <c r="E32" s="67"/>
      <c r="F32" s="67"/>
      <c r="G32" s="67"/>
      <c r="H32" s="67"/>
      <c r="I32" s="67"/>
      <c r="J32" s="66"/>
      <c r="K32" s="67"/>
      <c r="L32" s="67"/>
      <c r="M32" s="67"/>
      <c r="N32" s="67"/>
    </row>
    <row r="33" spans="1:14" ht="18" customHeight="1" x14ac:dyDescent="0.25">
      <c r="B33" s="619" t="s">
        <v>112</v>
      </c>
      <c r="C33" s="619"/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</row>
    <row r="34" spans="1:14" x14ac:dyDescent="0.25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</row>
    <row r="35" spans="1:14" x14ac:dyDescent="0.25">
      <c r="B35" s="4" t="s">
        <v>76</v>
      </c>
    </row>
    <row r="37" spans="1:14" ht="29.25" customHeight="1" x14ac:dyDescent="0.25">
      <c r="A37" s="63"/>
      <c r="B37" s="63"/>
    </row>
  </sheetData>
  <mergeCells count="4">
    <mergeCell ref="B3:N3"/>
    <mergeCell ref="B16:N16"/>
    <mergeCell ref="B33:N33"/>
    <mergeCell ref="B2:N2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C81D-0F0B-4EF9-9DC4-7B4C19733ECA}">
  <sheetPr codeName="Hoja22">
    <pageSetUpPr fitToPage="1"/>
  </sheetPr>
  <dimension ref="B1:U48"/>
  <sheetViews>
    <sheetView topLeftCell="D1" zoomScaleNormal="100" zoomScaleSheetLayoutView="120" workbookViewId="0">
      <selection activeCell="P42" sqref="P42"/>
    </sheetView>
  </sheetViews>
  <sheetFormatPr baseColWidth="10" defaultColWidth="11.42578125" defaultRowHeight="15" x14ac:dyDescent="0.25"/>
  <cols>
    <col min="1" max="1" width="1.85546875" style="67" customWidth="1"/>
    <col min="2" max="2" width="12.5703125" style="77" customWidth="1"/>
    <col min="3" max="3" width="14.7109375" style="128" customWidth="1"/>
    <col min="4" max="15" width="10.28515625" style="67" customWidth="1"/>
    <col min="16" max="16384" width="11.42578125" style="67"/>
  </cols>
  <sheetData>
    <row r="1" spans="2:18" ht="15.75" thickBot="1" x14ac:dyDescent="0.3"/>
    <row r="2" spans="2:18" ht="15.75" thickBot="1" x14ac:dyDescent="0.3">
      <c r="B2" s="517" t="s">
        <v>242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20"/>
    </row>
    <row r="3" spans="2:18" ht="18.95" customHeight="1" x14ac:dyDescent="0.25">
      <c r="B3" s="517" t="s">
        <v>274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20"/>
    </row>
    <row r="4" spans="2:18" ht="26.85" customHeight="1" x14ac:dyDescent="0.25">
      <c r="B4" s="301" t="s">
        <v>148</v>
      </c>
      <c r="C4" s="130" t="s">
        <v>156</v>
      </c>
      <c r="D4" s="219" t="s">
        <v>100</v>
      </c>
      <c r="E4" s="219" t="s">
        <v>101</v>
      </c>
      <c r="F4" s="304" t="s">
        <v>102</v>
      </c>
      <c r="G4" s="219" t="s">
        <v>103</v>
      </c>
      <c r="H4" s="219" t="s">
        <v>104</v>
      </c>
      <c r="I4" s="219" t="s">
        <v>105</v>
      </c>
      <c r="J4" s="219" t="s">
        <v>106</v>
      </c>
      <c r="K4" s="219" t="s">
        <v>107</v>
      </c>
      <c r="L4" s="219" t="s">
        <v>108</v>
      </c>
      <c r="M4" s="219" t="s">
        <v>120</v>
      </c>
      <c r="N4" s="219" t="s">
        <v>110</v>
      </c>
      <c r="O4" s="220" t="s">
        <v>111</v>
      </c>
    </row>
    <row r="5" spans="2:18" ht="18.95" customHeight="1" x14ac:dyDescent="0.25">
      <c r="B5" s="657" t="s">
        <v>168</v>
      </c>
      <c r="C5" s="200" t="s">
        <v>163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59"/>
    </row>
    <row r="6" spans="2:18" ht="18.95" customHeight="1" x14ac:dyDescent="0.25">
      <c r="B6" s="658"/>
      <c r="C6" s="155" t="s">
        <v>211</v>
      </c>
      <c r="D6" s="140"/>
      <c r="E6" s="140"/>
      <c r="F6" s="140">
        <v>52</v>
      </c>
      <c r="G6" s="140">
        <v>52</v>
      </c>
      <c r="H6" s="140"/>
      <c r="I6" s="140"/>
      <c r="J6" s="140"/>
      <c r="K6" s="140">
        <v>25.95</v>
      </c>
      <c r="L6" s="140">
        <v>78</v>
      </c>
      <c r="M6" s="410">
        <v>52</v>
      </c>
      <c r="N6" s="140">
        <v>52</v>
      </c>
      <c r="O6" s="158"/>
    </row>
    <row r="7" spans="2:18" ht="18.95" customHeight="1" x14ac:dyDescent="0.25">
      <c r="B7" s="659" t="s">
        <v>257</v>
      </c>
      <c r="C7" s="200" t="s">
        <v>256</v>
      </c>
      <c r="D7" s="138"/>
      <c r="E7" s="138"/>
      <c r="F7" s="138"/>
      <c r="G7" s="138">
        <v>52</v>
      </c>
      <c r="H7" s="138">
        <v>52</v>
      </c>
      <c r="I7" s="138"/>
      <c r="J7" s="138"/>
      <c r="K7" s="138"/>
      <c r="L7" s="138"/>
      <c r="M7" s="138">
        <v>104</v>
      </c>
      <c r="N7" s="138"/>
      <c r="O7" s="159"/>
    </row>
    <row r="8" spans="2:18" ht="18.95" customHeight="1" x14ac:dyDescent="0.25">
      <c r="B8" s="660"/>
      <c r="C8" s="154" t="s">
        <v>280</v>
      </c>
      <c r="D8" s="153"/>
      <c r="E8" s="153"/>
      <c r="F8" s="153"/>
      <c r="G8" s="153"/>
      <c r="H8" s="153"/>
      <c r="I8" s="153"/>
      <c r="J8" s="153"/>
      <c r="K8" s="153"/>
      <c r="L8" s="153"/>
      <c r="M8" s="462">
        <v>12</v>
      </c>
      <c r="N8" s="153"/>
      <c r="O8" s="156"/>
    </row>
    <row r="9" spans="2:18" ht="18.95" customHeight="1" x14ac:dyDescent="0.25">
      <c r="B9" s="652" t="s">
        <v>149</v>
      </c>
      <c r="C9" s="200" t="s">
        <v>157</v>
      </c>
      <c r="D9" s="138">
        <v>617.70000000000005</v>
      </c>
      <c r="E9" s="138">
        <v>207.95</v>
      </c>
      <c r="F9" s="138">
        <v>734</v>
      </c>
      <c r="G9" s="138">
        <v>774</v>
      </c>
      <c r="H9" s="138">
        <v>346</v>
      </c>
      <c r="I9" s="138">
        <v>437.92500000000001</v>
      </c>
      <c r="J9" s="138">
        <v>304</v>
      </c>
      <c r="K9" s="138">
        <v>763.375</v>
      </c>
      <c r="L9" s="138">
        <v>402</v>
      </c>
      <c r="M9" s="138">
        <v>598</v>
      </c>
      <c r="N9" s="138">
        <v>366.02499999999998</v>
      </c>
      <c r="O9" s="159">
        <v>130</v>
      </c>
    </row>
    <row r="10" spans="2:18" ht="18.95" customHeight="1" x14ac:dyDescent="0.25">
      <c r="B10" s="653"/>
      <c r="C10" s="155" t="s">
        <v>116</v>
      </c>
      <c r="D10" s="140"/>
      <c r="E10" s="140">
        <v>22</v>
      </c>
      <c r="F10" s="140">
        <v>69</v>
      </c>
      <c r="G10" s="140">
        <v>24</v>
      </c>
      <c r="H10" s="140">
        <v>98</v>
      </c>
      <c r="I10" s="140"/>
      <c r="J10" s="140">
        <v>43</v>
      </c>
      <c r="K10" s="140"/>
      <c r="L10" s="140"/>
      <c r="M10" s="410">
        <v>196</v>
      </c>
      <c r="N10" s="140"/>
      <c r="O10" s="158">
        <v>240</v>
      </c>
    </row>
    <row r="11" spans="2:18" ht="18.95" customHeight="1" x14ac:dyDescent="0.25">
      <c r="B11" s="652" t="s">
        <v>150</v>
      </c>
      <c r="C11" s="199" t="s">
        <v>258</v>
      </c>
      <c r="D11" s="139"/>
      <c r="E11" s="139"/>
      <c r="F11" s="139"/>
      <c r="G11" s="139"/>
      <c r="H11" s="139">
        <v>25.99128</v>
      </c>
      <c r="I11" s="139">
        <v>25.99128</v>
      </c>
      <c r="J11" s="139"/>
      <c r="K11" s="139"/>
      <c r="L11" s="139">
        <v>25.99128</v>
      </c>
      <c r="M11" s="139"/>
      <c r="N11" s="139"/>
      <c r="O11" s="157">
        <v>25.99128</v>
      </c>
    </row>
    <row r="12" spans="2:18" ht="18.95" customHeight="1" x14ac:dyDescent="0.25">
      <c r="B12" s="654"/>
      <c r="C12" s="199" t="s">
        <v>89</v>
      </c>
      <c r="D12" s="139"/>
      <c r="E12" s="139"/>
      <c r="F12" s="139">
        <v>4.4802400000000002</v>
      </c>
      <c r="G12" s="139">
        <v>2.286</v>
      </c>
      <c r="H12" s="139">
        <v>0.6</v>
      </c>
      <c r="I12" s="139">
        <v>0.40799999999999997</v>
      </c>
      <c r="J12" s="139"/>
      <c r="K12" s="139">
        <v>1.35</v>
      </c>
      <c r="L12" s="139">
        <v>1.8959999999999999</v>
      </c>
      <c r="M12" s="139">
        <v>0.875</v>
      </c>
      <c r="N12" s="139">
        <v>0.9</v>
      </c>
      <c r="O12" s="157">
        <v>2.8279999999999998</v>
      </c>
    </row>
    <row r="13" spans="2:18" ht="18.95" customHeight="1" x14ac:dyDescent="0.25">
      <c r="B13" s="654"/>
      <c r="C13" s="199" t="s">
        <v>158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57"/>
    </row>
    <row r="14" spans="2:18" ht="18.95" customHeight="1" x14ac:dyDescent="0.25">
      <c r="B14" s="654"/>
      <c r="C14" s="199" t="s">
        <v>130</v>
      </c>
      <c r="D14" s="139">
        <v>181.96512000000001</v>
      </c>
      <c r="E14" s="139">
        <v>130.00184000000002</v>
      </c>
      <c r="F14" s="139">
        <v>156.05600000000001</v>
      </c>
      <c r="G14" s="139">
        <v>156.00184000000002</v>
      </c>
      <c r="H14" s="139">
        <v>208.06128000000001</v>
      </c>
      <c r="I14" s="139">
        <v>171.59656000000001</v>
      </c>
      <c r="J14" s="139">
        <v>77.991280000000003</v>
      </c>
      <c r="K14" s="482">
        <v>119.59128000000001</v>
      </c>
      <c r="L14" s="139">
        <v>78.013999999999996</v>
      </c>
      <c r="M14" s="139">
        <v>286.01</v>
      </c>
      <c r="N14" s="139">
        <v>182.01927999999998</v>
      </c>
      <c r="O14" s="157">
        <v>327.57828000000006</v>
      </c>
    </row>
    <row r="15" spans="2:18" ht="18.95" customHeight="1" x14ac:dyDescent="0.25">
      <c r="B15" s="654"/>
      <c r="C15" s="199" t="s">
        <v>165</v>
      </c>
      <c r="D15" s="139">
        <v>43.65</v>
      </c>
      <c r="E15" s="139">
        <v>65.474999999999994</v>
      </c>
      <c r="F15" s="139">
        <v>56.3508</v>
      </c>
      <c r="G15" s="139">
        <v>43.65</v>
      </c>
      <c r="H15" s="139"/>
      <c r="I15" s="139"/>
      <c r="J15" s="139">
        <v>12.940799999999999</v>
      </c>
      <c r="K15" s="139"/>
      <c r="L15" s="139"/>
      <c r="M15" s="139"/>
      <c r="N15" s="139"/>
      <c r="O15" s="157"/>
    </row>
    <row r="16" spans="2:18" ht="18.95" customHeight="1" x14ac:dyDescent="0.25">
      <c r="B16" s="654"/>
      <c r="C16" s="218" t="s">
        <v>96</v>
      </c>
      <c r="D16" s="217">
        <v>414.50599999999997</v>
      </c>
      <c r="E16" s="217">
        <v>514.62768000000005</v>
      </c>
      <c r="F16" s="217">
        <v>464.60699999999997</v>
      </c>
      <c r="G16" s="217">
        <v>645.90124000000003</v>
      </c>
      <c r="H16" s="217">
        <v>255.17240000000001</v>
      </c>
      <c r="I16" s="217">
        <v>409.64612</v>
      </c>
      <c r="J16" s="217">
        <v>387.29496</v>
      </c>
      <c r="K16" s="217">
        <v>324.06239999999997</v>
      </c>
      <c r="L16" s="217">
        <v>638.15951999999993</v>
      </c>
      <c r="M16" s="217">
        <v>950.62716</v>
      </c>
      <c r="N16" s="217">
        <v>698.02887999999996</v>
      </c>
      <c r="O16" s="221">
        <v>608.60032000000001</v>
      </c>
      <c r="R16" s="67" t="s">
        <v>76</v>
      </c>
    </row>
    <row r="17" spans="2:17" ht="18.95" customHeight="1" x14ac:dyDescent="0.25">
      <c r="B17" s="653"/>
      <c r="C17" s="154" t="s">
        <v>167</v>
      </c>
      <c r="D17" s="139">
        <v>77.973839999999981</v>
      </c>
      <c r="E17" s="153">
        <v>51.982560000000007</v>
      </c>
      <c r="F17" s="153">
        <v>25.99128</v>
      </c>
      <c r="G17" s="153">
        <v>103.96512000000001</v>
      </c>
      <c r="H17" s="153">
        <v>25.991280000000003</v>
      </c>
      <c r="I17" s="153">
        <v>38.374560000000002</v>
      </c>
      <c r="J17" s="153">
        <v>77.973839999999996</v>
      </c>
      <c r="K17" s="153">
        <v>25.99128</v>
      </c>
      <c r="L17" s="153">
        <v>51.982559999999992</v>
      </c>
      <c r="M17" s="153">
        <v>70.035840000000007</v>
      </c>
      <c r="N17" s="153">
        <v>51.982560000000007</v>
      </c>
      <c r="O17" s="156"/>
    </row>
    <row r="18" spans="2:17" ht="18.95" customHeight="1" x14ac:dyDescent="0.25">
      <c r="B18" s="651" t="s">
        <v>170</v>
      </c>
      <c r="C18" s="200" t="s">
        <v>88</v>
      </c>
      <c r="D18" s="138">
        <v>337.5</v>
      </c>
      <c r="E18" s="138">
        <v>103.75</v>
      </c>
      <c r="F18" s="138">
        <v>421.25</v>
      </c>
      <c r="G18" s="138">
        <v>354</v>
      </c>
      <c r="H18" s="138">
        <v>281.75</v>
      </c>
      <c r="I18" s="138">
        <v>98.5</v>
      </c>
      <c r="J18" s="138">
        <v>378.78999999999996</v>
      </c>
      <c r="K18" s="138">
        <v>366.15</v>
      </c>
      <c r="L18" s="138">
        <v>188.7</v>
      </c>
      <c r="M18" s="138">
        <v>324.07920000000001</v>
      </c>
      <c r="N18" s="138">
        <v>426.05040000000002</v>
      </c>
      <c r="O18" s="159">
        <v>349.35</v>
      </c>
    </row>
    <row r="19" spans="2:17" ht="18.95" customHeight="1" x14ac:dyDescent="0.25">
      <c r="B19" s="651"/>
      <c r="C19" s="199" t="s">
        <v>128</v>
      </c>
      <c r="D19" s="139">
        <v>8.6</v>
      </c>
      <c r="E19" s="139">
        <v>52.5</v>
      </c>
      <c r="F19" s="139">
        <v>113.4</v>
      </c>
      <c r="G19" s="139"/>
      <c r="H19" s="139">
        <v>3</v>
      </c>
      <c r="I19" s="139">
        <v>63</v>
      </c>
      <c r="J19" s="139">
        <v>69.034999999999997</v>
      </c>
      <c r="K19" s="139">
        <v>69.402000000000001</v>
      </c>
      <c r="L19" s="139">
        <v>103.3</v>
      </c>
      <c r="M19" s="139">
        <v>119.5</v>
      </c>
      <c r="N19" s="139">
        <v>101.3</v>
      </c>
      <c r="O19" s="157">
        <v>19.5</v>
      </c>
      <c r="Q19" s="67" t="s">
        <v>76</v>
      </c>
    </row>
    <row r="20" spans="2:17" ht="18.95" customHeight="1" x14ac:dyDescent="0.25">
      <c r="B20" s="651"/>
      <c r="C20" s="199" t="s">
        <v>93</v>
      </c>
      <c r="D20" s="139">
        <v>495.48099999999994</v>
      </c>
      <c r="E20" s="139">
        <v>1040.1956799999998</v>
      </c>
      <c r="F20" s="139">
        <v>416.99639999999999</v>
      </c>
      <c r="G20" s="139">
        <v>1817.2525600000004</v>
      </c>
      <c r="H20" s="139">
        <v>365.46100000000001</v>
      </c>
      <c r="I20" s="139">
        <v>1222.56456</v>
      </c>
      <c r="J20" s="139">
        <v>892.20733999999993</v>
      </c>
      <c r="K20" s="139">
        <v>789.55399999999997</v>
      </c>
      <c r="L20" s="139">
        <v>800.30599999999993</v>
      </c>
      <c r="M20" s="139">
        <v>564.20367999999996</v>
      </c>
      <c r="N20" s="139">
        <v>590.93919999999991</v>
      </c>
      <c r="O20" s="157">
        <v>630.53784000000007</v>
      </c>
    </row>
    <row r="21" spans="2:17" ht="18.95" customHeight="1" x14ac:dyDescent="0.25">
      <c r="B21" s="651"/>
      <c r="C21" s="199" t="s">
        <v>129</v>
      </c>
      <c r="D21" s="139">
        <v>26</v>
      </c>
      <c r="E21" s="139">
        <v>72.703600000000009</v>
      </c>
      <c r="F21" s="139">
        <v>52.5</v>
      </c>
      <c r="G21" s="139">
        <v>228.75</v>
      </c>
      <c r="H21" s="139">
        <v>79.050000000000011</v>
      </c>
      <c r="I21" s="139">
        <v>105</v>
      </c>
      <c r="J21" s="139">
        <v>119.74</v>
      </c>
      <c r="K21" s="139">
        <v>26</v>
      </c>
      <c r="L21" s="139">
        <v>171.91</v>
      </c>
      <c r="M21" s="139">
        <v>113.16999999999999</v>
      </c>
      <c r="N21" s="139">
        <v>105.91</v>
      </c>
      <c r="O21" s="157">
        <v>78.5</v>
      </c>
    </row>
    <row r="22" spans="2:17" ht="18.95" customHeight="1" x14ac:dyDescent="0.25">
      <c r="B22" s="651"/>
      <c r="C22" s="199" t="s">
        <v>132</v>
      </c>
      <c r="D22" s="139">
        <v>391.63750000000005</v>
      </c>
      <c r="E22" s="139">
        <v>242.07600000000002</v>
      </c>
      <c r="F22" s="139">
        <v>469.65950000000009</v>
      </c>
      <c r="G22" s="139">
        <v>655.49099999999999</v>
      </c>
      <c r="H22" s="139">
        <v>367.37600000000003</v>
      </c>
      <c r="I22" s="139">
        <v>474.20000000000005</v>
      </c>
      <c r="J22" s="139">
        <v>328.82100000000003</v>
      </c>
      <c r="K22" s="139">
        <v>215.95500000000004</v>
      </c>
      <c r="L22" s="139">
        <v>401.47758000000005</v>
      </c>
      <c r="M22" s="139">
        <v>301.66000000000003</v>
      </c>
      <c r="N22" s="139">
        <v>587.38478000000009</v>
      </c>
      <c r="O22" s="157">
        <v>379.95</v>
      </c>
    </row>
    <row r="23" spans="2:17" ht="18.95" customHeight="1" x14ac:dyDescent="0.25">
      <c r="B23" s="651"/>
      <c r="C23" s="155" t="s">
        <v>94</v>
      </c>
      <c r="D23" s="140">
        <v>131</v>
      </c>
      <c r="E23" s="140">
        <v>312.83159999999998</v>
      </c>
      <c r="F23" s="140">
        <v>127</v>
      </c>
      <c r="G23" s="140">
        <v>366</v>
      </c>
      <c r="H23" s="140">
        <v>518.10950000000003</v>
      </c>
      <c r="I23" s="140">
        <v>22</v>
      </c>
      <c r="J23" s="140">
        <v>285.89999999999998</v>
      </c>
      <c r="K23" s="140">
        <v>261.89999999999998</v>
      </c>
      <c r="L23" s="140">
        <v>467.68759999999997</v>
      </c>
      <c r="M23" s="140">
        <v>241</v>
      </c>
      <c r="N23" s="140">
        <v>178</v>
      </c>
      <c r="O23" s="158">
        <v>287</v>
      </c>
    </row>
    <row r="24" spans="2:17" ht="18.95" customHeight="1" x14ac:dyDescent="0.25">
      <c r="B24" s="652" t="s">
        <v>169</v>
      </c>
      <c r="C24" s="200" t="s">
        <v>161</v>
      </c>
      <c r="D24" s="138">
        <v>14</v>
      </c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59"/>
    </row>
    <row r="25" spans="2:17" ht="18.95" customHeight="1" x14ac:dyDescent="0.25">
      <c r="B25" s="653"/>
      <c r="C25" s="155" t="s">
        <v>162</v>
      </c>
      <c r="D25" s="140"/>
      <c r="E25" s="140"/>
      <c r="F25" s="140"/>
      <c r="G25" s="140"/>
      <c r="H25" s="140"/>
      <c r="I25" s="140"/>
      <c r="J25" s="140">
        <v>25</v>
      </c>
      <c r="K25" s="140"/>
      <c r="L25" s="140"/>
      <c r="M25" s="274"/>
      <c r="N25" s="140"/>
      <c r="O25" s="158"/>
    </row>
    <row r="26" spans="2:17" ht="18.95" customHeight="1" x14ac:dyDescent="0.25">
      <c r="B26" s="651" t="s">
        <v>171</v>
      </c>
      <c r="C26" s="200" t="s">
        <v>113</v>
      </c>
      <c r="D26" s="138">
        <v>662</v>
      </c>
      <c r="E26" s="138">
        <v>919.92792000000009</v>
      </c>
      <c r="F26" s="138">
        <v>1075.9093599999999</v>
      </c>
      <c r="G26" s="138">
        <v>962.79396000000008</v>
      </c>
      <c r="H26" s="138">
        <v>586.38208000000009</v>
      </c>
      <c r="I26" s="138">
        <v>136.172</v>
      </c>
      <c r="J26" s="138">
        <v>111.0476</v>
      </c>
      <c r="K26" s="138">
        <v>174.49527999999998</v>
      </c>
      <c r="L26" s="138">
        <v>253.89927999999998</v>
      </c>
      <c r="M26" s="138">
        <v>466.88699999999994</v>
      </c>
      <c r="N26" s="138">
        <v>781.01819999999987</v>
      </c>
      <c r="O26" s="159">
        <v>155.83556000000002</v>
      </c>
    </row>
    <row r="27" spans="2:17" ht="18.95" customHeight="1" x14ac:dyDescent="0.25">
      <c r="B27" s="651"/>
      <c r="C27" s="218" t="s">
        <v>115</v>
      </c>
      <c r="D27" s="217">
        <v>377.74720000000002</v>
      </c>
      <c r="E27" s="217">
        <v>245</v>
      </c>
      <c r="F27" s="217">
        <v>224</v>
      </c>
      <c r="G27" s="217">
        <v>395</v>
      </c>
      <c r="H27" s="217">
        <v>189.10751999999999</v>
      </c>
      <c r="I27" s="217">
        <v>10</v>
      </c>
      <c r="J27" s="217">
        <v>96</v>
      </c>
      <c r="K27" s="217">
        <v>164</v>
      </c>
      <c r="L27" s="217">
        <v>100</v>
      </c>
      <c r="M27" s="217">
        <v>206</v>
      </c>
      <c r="N27" s="217">
        <v>136</v>
      </c>
      <c r="O27" s="221">
        <v>72</v>
      </c>
    </row>
    <row r="28" spans="2:17" ht="18.95" customHeight="1" x14ac:dyDescent="0.25">
      <c r="B28" s="651"/>
      <c r="C28" s="155" t="s">
        <v>136</v>
      </c>
      <c r="D28" s="140"/>
      <c r="E28" s="140"/>
      <c r="F28" s="140"/>
      <c r="G28" s="140"/>
      <c r="H28" s="140"/>
      <c r="I28" s="140"/>
      <c r="J28" s="140"/>
      <c r="K28" s="140"/>
      <c r="L28" s="140"/>
      <c r="M28" s="274"/>
      <c r="N28" s="140"/>
      <c r="O28" s="158"/>
    </row>
    <row r="29" spans="2:17" ht="18.95" customHeight="1" x14ac:dyDescent="0.25">
      <c r="B29" s="306" t="s">
        <v>281</v>
      </c>
      <c r="C29" s="302" t="s">
        <v>176</v>
      </c>
      <c r="D29" s="303"/>
      <c r="E29" s="303"/>
      <c r="F29" s="303"/>
      <c r="G29" s="303"/>
      <c r="H29" s="303"/>
      <c r="I29" s="303"/>
      <c r="J29" s="303"/>
      <c r="K29" s="303"/>
      <c r="L29" s="303"/>
      <c r="M29" s="303">
        <v>0.06</v>
      </c>
      <c r="N29" s="303"/>
      <c r="O29" s="307"/>
    </row>
    <row r="30" spans="2:17" ht="18.95" customHeight="1" x14ac:dyDescent="0.25">
      <c r="B30" s="651" t="s">
        <v>172</v>
      </c>
      <c r="C30" s="200" t="s">
        <v>86</v>
      </c>
      <c r="D30" s="138">
        <v>571.04999999999995</v>
      </c>
      <c r="E30" s="138">
        <v>526.27600000000007</v>
      </c>
      <c r="F30" s="138">
        <v>836.23799999999994</v>
      </c>
      <c r="G30" s="138">
        <v>825.88200000000006</v>
      </c>
      <c r="H30" s="138">
        <v>1137.5600000000002</v>
      </c>
      <c r="I30" s="138">
        <v>1045.24</v>
      </c>
      <c r="J30" s="138">
        <v>976.63999999999976</v>
      </c>
      <c r="K30" s="138">
        <v>498.90000000000003</v>
      </c>
      <c r="L30" s="138">
        <v>515.20000000000005</v>
      </c>
      <c r="M30" s="138">
        <v>314.00000000000006</v>
      </c>
      <c r="N30" s="138">
        <v>481.56799999999998</v>
      </c>
      <c r="O30" s="159">
        <v>558.38</v>
      </c>
    </row>
    <row r="31" spans="2:17" ht="18.95" customHeight="1" x14ac:dyDescent="0.25">
      <c r="B31" s="651"/>
      <c r="C31" s="199" t="s">
        <v>126</v>
      </c>
      <c r="D31" s="139">
        <v>173</v>
      </c>
      <c r="E31" s="139">
        <v>244.55</v>
      </c>
      <c r="F31" s="139">
        <v>281</v>
      </c>
      <c r="G31" s="139">
        <v>212.3</v>
      </c>
      <c r="H31" s="139">
        <v>294.32100000000003</v>
      </c>
      <c r="I31" s="139">
        <v>451.98</v>
      </c>
      <c r="J31" s="139">
        <v>475.75</v>
      </c>
      <c r="K31" s="139">
        <v>335</v>
      </c>
      <c r="L31" s="139">
        <v>137.96</v>
      </c>
      <c r="M31" s="139">
        <v>595.75</v>
      </c>
      <c r="N31" s="139">
        <v>367.5</v>
      </c>
      <c r="O31" s="157">
        <v>371.97500000000002</v>
      </c>
    </row>
    <row r="32" spans="2:17" ht="18.95" customHeight="1" x14ac:dyDescent="0.25">
      <c r="B32" s="651"/>
      <c r="C32" s="199" t="s">
        <v>127</v>
      </c>
      <c r="D32" s="139"/>
      <c r="E32" s="139"/>
      <c r="F32" s="139"/>
      <c r="G32" s="139"/>
      <c r="H32" s="139"/>
      <c r="I32" s="139"/>
      <c r="J32" s="139"/>
      <c r="K32" s="139">
        <v>26</v>
      </c>
      <c r="L32" s="139"/>
      <c r="M32" s="139"/>
      <c r="N32" s="139"/>
      <c r="O32" s="157"/>
    </row>
    <row r="33" spans="2:21" ht="18.95" customHeight="1" x14ac:dyDescent="0.25">
      <c r="B33" s="651"/>
      <c r="C33" s="199" t="s">
        <v>87</v>
      </c>
      <c r="D33" s="139">
        <v>2562.1</v>
      </c>
      <c r="E33" s="139">
        <v>2183.15</v>
      </c>
      <c r="F33" s="139">
        <v>1638.7</v>
      </c>
      <c r="G33" s="139">
        <v>2388.4</v>
      </c>
      <c r="H33" s="139">
        <v>2206.2529999999997</v>
      </c>
      <c r="I33" s="139">
        <v>1828.2</v>
      </c>
      <c r="J33" s="139">
        <v>2216.4749999999999</v>
      </c>
      <c r="K33" s="139">
        <v>1751.6176599999999</v>
      </c>
      <c r="L33" s="139">
        <v>2650.1128699999999</v>
      </c>
      <c r="M33" s="139">
        <v>3653</v>
      </c>
      <c r="N33" s="139">
        <v>2997.3999999999996</v>
      </c>
      <c r="O33" s="157">
        <v>1849.675</v>
      </c>
    </row>
    <row r="34" spans="2:21" ht="18.95" customHeight="1" x14ac:dyDescent="0.25">
      <c r="B34" s="651"/>
      <c r="C34" s="199" t="s">
        <v>90</v>
      </c>
      <c r="D34" s="139">
        <v>2670.8939999999993</v>
      </c>
      <c r="E34" s="139">
        <v>1904.0399199999999</v>
      </c>
      <c r="F34" s="139">
        <v>1210.6449999999998</v>
      </c>
      <c r="G34" s="139">
        <v>724.99800000000005</v>
      </c>
      <c r="H34" s="139">
        <v>1200.42</v>
      </c>
      <c r="I34" s="139">
        <v>1709.8699999999997</v>
      </c>
      <c r="J34" s="139">
        <v>1896.4559999999997</v>
      </c>
      <c r="K34" s="139">
        <v>1481.2659999999998</v>
      </c>
      <c r="L34" s="139">
        <v>1113.17</v>
      </c>
      <c r="M34" s="139">
        <v>3701.9259999999999</v>
      </c>
      <c r="N34" s="139">
        <v>1680.8020000000001</v>
      </c>
      <c r="O34" s="157">
        <v>2073.7379999999998</v>
      </c>
    </row>
    <row r="35" spans="2:21" ht="18.95" customHeight="1" x14ac:dyDescent="0.25">
      <c r="B35" s="651"/>
      <c r="C35" s="199" t="s">
        <v>164</v>
      </c>
      <c r="D35" s="139">
        <v>30.339199999999998</v>
      </c>
      <c r="E35" s="139">
        <v>49.514420000000001</v>
      </c>
      <c r="F35" s="139">
        <v>14.186999999999999</v>
      </c>
      <c r="G35" s="139">
        <v>28.9072</v>
      </c>
      <c r="H35" s="139">
        <v>34.676720000000003</v>
      </c>
      <c r="I35" s="139"/>
      <c r="J35" s="139">
        <v>3.04128</v>
      </c>
      <c r="K35" s="139">
        <v>26.677599999999998</v>
      </c>
      <c r="L35" s="139">
        <v>2.5765199999999999</v>
      </c>
      <c r="M35" s="139">
        <v>30.3596</v>
      </c>
      <c r="N35" s="139"/>
      <c r="O35" s="157">
        <v>52</v>
      </c>
    </row>
    <row r="36" spans="2:21" ht="18.95" customHeight="1" x14ac:dyDescent="0.25">
      <c r="B36" s="651"/>
      <c r="C36" s="199" t="s">
        <v>95</v>
      </c>
      <c r="D36" s="139">
        <v>340.56919999999997</v>
      </c>
      <c r="E36" s="139">
        <v>1587.4780000000001</v>
      </c>
      <c r="F36" s="139">
        <v>793.82560000000012</v>
      </c>
      <c r="G36" s="139">
        <v>1633.6261999999999</v>
      </c>
      <c r="H36" s="139">
        <v>1568.8189600000001</v>
      </c>
      <c r="I36" s="139">
        <v>1102.1843999999999</v>
      </c>
      <c r="J36" s="139">
        <v>2384.0493999999994</v>
      </c>
      <c r="K36" s="139">
        <v>1642.6210000000001</v>
      </c>
      <c r="L36" s="139">
        <v>1836.5076000000001</v>
      </c>
      <c r="M36" s="139">
        <v>2078.5685999999996</v>
      </c>
      <c r="N36" s="139">
        <v>2714.7363999999998</v>
      </c>
      <c r="O36" s="157">
        <v>1253.3720000000001</v>
      </c>
    </row>
    <row r="37" spans="2:21" ht="18.95" customHeight="1" x14ac:dyDescent="0.25">
      <c r="B37" s="651"/>
      <c r="C37" s="199" t="s">
        <v>134</v>
      </c>
      <c r="D37" s="139">
        <v>78</v>
      </c>
      <c r="E37" s="139">
        <v>272</v>
      </c>
      <c r="F37" s="139">
        <v>229.5</v>
      </c>
      <c r="G37" s="139">
        <v>186.5</v>
      </c>
      <c r="H37" s="139">
        <v>246</v>
      </c>
      <c r="I37" s="139">
        <v>229</v>
      </c>
      <c r="J37" s="139">
        <v>401.5</v>
      </c>
      <c r="K37" s="139">
        <v>110</v>
      </c>
      <c r="L37" s="139">
        <v>27</v>
      </c>
      <c r="M37" s="139">
        <v>268.25</v>
      </c>
      <c r="N37" s="139">
        <v>199.25</v>
      </c>
      <c r="O37" s="157">
        <v>237.7</v>
      </c>
    </row>
    <row r="38" spans="2:21" ht="18.95" customHeight="1" x14ac:dyDescent="0.25">
      <c r="B38" s="651"/>
      <c r="C38" s="155" t="s">
        <v>97</v>
      </c>
      <c r="D38" s="140">
        <v>1548.85</v>
      </c>
      <c r="E38" s="140">
        <v>1472.2864</v>
      </c>
      <c r="F38" s="140">
        <v>1362.4903999999999</v>
      </c>
      <c r="G38" s="140">
        <v>1301.874</v>
      </c>
      <c r="H38" s="140">
        <v>1890</v>
      </c>
      <c r="I38" s="140">
        <v>1269.425</v>
      </c>
      <c r="J38" s="140">
        <v>1675.25</v>
      </c>
      <c r="K38" s="140">
        <v>924</v>
      </c>
      <c r="L38" s="140">
        <v>1155.3912</v>
      </c>
      <c r="M38" s="140">
        <v>194</v>
      </c>
      <c r="N38" s="140">
        <v>1024.0039999999999</v>
      </c>
      <c r="O38" s="158">
        <v>224</v>
      </c>
    </row>
    <row r="39" spans="2:21" ht="18.95" customHeight="1" x14ac:dyDescent="0.25">
      <c r="B39" s="654" t="s">
        <v>154</v>
      </c>
      <c r="C39" s="199" t="s">
        <v>92</v>
      </c>
      <c r="D39" s="139"/>
      <c r="E39" s="139"/>
      <c r="F39" s="139"/>
      <c r="G39" s="139">
        <v>26</v>
      </c>
      <c r="H39" s="139"/>
      <c r="I39" s="139"/>
      <c r="J39" s="139"/>
      <c r="K39" s="139"/>
      <c r="L39" s="139"/>
      <c r="M39" s="275"/>
      <c r="N39" s="139"/>
      <c r="O39" s="157"/>
    </row>
    <row r="40" spans="2:21" ht="18.95" customHeight="1" x14ac:dyDescent="0.25">
      <c r="B40" s="654"/>
      <c r="C40" s="199" t="s">
        <v>159</v>
      </c>
      <c r="D40" s="139">
        <v>130</v>
      </c>
      <c r="E40" s="139">
        <v>156</v>
      </c>
      <c r="F40" s="139"/>
      <c r="G40" s="139">
        <v>208</v>
      </c>
      <c r="H40" s="139">
        <v>233.77500000000001</v>
      </c>
      <c r="I40" s="139"/>
      <c r="J40" s="139">
        <v>104</v>
      </c>
      <c r="K40" s="139">
        <v>104</v>
      </c>
      <c r="L40" s="139">
        <v>337.72500000000002</v>
      </c>
      <c r="M40" s="483">
        <v>103.85</v>
      </c>
      <c r="N40" s="139">
        <v>104</v>
      </c>
      <c r="O40" s="157">
        <v>130</v>
      </c>
    </row>
    <row r="41" spans="2:21" ht="18.95" customHeight="1" x14ac:dyDescent="0.25">
      <c r="B41" s="654"/>
      <c r="C41" s="199" t="s">
        <v>133</v>
      </c>
      <c r="D41" s="139">
        <v>260</v>
      </c>
      <c r="E41" s="139">
        <v>26</v>
      </c>
      <c r="F41" s="139">
        <v>442</v>
      </c>
      <c r="G41" s="139">
        <v>26</v>
      </c>
      <c r="H41" s="139">
        <v>128.25</v>
      </c>
      <c r="I41" s="139">
        <v>26</v>
      </c>
      <c r="J41" s="139">
        <v>78</v>
      </c>
      <c r="K41" s="139">
        <v>52</v>
      </c>
      <c r="L41" s="139">
        <v>76</v>
      </c>
      <c r="M41" s="411">
        <v>131</v>
      </c>
      <c r="N41" s="139">
        <v>76</v>
      </c>
      <c r="O41" s="157"/>
    </row>
    <row r="42" spans="2:21" ht="18.95" customHeight="1" x14ac:dyDescent="0.25">
      <c r="B42" s="654"/>
      <c r="C42" s="199" t="s">
        <v>135</v>
      </c>
      <c r="D42" s="139">
        <v>59</v>
      </c>
      <c r="E42" s="139">
        <v>26</v>
      </c>
      <c r="F42" s="139"/>
      <c r="G42" s="139">
        <v>286</v>
      </c>
      <c r="H42" s="139">
        <v>182</v>
      </c>
      <c r="I42" s="139">
        <v>136</v>
      </c>
      <c r="J42" s="139">
        <v>397.5</v>
      </c>
      <c r="K42" s="139">
        <v>323</v>
      </c>
      <c r="L42" s="139">
        <v>380.5</v>
      </c>
      <c r="M42" s="139">
        <v>156</v>
      </c>
      <c r="N42" s="139">
        <v>332.5</v>
      </c>
      <c r="O42" s="157">
        <v>421.5</v>
      </c>
    </row>
    <row r="43" spans="2:21" ht="18.95" customHeight="1" x14ac:dyDescent="0.25">
      <c r="B43" s="306" t="s">
        <v>155</v>
      </c>
      <c r="C43" s="302" t="s">
        <v>114</v>
      </c>
      <c r="D43" s="303">
        <v>130</v>
      </c>
      <c r="E43" s="303">
        <v>260</v>
      </c>
      <c r="F43" s="303"/>
      <c r="G43" s="303">
        <v>519.92499999999995</v>
      </c>
      <c r="H43" s="303">
        <v>260</v>
      </c>
      <c r="I43" s="303">
        <v>130</v>
      </c>
      <c r="J43" s="303">
        <v>363.92500000000001</v>
      </c>
      <c r="K43" s="303">
        <v>130</v>
      </c>
      <c r="L43" s="303">
        <v>468</v>
      </c>
      <c r="M43" s="303"/>
      <c r="N43" s="303">
        <v>233.1</v>
      </c>
      <c r="O43" s="307">
        <v>390</v>
      </c>
    </row>
    <row r="44" spans="2:21" ht="15.75" customHeight="1" x14ac:dyDescent="0.25">
      <c r="B44" s="655" t="s">
        <v>190</v>
      </c>
      <c r="C44" s="656"/>
      <c r="D44" s="308">
        <v>12333.563060000002</v>
      </c>
      <c r="E44" s="308">
        <v>12688.316620000001</v>
      </c>
      <c r="F44" s="308">
        <v>11271.78658</v>
      </c>
      <c r="G44" s="308">
        <v>15001.50412</v>
      </c>
      <c r="H44" s="308">
        <v>12784.12702</v>
      </c>
      <c r="I44" s="308">
        <v>11143.277479999997</v>
      </c>
      <c r="J44" s="308">
        <v>14182.328499999998</v>
      </c>
      <c r="K44" s="308">
        <v>10732.858500000002</v>
      </c>
      <c r="L44" s="308">
        <v>12463.46701</v>
      </c>
      <c r="M44" s="308">
        <v>15832.812080000002</v>
      </c>
      <c r="N44" s="308">
        <v>14468.418700000002</v>
      </c>
      <c r="O44" s="309">
        <v>10870.011280000001</v>
      </c>
    </row>
    <row r="45" spans="2:21" ht="18" customHeight="1" thickBot="1" x14ac:dyDescent="0.3">
      <c r="B45" s="616" t="s">
        <v>112</v>
      </c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1"/>
      <c r="T45" s="67" t="s">
        <v>76</v>
      </c>
      <c r="U45" s="67" t="s">
        <v>76</v>
      </c>
    </row>
    <row r="47" spans="2:21" x14ac:dyDescent="0.25">
      <c r="C47" s="128" t="s">
        <v>76</v>
      </c>
      <c r="H47" s="67" t="s">
        <v>76</v>
      </c>
    </row>
    <row r="48" spans="2:21" x14ac:dyDescent="0.25">
      <c r="I48" s="67" t="s">
        <v>76</v>
      </c>
    </row>
  </sheetData>
  <mergeCells count="13">
    <mergeCell ref="B2:O2"/>
    <mergeCell ref="B3:O3"/>
    <mergeCell ref="B18:B23"/>
    <mergeCell ref="B30:B38"/>
    <mergeCell ref="B45:O45"/>
    <mergeCell ref="B26:B28"/>
    <mergeCell ref="B9:B10"/>
    <mergeCell ref="B11:B17"/>
    <mergeCell ref="B24:B25"/>
    <mergeCell ref="B39:B42"/>
    <mergeCell ref="B44:C44"/>
    <mergeCell ref="B5:B6"/>
    <mergeCell ref="B7:B8"/>
  </mergeCells>
  <phoneticPr fontId="42" type="noConversion"/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0211-220F-4557-A6A6-08EE14E77FB6}">
  <sheetPr codeName="Hoja23">
    <pageSetUpPr fitToPage="1"/>
  </sheetPr>
  <dimension ref="B1:T54"/>
  <sheetViews>
    <sheetView topLeftCell="A5" zoomScale="90" zoomScaleNormal="90" workbookViewId="0">
      <selection activeCell="P21" sqref="P21"/>
    </sheetView>
  </sheetViews>
  <sheetFormatPr baseColWidth="10" defaultColWidth="11.42578125" defaultRowHeight="15" x14ac:dyDescent="0.25"/>
  <cols>
    <col min="1" max="1" width="2.140625" customWidth="1"/>
    <col min="2" max="2" width="14" customWidth="1"/>
    <col min="3" max="3" width="13.5703125" style="131" bestFit="1" customWidth="1"/>
    <col min="4" max="15" width="10.85546875" customWidth="1"/>
  </cols>
  <sheetData>
    <row r="1" spans="2:17" ht="15.75" thickBot="1" x14ac:dyDescent="0.3"/>
    <row r="2" spans="2:17" ht="15.75" thickBot="1" x14ac:dyDescent="0.3">
      <c r="B2" s="517" t="s">
        <v>243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20"/>
    </row>
    <row r="3" spans="2:17" ht="20.25" customHeight="1" x14ac:dyDescent="0.25">
      <c r="B3" s="517" t="s">
        <v>275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20"/>
    </row>
    <row r="4" spans="2:17" ht="24" customHeight="1" x14ac:dyDescent="0.25">
      <c r="B4" s="74" t="s">
        <v>148</v>
      </c>
      <c r="C4" s="350" t="s">
        <v>156</v>
      </c>
      <c r="D4" s="350" t="s">
        <v>100</v>
      </c>
      <c r="E4" s="350" t="s">
        <v>101</v>
      </c>
      <c r="F4" s="487" t="s">
        <v>102</v>
      </c>
      <c r="G4" s="350" t="s">
        <v>103</v>
      </c>
      <c r="H4" s="350" t="s">
        <v>104</v>
      </c>
      <c r="I4" s="350" t="s">
        <v>105</v>
      </c>
      <c r="J4" s="350" t="s">
        <v>106</v>
      </c>
      <c r="K4" s="350" t="s">
        <v>107</v>
      </c>
      <c r="L4" s="350" t="s">
        <v>108</v>
      </c>
      <c r="M4" s="350" t="s">
        <v>120</v>
      </c>
      <c r="N4" s="350" t="s">
        <v>110</v>
      </c>
      <c r="O4" s="351" t="s">
        <v>111</v>
      </c>
    </row>
    <row r="5" spans="2:17" ht="17.25" customHeight="1" x14ac:dyDescent="0.25">
      <c r="B5" s="670" t="s">
        <v>168</v>
      </c>
      <c r="C5" s="200" t="s">
        <v>163</v>
      </c>
      <c r="D5" s="138"/>
      <c r="E5" s="138"/>
      <c r="F5" s="138"/>
      <c r="G5" s="138"/>
      <c r="H5" s="484"/>
      <c r="I5" s="138"/>
      <c r="J5" s="393"/>
      <c r="K5" s="138"/>
      <c r="L5" s="138"/>
      <c r="M5" s="138"/>
      <c r="N5" s="138"/>
      <c r="O5" s="159"/>
    </row>
    <row r="6" spans="2:17" ht="17.25" customHeight="1" x14ac:dyDescent="0.25">
      <c r="B6" s="671"/>
      <c r="C6" s="155" t="s">
        <v>211</v>
      </c>
      <c r="D6" s="140"/>
      <c r="E6" s="140"/>
      <c r="F6" s="140">
        <v>560</v>
      </c>
      <c r="G6" s="489">
        <v>560</v>
      </c>
      <c r="H6" s="488"/>
      <c r="I6" s="140"/>
      <c r="J6" s="394"/>
      <c r="K6" s="140">
        <v>500</v>
      </c>
      <c r="L6" s="140">
        <v>500</v>
      </c>
      <c r="M6" s="410">
        <v>500</v>
      </c>
      <c r="N6" s="140">
        <v>500</v>
      </c>
      <c r="O6" s="158"/>
    </row>
    <row r="7" spans="2:17" ht="17.25" customHeight="1" x14ac:dyDescent="0.25">
      <c r="B7" s="672" t="s">
        <v>257</v>
      </c>
      <c r="C7" s="200" t="s">
        <v>256</v>
      </c>
      <c r="D7" s="138"/>
      <c r="E7" s="138"/>
      <c r="F7" s="138"/>
      <c r="G7" s="139">
        <v>572</v>
      </c>
      <c r="H7" s="484">
        <v>572.04153846153849</v>
      </c>
      <c r="I7" s="138"/>
      <c r="J7" s="138"/>
      <c r="K7" s="138"/>
      <c r="L7" s="138"/>
      <c r="M7" s="485">
        <v>554.59548076923079</v>
      </c>
      <c r="N7" s="138"/>
      <c r="O7" s="159"/>
    </row>
    <row r="8" spans="2:17" ht="17.25" customHeight="1" x14ac:dyDescent="0.25">
      <c r="B8" s="673"/>
      <c r="C8" s="155" t="s">
        <v>280</v>
      </c>
      <c r="D8" s="140"/>
      <c r="E8" s="140"/>
      <c r="F8" s="140"/>
      <c r="G8" s="489"/>
      <c r="H8" s="488"/>
      <c r="I8" s="140"/>
      <c r="J8" s="140"/>
      <c r="K8" s="140"/>
      <c r="L8" s="140"/>
      <c r="M8" s="486">
        <v>562.5</v>
      </c>
      <c r="N8" s="140"/>
      <c r="O8" s="158"/>
    </row>
    <row r="9" spans="2:17" ht="17.25" customHeight="1" x14ac:dyDescent="0.25">
      <c r="B9" s="664" t="s">
        <v>149</v>
      </c>
      <c r="C9" s="200" t="s">
        <v>157</v>
      </c>
      <c r="D9" s="138">
        <v>602.18834385624086</v>
      </c>
      <c r="E9" s="138">
        <v>521.80514546766051</v>
      </c>
      <c r="F9" s="138">
        <v>565.3889100817438</v>
      </c>
      <c r="G9" s="139">
        <v>541.33906976744186</v>
      </c>
      <c r="H9" s="138">
        <v>545.77028901734104</v>
      </c>
      <c r="I9" s="138">
        <v>522.44018953017064</v>
      </c>
      <c r="J9" s="393">
        <v>451.39539473684215</v>
      </c>
      <c r="K9" s="138">
        <v>492.70586540036021</v>
      </c>
      <c r="L9" s="138">
        <v>512.69766169154229</v>
      </c>
      <c r="M9" s="138">
        <v>511.11384615384611</v>
      </c>
      <c r="N9" s="138">
        <v>514.72598866197677</v>
      </c>
      <c r="O9" s="159">
        <v>523.57999999999993</v>
      </c>
    </row>
    <row r="10" spans="2:17" ht="17.25" customHeight="1" x14ac:dyDescent="0.25">
      <c r="B10" s="665"/>
      <c r="C10" s="155" t="s">
        <v>116</v>
      </c>
      <c r="D10" s="140"/>
      <c r="E10" s="140">
        <v>552.18181818181813</v>
      </c>
      <c r="F10" s="140">
        <v>566.73913043478262</v>
      </c>
      <c r="G10" s="140">
        <v>540</v>
      </c>
      <c r="H10" s="140">
        <v>547.9591836734694</v>
      </c>
      <c r="I10" s="140"/>
      <c r="J10" s="394">
        <v>540</v>
      </c>
      <c r="K10" s="140"/>
      <c r="L10" s="140"/>
      <c r="M10" s="140">
        <v>529.08163265306121</v>
      </c>
      <c r="N10" s="140"/>
      <c r="O10" s="158">
        <v>547.5</v>
      </c>
    </row>
    <row r="11" spans="2:17" ht="17.25" customHeight="1" x14ac:dyDescent="0.25">
      <c r="B11" s="664" t="s">
        <v>150</v>
      </c>
      <c r="C11" s="199" t="s">
        <v>258</v>
      </c>
      <c r="D11" s="139"/>
      <c r="E11" s="139"/>
      <c r="F11" s="139"/>
      <c r="G11" s="139"/>
      <c r="H11" s="139">
        <v>541.00105881664922</v>
      </c>
      <c r="I11" s="139">
        <v>542.77088315773597</v>
      </c>
      <c r="J11" s="392"/>
      <c r="K11" s="139"/>
      <c r="L11" s="139">
        <v>541.77016291617804</v>
      </c>
      <c r="M11" s="139"/>
      <c r="N11" s="139"/>
      <c r="O11" s="157">
        <v>541.77016291617804</v>
      </c>
    </row>
    <row r="12" spans="2:17" ht="17.25" customHeight="1" x14ac:dyDescent="0.25">
      <c r="B12" s="666"/>
      <c r="C12" s="199" t="s">
        <v>89</v>
      </c>
      <c r="D12" s="139"/>
      <c r="E12" s="139"/>
      <c r="F12" s="139">
        <v>3702.1900612467189</v>
      </c>
      <c r="G12" s="139">
        <v>2417.7296587926512</v>
      </c>
      <c r="H12" s="139">
        <v>3926.3833333333332</v>
      </c>
      <c r="I12" s="139">
        <v>4637.8431372549021</v>
      </c>
      <c r="J12" s="392"/>
      <c r="K12" s="139">
        <v>2949.4148148148147</v>
      </c>
      <c r="L12" s="139">
        <v>2441.7932489451478</v>
      </c>
      <c r="M12" s="139">
        <v>5147.8628571428571</v>
      </c>
      <c r="N12" s="139">
        <v>1521.1111111111111</v>
      </c>
      <c r="O12" s="157">
        <v>1938.2355021216408</v>
      </c>
    </row>
    <row r="13" spans="2:17" ht="17.25" customHeight="1" x14ac:dyDescent="0.25">
      <c r="B13" s="666"/>
      <c r="C13" s="199" t="s">
        <v>158</v>
      </c>
      <c r="D13" s="139"/>
      <c r="E13" s="139"/>
      <c r="F13" s="139"/>
      <c r="G13" s="139"/>
      <c r="H13" s="139"/>
      <c r="I13" s="139"/>
      <c r="J13" s="392"/>
      <c r="K13" s="139"/>
      <c r="L13" s="139"/>
      <c r="M13" s="139"/>
      <c r="N13" s="139"/>
      <c r="O13" s="157"/>
      <c r="Q13" t="s">
        <v>76</v>
      </c>
    </row>
    <row r="14" spans="2:17" ht="17.25" customHeight="1" x14ac:dyDescent="0.25">
      <c r="B14" s="666"/>
      <c r="C14" s="199" t="s">
        <v>130</v>
      </c>
      <c r="D14" s="139">
        <v>580.11865131075672</v>
      </c>
      <c r="E14" s="139"/>
      <c r="F14" s="139">
        <v>599.19573742759007</v>
      </c>
      <c r="G14" s="139">
        <v>545.02081513910343</v>
      </c>
      <c r="H14" s="139">
        <v>574.18915234973076</v>
      </c>
      <c r="I14" s="139">
        <v>553.49134038584452</v>
      </c>
      <c r="J14" s="392">
        <v>551.21008399913421</v>
      </c>
      <c r="K14" s="139">
        <v>550.7891545269855</v>
      </c>
      <c r="L14" s="139">
        <v>547.66580357371754</v>
      </c>
      <c r="M14" s="139">
        <v>552.6543827138911</v>
      </c>
      <c r="N14" s="139">
        <v>530.91452729622927</v>
      </c>
      <c r="O14" s="157">
        <v>529.36290525733261</v>
      </c>
    </row>
    <row r="15" spans="2:17" ht="17.25" customHeight="1" x14ac:dyDescent="0.25">
      <c r="B15" s="666"/>
      <c r="C15" s="199" t="s">
        <v>165</v>
      </c>
      <c r="D15" s="139">
        <v>581.23528064146615</v>
      </c>
      <c r="E15" s="139">
        <v>594.5304314623902</v>
      </c>
      <c r="F15" s="139">
        <v>557.81248890876441</v>
      </c>
      <c r="G15" s="139">
        <v>559.26506300114545</v>
      </c>
      <c r="H15" s="139"/>
      <c r="I15" s="139"/>
      <c r="J15" s="392">
        <v>645.37431998021759</v>
      </c>
      <c r="K15" s="139"/>
      <c r="L15" s="139"/>
      <c r="M15" s="139"/>
      <c r="N15" s="139"/>
      <c r="O15" s="157"/>
    </row>
    <row r="16" spans="2:17" ht="17.25" customHeight="1" x14ac:dyDescent="0.25">
      <c r="B16" s="666"/>
      <c r="C16" s="218" t="s">
        <v>96</v>
      </c>
      <c r="D16" s="217">
        <v>572.85151481522587</v>
      </c>
      <c r="E16" s="217">
        <v>625.03206201423109</v>
      </c>
      <c r="F16" s="217">
        <v>581.12411134571812</v>
      </c>
      <c r="G16" s="217">
        <v>599.48367648280089</v>
      </c>
      <c r="H16" s="217">
        <v>563.04259394824828</v>
      </c>
      <c r="I16" s="217">
        <v>607.60787872224932</v>
      </c>
      <c r="J16" s="395">
        <v>564.82906464881444</v>
      </c>
      <c r="K16" s="217">
        <v>708.86798345010106</v>
      </c>
      <c r="L16" s="217">
        <v>593.32163531776507</v>
      </c>
      <c r="M16" s="217">
        <v>563.6458356607443</v>
      </c>
      <c r="N16" s="217">
        <v>534.25458556958279</v>
      </c>
      <c r="O16" s="221">
        <v>569.97068289415301</v>
      </c>
    </row>
    <row r="17" spans="2:20" ht="17.25" customHeight="1" x14ac:dyDescent="0.25">
      <c r="B17" s="665"/>
      <c r="C17" s="154" t="s">
        <v>167</v>
      </c>
      <c r="D17" s="139">
        <v>554.57548326464371</v>
      </c>
      <c r="E17" s="153">
        <v>586.68715045969259</v>
      </c>
      <c r="F17" s="153">
        <v>538.54023349369481</v>
      </c>
      <c r="G17" s="153">
        <v>501.65872938924127</v>
      </c>
      <c r="H17" s="153">
        <v>537.0608911911994</v>
      </c>
      <c r="I17" s="139">
        <v>559.3940360488823</v>
      </c>
      <c r="J17" s="396">
        <v>560.54851216767065</v>
      </c>
      <c r="K17" s="153">
        <v>559.16753618906034</v>
      </c>
      <c r="L17" s="153">
        <v>536.27793629247969</v>
      </c>
      <c r="M17" s="153">
        <v>542.65444663760718</v>
      </c>
      <c r="N17" s="139">
        <v>547.7227362407699</v>
      </c>
      <c r="O17" s="156"/>
    </row>
    <row r="18" spans="2:20" ht="17.25" customHeight="1" x14ac:dyDescent="0.25">
      <c r="B18" s="667" t="s">
        <v>170</v>
      </c>
      <c r="C18" s="200" t="s">
        <v>88</v>
      </c>
      <c r="D18" s="138">
        <v>605.57733333333329</v>
      </c>
      <c r="E18" s="138">
        <v>592.81754216867478</v>
      </c>
      <c r="F18" s="138">
        <v>607.26392878338288</v>
      </c>
      <c r="G18" s="138">
        <v>582.14612994350273</v>
      </c>
      <c r="H18" s="138">
        <v>567.2857497781722</v>
      </c>
      <c r="I18" s="138">
        <v>603.85776649746185</v>
      </c>
      <c r="J18" s="393">
        <v>686.08125874495101</v>
      </c>
      <c r="K18" s="138">
        <v>731.38877509217536</v>
      </c>
      <c r="L18" s="138">
        <v>625.92326444091157</v>
      </c>
      <c r="M18" s="138">
        <v>733.55383498848425</v>
      </c>
      <c r="N18" s="138">
        <v>708.47179113081449</v>
      </c>
      <c r="O18" s="159">
        <v>695.47565478746242</v>
      </c>
      <c r="T18" t="s">
        <v>76</v>
      </c>
    </row>
    <row r="19" spans="2:20" ht="17.25" customHeight="1" x14ac:dyDescent="0.25">
      <c r="B19" s="667"/>
      <c r="C19" s="199" t="s">
        <v>128</v>
      </c>
      <c r="D19" s="139">
        <v>586.16162790697672</v>
      </c>
      <c r="E19" s="139">
        <v>561.53714285714284</v>
      </c>
      <c r="F19" s="139">
        <v>722.95855379188708</v>
      </c>
      <c r="G19" s="139"/>
      <c r="H19" s="139">
        <v>559.80000000000007</v>
      </c>
      <c r="I19" s="139">
        <v>865.01587301587301</v>
      </c>
      <c r="J19" s="392">
        <v>707.74549141739703</v>
      </c>
      <c r="K19" s="139">
        <v>639.75735569580127</v>
      </c>
      <c r="L19" s="139">
        <v>679.07502420135529</v>
      </c>
      <c r="M19" s="139">
        <v>536.46401673640162</v>
      </c>
      <c r="N19" s="139">
        <v>754.67887462981253</v>
      </c>
      <c r="O19" s="157">
        <v>955.33333333333337</v>
      </c>
    </row>
    <row r="20" spans="2:20" ht="17.25" customHeight="1" x14ac:dyDescent="0.25">
      <c r="B20" s="667"/>
      <c r="C20" s="199" t="s">
        <v>93</v>
      </c>
      <c r="D20" s="139">
        <v>587.09783018925054</v>
      </c>
      <c r="E20" s="139">
        <v>578.19076887533345</v>
      </c>
      <c r="F20" s="139">
        <v>559.55324794170883</v>
      </c>
      <c r="G20" s="139">
        <v>567.54370454704429</v>
      </c>
      <c r="H20" s="139">
        <v>534.74294110725896</v>
      </c>
      <c r="I20" s="139">
        <v>565.90913284775741</v>
      </c>
      <c r="J20" s="392">
        <v>574.55128087155174</v>
      </c>
      <c r="K20" s="139">
        <v>588.07864946539451</v>
      </c>
      <c r="L20" s="139">
        <v>580.56309711535346</v>
      </c>
      <c r="M20" s="139">
        <v>596.69800452205482</v>
      </c>
      <c r="N20" s="139">
        <v>563.83803951404832</v>
      </c>
      <c r="O20" s="157">
        <v>565.81652577742204</v>
      </c>
    </row>
    <row r="21" spans="2:20" ht="17.25" customHeight="1" x14ac:dyDescent="0.25">
      <c r="B21" s="667"/>
      <c r="C21" s="199" t="s">
        <v>129</v>
      </c>
      <c r="D21" s="139">
        <v>600</v>
      </c>
      <c r="E21" s="139">
        <v>1075.4903471079836</v>
      </c>
      <c r="F21" s="139">
        <v>540.58857142857141</v>
      </c>
      <c r="G21" s="139">
        <v>542.91846994535524</v>
      </c>
      <c r="H21" s="139">
        <v>574.60328905755841</v>
      </c>
      <c r="I21" s="139">
        <v>517.91914285714279</v>
      </c>
      <c r="J21" s="392">
        <v>580.47436111575087</v>
      </c>
      <c r="K21" s="139">
        <v>520</v>
      </c>
      <c r="L21" s="139">
        <v>568.33005642487342</v>
      </c>
      <c r="M21" s="139">
        <v>644.46558275161271</v>
      </c>
      <c r="N21" s="139">
        <v>566.2228307053158</v>
      </c>
      <c r="O21" s="157">
        <v>526.47095541401279</v>
      </c>
    </row>
    <row r="22" spans="2:20" ht="17.25" customHeight="1" x14ac:dyDescent="0.25">
      <c r="B22" s="667"/>
      <c r="C22" s="199" t="s">
        <v>132</v>
      </c>
      <c r="D22" s="139">
        <v>711.0429925632759</v>
      </c>
      <c r="E22" s="139"/>
      <c r="F22" s="139">
        <v>747.39373950702554</v>
      </c>
      <c r="G22" s="139">
        <v>727.5668468369513</v>
      </c>
      <c r="H22" s="139">
        <v>547.63022080919825</v>
      </c>
      <c r="I22" s="139">
        <v>660.20750738085189</v>
      </c>
      <c r="J22" s="392">
        <v>599.91880080651788</v>
      </c>
      <c r="K22" s="139">
        <v>704.91491282906145</v>
      </c>
      <c r="L22" s="139">
        <v>736.80480489097306</v>
      </c>
      <c r="M22" s="139">
        <v>612.30040442882716</v>
      </c>
      <c r="N22" s="139">
        <v>692.13538355556284</v>
      </c>
      <c r="O22" s="157">
        <v>700.67803658376101</v>
      </c>
    </row>
    <row r="23" spans="2:20" ht="17.25" customHeight="1" x14ac:dyDescent="0.25">
      <c r="B23" s="667"/>
      <c r="C23" s="155" t="s">
        <v>94</v>
      </c>
      <c r="D23" s="140">
        <v>603.94931297709923</v>
      </c>
      <c r="E23" s="140"/>
      <c r="F23" s="140">
        <v>582.86874015748037</v>
      </c>
      <c r="G23" s="140">
        <v>564.34803278688526</v>
      </c>
      <c r="H23" s="140">
        <v>569.53850489134049</v>
      </c>
      <c r="I23" s="140">
        <v>612</v>
      </c>
      <c r="J23" s="394">
        <v>549.09583770549148</v>
      </c>
      <c r="K23" s="140">
        <v>538.01641848033603</v>
      </c>
      <c r="L23" s="140">
        <v>539.36950648253242</v>
      </c>
      <c r="M23" s="140">
        <v>550.86307053941914</v>
      </c>
      <c r="N23" s="140">
        <v>521.5176404494382</v>
      </c>
      <c r="O23" s="158">
        <v>530.17414634146348</v>
      </c>
    </row>
    <row r="24" spans="2:20" ht="17.25" customHeight="1" x14ac:dyDescent="0.25">
      <c r="B24" s="664" t="s">
        <v>169</v>
      </c>
      <c r="C24" s="200" t="s">
        <v>161</v>
      </c>
      <c r="D24" s="138">
        <v>693</v>
      </c>
      <c r="E24" s="138"/>
      <c r="F24" s="138"/>
      <c r="G24" s="138"/>
      <c r="H24" s="138"/>
      <c r="I24" s="138"/>
      <c r="J24" s="393"/>
      <c r="K24" s="138"/>
      <c r="L24" s="138"/>
      <c r="M24" s="138"/>
      <c r="N24" s="138"/>
      <c r="O24" s="159"/>
    </row>
    <row r="25" spans="2:20" ht="17.25" customHeight="1" x14ac:dyDescent="0.25">
      <c r="B25" s="665"/>
      <c r="C25" s="155" t="s">
        <v>162</v>
      </c>
      <c r="D25" s="140"/>
      <c r="E25" s="140"/>
      <c r="F25" s="140"/>
      <c r="G25" s="140"/>
      <c r="H25" s="140"/>
      <c r="I25" s="140"/>
      <c r="J25" s="394">
        <v>550</v>
      </c>
      <c r="K25" s="140"/>
      <c r="L25" s="140"/>
      <c r="M25" s="274"/>
      <c r="N25" s="140"/>
      <c r="O25" s="158"/>
      <c r="P25" t="s">
        <v>76</v>
      </c>
    </row>
    <row r="26" spans="2:20" ht="17.25" customHeight="1" x14ac:dyDescent="0.25">
      <c r="B26" s="667" t="s">
        <v>171</v>
      </c>
      <c r="C26" s="200" t="s">
        <v>113</v>
      </c>
      <c r="D26" s="138">
        <v>665.41540785498489</v>
      </c>
      <c r="E26" s="138">
        <v>592.5525447689422</v>
      </c>
      <c r="F26" s="138">
        <v>597.19296428464941</v>
      </c>
      <c r="G26" s="138">
        <v>605.62000201995454</v>
      </c>
      <c r="H26" s="138">
        <v>724.06975670197824</v>
      </c>
      <c r="I26" s="138">
        <v>808.31786270305213</v>
      </c>
      <c r="J26" s="393">
        <v>782.42681516754976</v>
      </c>
      <c r="K26" s="138">
        <v>735.53915039994217</v>
      </c>
      <c r="L26" s="138">
        <v>555.70795632031729</v>
      </c>
      <c r="M26" s="138">
        <v>549.88104187951274</v>
      </c>
      <c r="N26" s="138">
        <v>549.18400108985929</v>
      </c>
      <c r="O26" s="159">
        <v>514.5223593382666</v>
      </c>
    </row>
    <row r="27" spans="2:20" ht="17.25" customHeight="1" x14ac:dyDescent="0.25">
      <c r="B27" s="667"/>
      <c r="C27" s="218" t="s">
        <v>115</v>
      </c>
      <c r="D27" s="217">
        <v>838.80267014553635</v>
      </c>
      <c r="E27" s="217"/>
      <c r="F27" s="217">
        <v>631.78571428571433</v>
      </c>
      <c r="G27" s="217">
        <v>593.63924050632909</v>
      </c>
      <c r="H27" s="217">
        <v>857.15993737319388</v>
      </c>
      <c r="I27" s="217">
        <v>730</v>
      </c>
      <c r="J27" s="395">
        <v>540</v>
      </c>
      <c r="K27" s="217">
        <v>568.15719512195119</v>
      </c>
      <c r="L27" s="217">
        <v>613.43119999999999</v>
      </c>
      <c r="M27" s="217">
        <v>539.87247572815534</v>
      </c>
      <c r="N27" s="217">
        <v>548.48647058823531</v>
      </c>
      <c r="O27" s="221">
        <v>540</v>
      </c>
    </row>
    <row r="28" spans="2:20" ht="17.25" customHeight="1" x14ac:dyDescent="0.25">
      <c r="B28" s="667"/>
      <c r="C28" s="155" t="s">
        <v>136</v>
      </c>
      <c r="D28" s="140"/>
      <c r="E28" s="140"/>
      <c r="F28" s="140"/>
      <c r="G28" s="140"/>
      <c r="H28" s="140"/>
      <c r="I28" s="140"/>
      <c r="J28" s="394"/>
      <c r="K28" s="140"/>
      <c r="L28" s="140"/>
      <c r="M28" s="274"/>
      <c r="N28" s="140"/>
      <c r="O28" s="158"/>
    </row>
    <row r="29" spans="2:20" ht="17.25" customHeight="1" x14ac:dyDescent="0.25">
      <c r="B29" s="463" t="s">
        <v>281</v>
      </c>
      <c r="C29" s="154" t="s">
        <v>176</v>
      </c>
      <c r="D29" s="153"/>
      <c r="E29" s="153"/>
      <c r="F29" s="153"/>
      <c r="G29" s="153"/>
      <c r="H29" s="153"/>
      <c r="I29" s="153"/>
      <c r="J29" s="396"/>
      <c r="K29" s="153"/>
      <c r="L29" s="153"/>
      <c r="M29" s="153">
        <v>983.33333333333337</v>
      </c>
      <c r="N29" s="153"/>
      <c r="O29" s="156"/>
    </row>
    <row r="30" spans="2:20" ht="17.25" customHeight="1" x14ac:dyDescent="0.25">
      <c r="B30" s="667" t="s">
        <v>172</v>
      </c>
      <c r="C30" s="200" t="s">
        <v>86</v>
      </c>
      <c r="D30" s="138">
        <v>615.87899483407762</v>
      </c>
      <c r="E30" s="138">
        <v>697.7726136095888</v>
      </c>
      <c r="F30" s="138">
        <v>630.43302265622958</v>
      </c>
      <c r="G30" s="138">
        <v>615.71817765734079</v>
      </c>
      <c r="H30" s="138">
        <v>603.2052814796582</v>
      </c>
      <c r="I30" s="138">
        <v>590.94734223718956</v>
      </c>
      <c r="J30" s="393">
        <v>586.37626965924005</v>
      </c>
      <c r="K30" s="138">
        <v>577.19583082782117</v>
      </c>
      <c r="L30" s="138">
        <v>709.08773291925456</v>
      </c>
      <c r="M30" s="138">
        <v>566.5668789808916</v>
      </c>
      <c r="N30" s="138">
        <v>670.53209515582432</v>
      </c>
      <c r="O30" s="159">
        <v>677.74665998065848</v>
      </c>
    </row>
    <row r="31" spans="2:20" ht="17.25" customHeight="1" x14ac:dyDescent="0.25">
      <c r="B31" s="667"/>
      <c r="C31" s="199" t="s">
        <v>126</v>
      </c>
      <c r="D31" s="139">
        <v>575.31791907514446</v>
      </c>
      <c r="E31" s="139">
        <v>629.75796360662434</v>
      </c>
      <c r="F31" s="139">
        <v>619.73665480427042</v>
      </c>
      <c r="G31" s="139">
        <v>615.54404145077717</v>
      </c>
      <c r="H31" s="139">
        <v>531.15193954899576</v>
      </c>
      <c r="I31" s="139">
        <v>646.70671268640206</v>
      </c>
      <c r="J31" s="392">
        <v>516.73553336836574</v>
      </c>
      <c r="K31" s="139">
        <v>533.91788059701491</v>
      </c>
      <c r="L31" s="139">
        <v>620.09278051609158</v>
      </c>
      <c r="M31" s="139">
        <v>510.74808224926568</v>
      </c>
      <c r="N31" s="139">
        <v>523.80272108843542</v>
      </c>
      <c r="O31" s="157">
        <v>521.99344041938298</v>
      </c>
    </row>
    <row r="32" spans="2:20" ht="17.25" customHeight="1" x14ac:dyDescent="0.25">
      <c r="B32" s="667"/>
      <c r="C32" s="199" t="s">
        <v>127</v>
      </c>
      <c r="D32" s="139"/>
      <c r="E32" s="139"/>
      <c r="F32" s="139"/>
      <c r="G32" s="139"/>
      <c r="H32" s="139"/>
      <c r="I32" s="139"/>
      <c r="J32" s="392"/>
      <c r="K32" s="139">
        <v>830</v>
      </c>
      <c r="L32" s="139"/>
      <c r="M32" s="139"/>
      <c r="N32" s="139"/>
      <c r="O32" s="157"/>
    </row>
    <row r="33" spans="2:15" ht="17.25" customHeight="1" x14ac:dyDescent="0.25">
      <c r="B33" s="667"/>
      <c r="C33" s="199" t="s">
        <v>87</v>
      </c>
      <c r="D33" s="139">
        <v>555.89643651691972</v>
      </c>
      <c r="E33" s="139">
        <v>539.73323866889575</v>
      </c>
      <c r="F33" s="139">
        <v>541.56570452187714</v>
      </c>
      <c r="G33" s="139">
        <v>535.83511137162952</v>
      </c>
      <c r="H33" s="139">
        <v>532.54155348457334</v>
      </c>
      <c r="I33" s="139">
        <v>522.74567333989705</v>
      </c>
      <c r="J33" s="392">
        <v>522.91296766261746</v>
      </c>
      <c r="K33" s="139">
        <v>515.25814143709886</v>
      </c>
      <c r="L33" s="139">
        <v>500.18007723572936</v>
      </c>
      <c r="M33" s="139">
        <v>499.3073528606626</v>
      </c>
      <c r="N33" s="139">
        <v>498.45740308267193</v>
      </c>
      <c r="O33" s="157">
        <v>504.16957573627792</v>
      </c>
    </row>
    <row r="34" spans="2:15" ht="17.25" customHeight="1" x14ac:dyDescent="0.25">
      <c r="B34" s="667"/>
      <c r="C34" s="199" t="s">
        <v>90</v>
      </c>
      <c r="D34" s="139">
        <v>535.29220178711705</v>
      </c>
      <c r="E34" s="139">
        <v>538.85062977040945</v>
      </c>
      <c r="F34" s="139">
        <v>544.93496441979289</v>
      </c>
      <c r="G34" s="139">
        <v>565.13940728112345</v>
      </c>
      <c r="H34" s="139">
        <v>505.13661051965141</v>
      </c>
      <c r="I34" s="139">
        <v>517.59206840286117</v>
      </c>
      <c r="J34" s="392">
        <v>496.25514644157317</v>
      </c>
      <c r="K34" s="139">
        <v>509.6335499498403</v>
      </c>
      <c r="L34" s="139">
        <v>500.77147246152879</v>
      </c>
      <c r="M34" s="139">
        <v>486.03638484399738</v>
      </c>
      <c r="N34" s="139">
        <v>534.11535088606502</v>
      </c>
      <c r="O34" s="157">
        <v>467.19093733152414</v>
      </c>
    </row>
    <row r="35" spans="2:15" ht="17.25" customHeight="1" x14ac:dyDescent="0.25">
      <c r="B35" s="667"/>
      <c r="C35" s="199" t="s">
        <v>164</v>
      </c>
      <c r="D35" s="139">
        <v>792.93982702246603</v>
      </c>
      <c r="E35" s="139">
        <v>1872.3664742513395</v>
      </c>
      <c r="F35" s="139">
        <v>1647.0783111299077</v>
      </c>
      <c r="G35" s="139">
        <v>639.42201250899438</v>
      </c>
      <c r="H35" s="139">
        <v>1161.4486606576397</v>
      </c>
      <c r="I35" s="139"/>
      <c r="J35" s="392">
        <v>3082.6000894360268</v>
      </c>
      <c r="K35" s="139">
        <v>609.04316730140647</v>
      </c>
      <c r="L35" s="139">
        <v>3885.7063015229846</v>
      </c>
      <c r="M35" s="139">
        <v>1074.5642235075561</v>
      </c>
      <c r="N35" s="139"/>
      <c r="O35" s="157">
        <v>552.32153846153847</v>
      </c>
    </row>
    <row r="36" spans="2:15" ht="17.25" customHeight="1" x14ac:dyDescent="0.25">
      <c r="B36" s="667"/>
      <c r="C36" s="199" t="s">
        <v>95</v>
      </c>
      <c r="D36" s="139">
        <v>548.62060338985441</v>
      </c>
      <c r="E36" s="139">
        <v>660.17329374013377</v>
      </c>
      <c r="F36" s="139">
        <v>538.97439185634721</v>
      </c>
      <c r="G36" s="139">
        <v>637.20913633730891</v>
      </c>
      <c r="H36" s="139">
        <v>581.1796856407193</v>
      </c>
      <c r="I36" s="139">
        <v>598.99199262845684</v>
      </c>
      <c r="J36" s="392">
        <v>582.60469351012625</v>
      </c>
      <c r="K36" s="139">
        <v>607.08633945383622</v>
      </c>
      <c r="L36" s="139">
        <v>625.72674896635328</v>
      </c>
      <c r="M36" s="139">
        <v>585.62487184690485</v>
      </c>
      <c r="N36" s="139">
        <v>564.64187830538538</v>
      </c>
      <c r="O36" s="157">
        <v>578.75313155232436</v>
      </c>
    </row>
    <row r="37" spans="2:15" ht="17.25" customHeight="1" x14ac:dyDescent="0.25">
      <c r="B37" s="667"/>
      <c r="C37" s="199" t="s">
        <v>134</v>
      </c>
      <c r="D37" s="139">
        <v>668.19230769230774</v>
      </c>
      <c r="E37" s="139">
        <v>568.29044117647061</v>
      </c>
      <c r="F37" s="139">
        <v>572.95198257080597</v>
      </c>
      <c r="G37" s="139">
        <v>512.16085790884722</v>
      </c>
      <c r="H37" s="139">
        <v>520.1219512195122</v>
      </c>
      <c r="I37" s="139">
        <v>511.24454148471614</v>
      </c>
      <c r="J37" s="392">
        <v>517.7397260273973</v>
      </c>
      <c r="K37" s="139">
        <v>500.18181818181819</v>
      </c>
      <c r="L37" s="139">
        <v>680</v>
      </c>
      <c r="M37" s="139">
        <v>499.18918918918916</v>
      </c>
      <c r="N37" s="139">
        <v>534.28481806775403</v>
      </c>
      <c r="O37" s="157">
        <v>497.67564156499793</v>
      </c>
    </row>
    <row r="38" spans="2:15" ht="17.25" customHeight="1" x14ac:dyDescent="0.25">
      <c r="B38" s="667"/>
      <c r="C38" s="155" t="s">
        <v>97</v>
      </c>
      <c r="D38" s="140">
        <v>614.9652903767311</v>
      </c>
      <c r="E38" s="140">
        <v>631.62167360915646</v>
      </c>
      <c r="F38" s="140">
        <v>617.76472700284717</v>
      </c>
      <c r="G38" s="140">
        <v>618.5938270523875</v>
      </c>
      <c r="H38" s="140">
        <v>578.8700264550265</v>
      </c>
      <c r="I38" s="140">
        <v>613.98965673434816</v>
      </c>
      <c r="J38" s="394">
        <v>582.34485599164304</v>
      </c>
      <c r="K38" s="140">
        <v>582.37316017316027</v>
      </c>
      <c r="L38" s="140">
        <v>603.34766267909959</v>
      </c>
      <c r="M38" s="140">
        <v>566.06020618556693</v>
      </c>
      <c r="N38" s="140">
        <v>589.31623313971443</v>
      </c>
      <c r="O38" s="158">
        <v>564.37504464285723</v>
      </c>
    </row>
    <row r="39" spans="2:15" ht="17.25" customHeight="1" x14ac:dyDescent="0.25">
      <c r="B39" s="666" t="s">
        <v>154</v>
      </c>
      <c r="C39" s="199" t="s">
        <v>92</v>
      </c>
      <c r="D39" s="139"/>
      <c r="E39" s="139"/>
      <c r="F39" s="139"/>
      <c r="G39" s="139">
        <v>469.30769230769232</v>
      </c>
      <c r="H39" s="139"/>
      <c r="I39" s="139"/>
      <c r="J39" s="392"/>
      <c r="K39" s="139"/>
      <c r="L39" s="139"/>
      <c r="M39" s="139"/>
      <c r="N39" s="139"/>
      <c r="O39" s="157"/>
    </row>
    <row r="40" spans="2:15" ht="17.25" customHeight="1" x14ac:dyDescent="0.25">
      <c r="B40" s="666"/>
      <c r="C40" s="199" t="s">
        <v>159</v>
      </c>
      <c r="D40" s="139">
        <v>551.73199999999997</v>
      </c>
      <c r="E40" s="139"/>
      <c r="F40" s="139"/>
      <c r="G40" s="139">
        <v>520.76499999999999</v>
      </c>
      <c r="H40" s="139">
        <v>511.29983958934872</v>
      </c>
      <c r="I40" s="139"/>
      <c r="J40" s="392">
        <v>508.13</v>
      </c>
      <c r="K40" s="139">
        <v>508.13</v>
      </c>
      <c r="L40" s="139">
        <v>523.13320008882965</v>
      </c>
      <c r="M40" s="139">
        <v>525.38998555609055</v>
      </c>
      <c r="N40" s="139">
        <v>545.56999999999994</v>
      </c>
      <c r="O40" s="157">
        <v>543.66200000000003</v>
      </c>
    </row>
    <row r="41" spans="2:15" ht="17.25" customHeight="1" x14ac:dyDescent="0.25">
      <c r="B41" s="666"/>
      <c r="C41" s="199" t="s">
        <v>133</v>
      </c>
      <c r="D41" s="139">
        <v>663.2</v>
      </c>
      <c r="E41" s="139">
        <v>680</v>
      </c>
      <c r="F41" s="139">
        <v>654.58823529411768</v>
      </c>
      <c r="G41" s="139">
        <v>679.04000000000008</v>
      </c>
      <c r="H41" s="139">
        <v>638.06557504873297</v>
      </c>
      <c r="I41" s="139">
        <v>644</v>
      </c>
      <c r="J41" s="392">
        <v>644</v>
      </c>
      <c r="K41" s="139">
        <v>644</v>
      </c>
      <c r="L41" s="139">
        <v>650.8214473684211</v>
      </c>
      <c r="M41" s="139">
        <v>647.29328244274802</v>
      </c>
      <c r="N41" s="139">
        <v>649.05013157894734</v>
      </c>
      <c r="O41" s="157"/>
    </row>
    <row r="42" spans="2:15" ht="17.25" customHeight="1" x14ac:dyDescent="0.25">
      <c r="B42" s="666"/>
      <c r="C42" s="199" t="s">
        <v>135</v>
      </c>
      <c r="D42" s="139">
        <v>599.89830508474574</v>
      </c>
      <c r="E42" s="139">
        <v>590.28</v>
      </c>
      <c r="F42" s="139"/>
      <c r="G42" s="139">
        <v>560.77972027972032</v>
      </c>
      <c r="H42" s="139">
        <v>576.43120879120886</v>
      </c>
      <c r="I42" s="139">
        <v>547.64705882352939</v>
      </c>
      <c r="J42" s="392">
        <v>562.02732075471704</v>
      </c>
      <c r="K42" s="139">
        <v>567.8294736842106</v>
      </c>
      <c r="L42" s="139">
        <v>551.8495137976347</v>
      </c>
      <c r="M42" s="139">
        <v>577.18076923076922</v>
      </c>
      <c r="N42" s="139">
        <v>569.15233082706766</v>
      </c>
      <c r="O42" s="157">
        <v>549.32858837485173</v>
      </c>
    </row>
    <row r="43" spans="2:15" ht="17.25" customHeight="1" x14ac:dyDescent="0.25">
      <c r="B43" s="363" t="s">
        <v>155</v>
      </c>
      <c r="C43" s="302" t="s">
        <v>114</v>
      </c>
      <c r="D43" s="303">
        <v>567.61538461538464</v>
      </c>
      <c r="E43" s="303"/>
      <c r="F43" s="303"/>
      <c r="G43" s="303">
        <v>544.85277684281391</v>
      </c>
      <c r="H43" s="303">
        <v>558.31000000000006</v>
      </c>
      <c r="I43" s="303">
        <v>539.85</v>
      </c>
      <c r="J43" s="397">
        <v>561.19777426667576</v>
      </c>
      <c r="K43" s="303">
        <v>549.61</v>
      </c>
      <c r="L43" s="303">
        <v>564.95555555555563</v>
      </c>
      <c r="M43" s="303"/>
      <c r="N43" s="303">
        <v>553.53582153582158</v>
      </c>
      <c r="O43" s="307">
        <v>553.88</v>
      </c>
    </row>
    <row r="44" spans="2:15" ht="17.25" customHeight="1" thickBot="1" x14ac:dyDescent="0.3">
      <c r="B44" s="668" t="s">
        <v>190</v>
      </c>
      <c r="C44" s="669"/>
      <c r="D44" s="349">
        <v>591.73614425092194</v>
      </c>
      <c r="E44" s="349">
        <v>598.14196534449286</v>
      </c>
      <c r="F44" s="349">
        <v>592.59451042587045</v>
      </c>
      <c r="G44" s="349">
        <v>585.18589001327393</v>
      </c>
      <c r="H44" s="349">
        <v>571.05214134519747</v>
      </c>
      <c r="I44" s="349">
        <v>572.81457376039441</v>
      </c>
      <c r="J44" s="398">
        <v>557.2430697822291</v>
      </c>
      <c r="K44" s="349">
        <v>568.49029268391087</v>
      </c>
      <c r="L44" s="349">
        <v>571.52114690758128</v>
      </c>
      <c r="M44" s="349">
        <v>534.42757339920445</v>
      </c>
      <c r="N44" s="349">
        <v>557.24769217523442</v>
      </c>
      <c r="O44" s="423">
        <v>545.30820781264151</v>
      </c>
    </row>
    <row r="45" spans="2:15" ht="15.75" thickBot="1" x14ac:dyDescent="0.3">
      <c r="B45" s="661" t="s">
        <v>112</v>
      </c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3"/>
    </row>
    <row r="46" spans="2:15" x14ac:dyDescent="0.25">
      <c r="J46" t="s">
        <v>76</v>
      </c>
    </row>
    <row r="48" spans="2:15" ht="15" customHeight="1" x14ac:dyDescent="0.25"/>
    <row r="52" ht="15" customHeight="1" x14ac:dyDescent="0.25"/>
    <row r="54" ht="27" customHeight="1" x14ac:dyDescent="0.25"/>
  </sheetData>
  <mergeCells count="13">
    <mergeCell ref="B2:O2"/>
    <mergeCell ref="B45:O45"/>
    <mergeCell ref="B3:O3"/>
    <mergeCell ref="B9:B10"/>
    <mergeCell ref="B11:B17"/>
    <mergeCell ref="B18:B23"/>
    <mergeCell ref="B24:B25"/>
    <mergeCell ref="B26:B28"/>
    <mergeCell ref="B30:B38"/>
    <mergeCell ref="B39:B42"/>
    <mergeCell ref="B44:C44"/>
    <mergeCell ref="B5:B6"/>
    <mergeCell ref="B7:B8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C2442-DF6C-4C22-9A67-7049CEA82F59}">
  <sheetPr codeName="Hoja24">
    <pageSetUpPr fitToPage="1"/>
  </sheetPr>
  <dimension ref="B1:X55"/>
  <sheetViews>
    <sheetView zoomScaleNormal="100" workbookViewId="0">
      <selection activeCell="K37" sqref="K37"/>
    </sheetView>
  </sheetViews>
  <sheetFormatPr baseColWidth="10" defaultColWidth="11.42578125" defaultRowHeight="15" x14ac:dyDescent="0.25"/>
  <cols>
    <col min="11" max="11" width="11.42578125" style="67"/>
    <col min="12" max="16" width="11.42578125" style="4"/>
    <col min="17" max="18" width="11.42578125" style="492"/>
    <col min="19" max="20" width="11.42578125" style="479"/>
    <col min="21" max="22" width="11.42578125" style="67"/>
  </cols>
  <sheetData>
    <row r="1" spans="12:24" x14ac:dyDescent="0.25">
      <c r="W1" s="83"/>
      <c r="X1" s="83"/>
    </row>
    <row r="2" spans="12:24" x14ac:dyDescent="0.25">
      <c r="W2" s="83"/>
      <c r="X2" s="83"/>
    </row>
    <row r="3" spans="12:24" x14ac:dyDescent="0.25">
      <c r="M3" s="311">
        <v>2023</v>
      </c>
      <c r="N3" s="311">
        <v>2024</v>
      </c>
      <c r="O3" s="311">
        <v>2025</v>
      </c>
      <c r="W3" s="4"/>
      <c r="X3" s="83"/>
    </row>
    <row r="4" spans="12:24" x14ac:dyDescent="0.25">
      <c r="L4" s="4" t="s">
        <v>100</v>
      </c>
      <c r="M4" s="262">
        <v>10143.802249999999</v>
      </c>
      <c r="N4" s="270">
        <v>13047.989580000001</v>
      </c>
      <c r="O4" s="270">
        <v>12333.563059999997</v>
      </c>
      <c r="W4" s="4"/>
      <c r="X4" s="83"/>
    </row>
    <row r="5" spans="12:24" x14ac:dyDescent="0.25">
      <c r="L5" s="4" t="s">
        <v>101</v>
      </c>
      <c r="M5" s="262">
        <v>13960.395920000001</v>
      </c>
      <c r="N5" s="270">
        <v>11166.344839999998</v>
      </c>
      <c r="O5" s="270">
        <v>12688.316620000001</v>
      </c>
      <c r="W5" s="4"/>
      <c r="X5" s="83"/>
    </row>
    <row r="6" spans="12:24" x14ac:dyDescent="0.25">
      <c r="L6" s="4" t="s">
        <v>102</v>
      </c>
      <c r="M6" s="262">
        <v>11929.707260000001</v>
      </c>
      <c r="N6" s="270">
        <v>10097.834480000003</v>
      </c>
      <c r="O6" s="270">
        <v>11271.786579999996</v>
      </c>
      <c r="W6" s="4"/>
      <c r="X6" s="83"/>
    </row>
    <row r="7" spans="12:24" x14ac:dyDescent="0.25">
      <c r="L7" s="4" t="s">
        <v>103</v>
      </c>
      <c r="M7" s="262">
        <v>12114.276020000003</v>
      </c>
      <c r="N7" s="270">
        <v>11827</v>
      </c>
      <c r="O7" s="270">
        <v>15001.504120000001</v>
      </c>
      <c r="W7" s="4"/>
      <c r="X7" s="83"/>
    </row>
    <row r="8" spans="12:24" x14ac:dyDescent="0.25">
      <c r="L8" s="4" t="s">
        <v>104</v>
      </c>
      <c r="M8" s="262">
        <v>11729.652879999996</v>
      </c>
      <c r="N8" s="270">
        <v>9585</v>
      </c>
      <c r="O8" s="270">
        <v>12784.127019999998</v>
      </c>
      <c r="W8" s="4"/>
      <c r="X8" s="83"/>
    </row>
    <row r="9" spans="12:24" x14ac:dyDescent="0.25">
      <c r="L9" s="4" t="s">
        <v>105</v>
      </c>
      <c r="M9" s="262">
        <v>7590.8650200000038</v>
      </c>
      <c r="N9" s="270">
        <v>11690.816709999996</v>
      </c>
      <c r="O9" s="270">
        <v>11143.277480000004</v>
      </c>
      <c r="W9" s="4"/>
      <c r="X9" s="83"/>
    </row>
    <row r="10" spans="12:24" x14ac:dyDescent="0.25">
      <c r="L10" s="4" t="s">
        <v>106</v>
      </c>
      <c r="M10" s="262">
        <v>12423.744619999998</v>
      </c>
      <c r="N10" s="270">
        <v>13404.031219999999</v>
      </c>
      <c r="O10" s="270">
        <v>14182.328500000001</v>
      </c>
      <c r="W10" s="4"/>
      <c r="X10" s="83"/>
    </row>
    <row r="11" spans="12:24" x14ac:dyDescent="0.25">
      <c r="L11" s="4" t="s">
        <v>107</v>
      </c>
      <c r="M11" s="262">
        <v>11062.095820000002</v>
      </c>
      <c r="N11" s="270">
        <v>15663.255900000004</v>
      </c>
      <c r="O11" s="270">
        <v>10732.858499999997</v>
      </c>
      <c r="W11" s="4"/>
      <c r="X11" s="83"/>
    </row>
    <row r="12" spans="12:24" x14ac:dyDescent="0.25">
      <c r="L12" s="4" t="s">
        <v>108</v>
      </c>
      <c r="M12" s="262">
        <v>10614.598380000005</v>
      </c>
      <c r="N12" s="270">
        <v>13305.391320000012</v>
      </c>
      <c r="O12" s="270">
        <v>12463.467009999995</v>
      </c>
      <c r="W12" s="4"/>
      <c r="X12" s="83"/>
    </row>
    <row r="13" spans="12:24" x14ac:dyDescent="0.25">
      <c r="L13" s="4" t="s">
        <v>120</v>
      </c>
      <c r="M13" s="262">
        <v>14999.067459999997</v>
      </c>
      <c r="N13" s="270">
        <v>14340.055979999994</v>
      </c>
      <c r="O13" s="270">
        <v>15832.812079999991</v>
      </c>
      <c r="W13" s="4"/>
      <c r="X13" s="83"/>
    </row>
    <row r="14" spans="12:24" x14ac:dyDescent="0.25">
      <c r="L14" s="4" t="s">
        <v>110</v>
      </c>
      <c r="M14" s="262">
        <v>12389.642840000004</v>
      </c>
      <c r="N14" s="270">
        <v>11354.74526</v>
      </c>
      <c r="O14" s="270">
        <v>14468.4187</v>
      </c>
      <c r="W14" s="4"/>
      <c r="X14" s="83"/>
    </row>
    <row r="15" spans="12:24" x14ac:dyDescent="0.25">
      <c r="L15" s="4" t="s">
        <v>111</v>
      </c>
      <c r="M15" s="262">
        <v>9925.847099999999</v>
      </c>
      <c r="N15" s="270">
        <v>12905.773479999998</v>
      </c>
      <c r="O15" s="270">
        <v>10870.011280000002</v>
      </c>
      <c r="W15" s="4"/>
      <c r="X15" s="83"/>
    </row>
    <row r="16" spans="12:24" hidden="1" x14ac:dyDescent="0.25">
      <c r="W16" s="4"/>
      <c r="X16" s="83"/>
    </row>
    <row r="17" spans="2:24" x14ac:dyDescent="0.25">
      <c r="B17" s="553"/>
      <c r="C17" s="553"/>
      <c r="D17" s="553"/>
      <c r="E17" s="553"/>
      <c r="F17" s="553"/>
      <c r="G17" s="553"/>
      <c r="H17" s="553"/>
      <c r="I17" s="553"/>
      <c r="J17" s="553"/>
      <c r="K17" s="553"/>
      <c r="L17" s="311" t="s">
        <v>190</v>
      </c>
      <c r="M17" s="312">
        <f t="shared" ref="M17:N17" si="0">SUM(M4:M16)</f>
        <v>138883.69556999998</v>
      </c>
      <c r="N17" s="312">
        <f t="shared" si="0"/>
        <v>148388.23877000003</v>
      </c>
      <c r="O17" s="312">
        <f t="shared" ref="O17" si="1">SUM(O4:O16)</f>
        <v>153772.47094999999</v>
      </c>
      <c r="P17" s="311"/>
      <c r="Q17" s="490"/>
      <c r="R17" s="490"/>
      <c r="S17" s="490"/>
      <c r="T17" s="490"/>
      <c r="W17" s="4"/>
      <c r="X17" s="83"/>
    </row>
    <row r="18" spans="2:24" x14ac:dyDescent="0.25">
      <c r="B18" s="553" t="s">
        <v>112</v>
      </c>
      <c r="C18" s="553"/>
      <c r="D18" s="553"/>
      <c r="E18" s="553"/>
      <c r="F18" s="553"/>
      <c r="G18" s="553"/>
      <c r="H18" s="553"/>
      <c r="I18" s="553"/>
      <c r="J18" s="553"/>
      <c r="K18" s="553"/>
      <c r="L18" s="311"/>
      <c r="M18" s="312"/>
      <c r="N18" s="312"/>
      <c r="O18" s="312"/>
      <c r="P18" s="311"/>
      <c r="Q18" s="490"/>
      <c r="R18" s="490"/>
      <c r="S18" s="490"/>
      <c r="T18" s="490"/>
      <c r="W18" s="4"/>
      <c r="X18" s="83"/>
    </row>
    <row r="19" spans="2:24" x14ac:dyDescent="0.25">
      <c r="W19" s="4"/>
      <c r="X19" s="83"/>
    </row>
    <row r="20" spans="2:24" x14ac:dyDescent="0.25">
      <c r="W20" s="4"/>
      <c r="X20" s="83"/>
    </row>
    <row r="21" spans="2:24" x14ac:dyDescent="0.25">
      <c r="M21" s="311">
        <v>2023</v>
      </c>
      <c r="N21" s="311">
        <v>2024</v>
      </c>
      <c r="O21" s="311">
        <v>2025</v>
      </c>
      <c r="W21" s="4"/>
      <c r="X21" s="83"/>
    </row>
    <row r="22" spans="2:24" x14ac:dyDescent="0.25">
      <c r="L22" s="4" t="s">
        <v>100</v>
      </c>
      <c r="M22" s="262">
        <v>642.10548662854683</v>
      </c>
      <c r="N22" s="270">
        <v>673.16414962986198</v>
      </c>
      <c r="O22" s="270">
        <v>591.73614425092194</v>
      </c>
      <c r="W22" s="4"/>
      <c r="X22" s="83"/>
    </row>
    <row r="23" spans="2:24" x14ac:dyDescent="0.25">
      <c r="L23" s="4" t="s">
        <v>101</v>
      </c>
      <c r="M23" s="262">
        <v>642.92527385570031</v>
      </c>
      <c r="N23" s="270">
        <v>646.40022526834298</v>
      </c>
      <c r="O23" s="270">
        <v>598.14196534449331</v>
      </c>
      <c r="W23" s="4"/>
      <c r="X23" s="83"/>
    </row>
    <row r="24" spans="2:24" x14ac:dyDescent="0.25">
      <c r="L24" s="4" t="s">
        <v>102</v>
      </c>
      <c r="M24" s="262">
        <v>668.64347348620493</v>
      </c>
      <c r="N24" s="270">
        <v>652.15292873368594</v>
      </c>
      <c r="O24" s="270">
        <v>592.59451042587102</v>
      </c>
      <c r="W24" s="4"/>
      <c r="X24" s="83"/>
    </row>
    <row r="25" spans="2:24" x14ac:dyDescent="0.25">
      <c r="L25" s="4" t="s">
        <v>103</v>
      </c>
      <c r="M25" s="262">
        <v>664.34227903616784</v>
      </c>
      <c r="N25" s="270">
        <v>677</v>
      </c>
      <c r="O25" s="270">
        <v>585.18589001327405</v>
      </c>
      <c r="W25" s="4"/>
      <c r="X25" s="83"/>
    </row>
    <row r="26" spans="2:24" x14ac:dyDescent="0.25">
      <c r="L26" s="4" t="s">
        <v>104</v>
      </c>
      <c r="M26" s="262">
        <v>686.26829304773139</v>
      </c>
      <c r="N26" s="270">
        <v>670</v>
      </c>
      <c r="O26" s="270">
        <v>571.0521413451977</v>
      </c>
      <c r="W26" s="4"/>
      <c r="X26" s="83"/>
    </row>
    <row r="27" spans="2:24" x14ac:dyDescent="0.25">
      <c r="L27" s="4" t="s">
        <v>105</v>
      </c>
      <c r="M27" s="262">
        <v>702.22327309938066</v>
      </c>
      <c r="N27" s="270">
        <v>636.50786464173416</v>
      </c>
      <c r="O27" s="270">
        <v>572.81457376039452</v>
      </c>
      <c r="W27" s="4"/>
      <c r="X27" s="83"/>
    </row>
    <row r="28" spans="2:24" x14ac:dyDescent="0.25">
      <c r="L28" s="4" t="s">
        <v>106</v>
      </c>
      <c r="M28" s="262">
        <v>706.35781227125733</v>
      </c>
      <c r="N28" s="270">
        <v>662.39168980389786</v>
      </c>
      <c r="O28" s="270">
        <v>557.2430697822291</v>
      </c>
      <c r="W28" s="4"/>
      <c r="X28" s="83"/>
    </row>
    <row r="29" spans="2:24" x14ac:dyDescent="0.25">
      <c r="L29" s="4" t="s">
        <v>107</v>
      </c>
      <c r="M29" s="262">
        <v>694.03859041965859</v>
      </c>
      <c r="N29" s="270">
        <v>632.79514127072389</v>
      </c>
      <c r="O29" s="270">
        <v>568.49029268391121</v>
      </c>
      <c r="W29" s="4"/>
      <c r="X29" s="83"/>
    </row>
    <row r="30" spans="2:24" x14ac:dyDescent="0.25">
      <c r="L30" s="4" t="s">
        <v>108</v>
      </c>
      <c r="M30" s="262">
        <v>684.87352132865112</v>
      </c>
      <c r="N30" s="270">
        <v>645.17397223007742</v>
      </c>
      <c r="O30" s="270">
        <v>571.5211469075814</v>
      </c>
      <c r="W30" s="4"/>
      <c r="X30" s="83"/>
    </row>
    <row r="31" spans="2:24" x14ac:dyDescent="0.25">
      <c r="L31" s="4" t="s">
        <v>120</v>
      </c>
      <c r="M31" s="262">
        <v>667.67486490123417</v>
      </c>
      <c r="N31" s="270">
        <v>634.0524062584592</v>
      </c>
      <c r="O31" s="270">
        <v>534.42757339920445</v>
      </c>
      <c r="W31" s="4"/>
      <c r="X31" s="83"/>
    </row>
    <row r="32" spans="2:24" x14ac:dyDescent="0.25">
      <c r="L32" s="4" t="s">
        <v>110</v>
      </c>
      <c r="M32" s="262">
        <v>678.79902581598526</v>
      </c>
      <c r="N32" s="270">
        <v>633</v>
      </c>
      <c r="O32" s="270">
        <v>557.24769217523419</v>
      </c>
      <c r="W32" s="4"/>
      <c r="X32" s="83"/>
    </row>
    <row r="33" spans="2:24" x14ac:dyDescent="0.25">
      <c r="L33" s="4" t="s">
        <v>111</v>
      </c>
      <c r="M33" s="262">
        <v>682.46101836487082</v>
      </c>
      <c r="N33" s="270">
        <v>621.03929783215131</v>
      </c>
      <c r="O33" s="270">
        <v>545.30820781264151</v>
      </c>
      <c r="W33" s="4"/>
      <c r="X33" s="83"/>
    </row>
    <row r="34" spans="2:24" x14ac:dyDescent="0.25">
      <c r="L34" s="311"/>
      <c r="M34" s="312"/>
      <c r="N34" s="312"/>
      <c r="O34" s="312"/>
      <c r="W34" s="4"/>
      <c r="X34" s="83"/>
    </row>
    <row r="35" spans="2:24" ht="6" customHeight="1" x14ac:dyDescent="0.25">
      <c r="W35" s="83"/>
      <c r="X35" s="83"/>
    </row>
    <row r="36" spans="2:24" x14ac:dyDescent="0.25">
      <c r="B36" s="553" t="s">
        <v>112</v>
      </c>
      <c r="C36" s="553"/>
      <c r="D36" s="553"/>
      <c r="E36" s="553"/>
      <c r="F36" s="553"/>
      <c r="G36" s="553"/>
      <c r="H36" s="553"/>
      <c r="I36" s="553"/>
      <c r="J36" s="553"/>
      <c r="K36" s="553"/>
      <c r="W36" s="83"/>
      <c r="X36" s="83"/>
    </row>
    <row r="37" spans="2:24" x14ac:dyDescent="0.25">
      <c r="W37" s="83"/>
      <c r="X37" s="83"/>
    </row>
    <row r="38" spans="2:24" x14ac:dyDescent="0.25">
      <c r="W38" s="257"/>
      <c r="X38" s="83"/>
    </row>
    <row r="39" spans="2:24" x14ac:dyDescent="0.25">
      <c r="W39" s="257"/>
      <c r="X39" s="83"/>
    </row>
    <row r="40" spans="2:24" x14ac:dyDescent="0.25">
      <c r="W40" s="257"/>
      <c r="X40" s="83"/>
    </row>
    <row r="41" spans="2:24" x14ac:dyDescent="0.25">
      <c r="W41" s="257"/>
    </row>
    <row r="42" spans="2:24" x14ac:dyDescent="0.25">
      <c r="W42" s="257"/>
    </row>
    <row r="43" spans="2:24" x14ac:dyDescent="0.25">
      <c r="W43" s="257"/>
    </row>
    <row r="44" spans="2:24" x14ac:dyDescent="0.25">
      <c r="W44" s="257"/>
    </row>
    <row r="45" spans="2:24" x14ac:dyDescent="0.25">
      <c r="W45" s="257"/>
    </row>
    <row r="46" spans="2:24" x14ac:dyDescent="0.25">
      <c r="W46" s="257"/>
    </row>
    <row r="47" spans="2:24" x14ac:dyDescent="0.25">
      <c r="W47" s="257"/>
    </row>
    <row r="48" spans="2:24" x14ac:dyDescent="0.25">
      <c r="W48" s="257"/>
    </row>
    <row r="49" spans="23:23" x14ac:dyDescent="0.25">
      <c r="W49" s="257"/>
    </row>
    <row r="50" spans="23:23" x14ac:dyDescent="0.25">
      <c r="W50" s="257"/>
    </row>
    <row r="51" spans="23:23" x14ac:dyDescent="0.25">
      <c r="W51" s="257"/>
    </row>
    <row r="52" spans="23:23" x14ac:dyDescent="0.25">
      <c r="W52" s="257"/>
    </row>
    <row r="53" spans="23:23" x14ac:dyDescent="0.25">
      <c r="W53" s="257"/>
    </row>
    <row r="54" spans="23:23" x14ac:dyDescent="0.25">
      <c r="W54" s="257"/>
    </row>
    <row r="55" spans="23:23" x14ac:dyDescent="0.25">
      <c r="W55" s="257"/>
    </row>
  </sheetData>
  <mergeCells count="3">
    <mergeCell ref="B17:K17"/>
    <mergeCell ref="B36:K36"/>
    <mergeCell ref="B18:K18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O17" formulaRange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11D81-965E-4852-9F0C-9FBC7AF85161}">
  <sheetPr codeName="Hoja25">
    <pageSetUpPr fitToPage="1"/>
  </sheetPr>
  <dimension ref="B1:J32"/>
  <sheetViews>
    <sheetView zoomScaleNormal="100" zoomScaleSheetLayoutView="120" workbookViewId="0">
      <selection activeCell="M23" sqref="M23"/>
    </sheetView>
  </sheetViews>
  <sheetFormatPr baseColWidth="10" defaultColWidth="11.42578125" defaultRowHeight="15" x14ac:dyDescent="0.25"/>
  <cols>
    <col min="1" max="1" width="8.28515625" customWidth="1"/>
    <col min="2" max="2" width="16" customWidth="1"/>
    <col min="3" max="10" width="8.7109375" customWidth="1"/>
  </cols>
  <sheetData>
    <row r="1" spans="2:10" ht="15.75" thickBot="1" x14ac:dyDescent="0.3"/>
    <row r="2" spans="2:10" ht="15.75" thickBot="1" x14ac:dyDescent="0.3">
      <c r="B2" s="577" t="s">
        <v>244</v>
      </c>
      <c r="C2" s="578"/>
      <c r="D2" s="578"/>
      <c r="E2" s="578"/>
      <c r="F2" s="578"/>
      <c r="G2" s="578"/>
      <c r="H2" s="578"/>
      <c r="I2" s="578"/>
      <c r="J2" s="580"/>
    </row>
    <row r="3" spans="2:10" ht="21" customHeight="1" x14ac:dyDescent="0.25">
      <c r="B3" s="588" t="s">
        <v>40</v>
      </c>
      <c r="C3" s="589"/>
      <c r="D3" s="589"/>
      <c r="E3" s="589"/>
      <c r="F3" s="589"/>
      <c r="G3" s="589"/>
      <c r="H3" s="589"/>
      <c r="I3" s="589"/>
      <c r="J3" s="590"/>
    </row>
    <row r="4" spans="2:10" x14ac:dyDescent="0.25">
      <c r="B4" s="597" t="s">
        <v>81</v>
      </c>
      <c r="C4" s="591">
        <v>2022</v>
      </c>
      <c r="D4" s="592"/>
      <c r="E4" s="591">
        <v>2023</v>
      </c>
      <c r="F4" s="592"/>
      <c r="G4" s="627">
        <v>2024</v>
      </c>
      <c r="H4" s="591"/>
      <c r="I4" s="627">
        <v>2025</v>
      </c>
      <c r="J4" s="628"/>
    </row>
    <row r="5" spans="2:10" ht="24.95" customHeight="1" x14ac:dyDescent="0.25">
      <c r="B5" s="598"/>
      <c r="C5" s="112" t="s">
        <v>82</v>
      </c>
      <c r="D5" s="113" t="s">
        <v>83</v>
      </c>
      <c r="E5" s="112" t="s">
        <v>82</v>
      </c>
      <c r="F5" s="113" t="s">
        <v>83</v>
      </c>
      <c r="G5" s="112" t="s">
        <v>82</v>
      </c>
      <c r="H5" s="113" t="s">
        <v>83</v>
      </c>
      <c r="I5" s="112" t="s">
        <v>82</v>
      </c>
      <c r="J5" s="114" t="s">
        <v>83</v>
      </c>
    </row>
    <row r="6" spans="2:10" ht="17.25" customHeight="1" x14ac:dyDescent="0.25">
      <c r="B6" s="599"/>
      <c r="C6" s="352" t="s">
        <v>263</v>
      </c>
      <c r="D6" s="353" t="s">
        <v>264</v>
      </c>
      <c r="E6" s="352" t="s">
        <v>263</v>
      </c>
      <c r="F6" s="353" t="s">
        <v>264</v>
      </c>
      <c r="G6" s="352" t="s">
        <v>263</v>
      </c>
      <c r="H6" s="353" t="s">
        <v>264</v>
      </c>
      <c r="I6" s="352" t="s">
        <v>263</v>
      </c>
      <c r="J6" s="127" t="s">
        <v>264</v>
      </c>
    </row>
    <row r="7" spans="2:10" ht="17.25" customHeight="1" x14ac:dyDescent="0.25">
      <c r="B7" s="141" t="s">
        <v>86</v>
      </c>
      <c r="C7" s="184">
        <v>910.85</v>
      </c>
      <c r="D7" s="185">
        <v>668.0725366415985</v>
      </c>
      <c r="E7" s="184">
        <v>605.79999999999995</v>
      </c>
      <c r="F7" s="185">
        <v>707.22956421261142</v>
      </c>
      <c r="G7" s="184">
        <v>746.82500000000016</v>
      </c>
      <c r="H7" s="185">
        <v>682.1065042011179</v>
      </c>
      <c r="I7" s="184">
        <v>961.36700000000019</v>
      </c>
      <c r="J7" s="186">
        <v>598.83670856187075</v>
      </c>
    </row>
    <row r="8" spans="2:10" x14ac:dyDescent="0.25">
      <c r="B8" s="141" t="s">
        <v>126</v>
      </c>
      <c r="C8" s="184">
        <v>98</v>
      </c>
      <c r="D8" s="185">
        <v>621.42857142857144</v>
      </c>
      <c r="E8" s="184">
        <v>133</v>
      </c>
      <c r="F8" s="185">
        <v>809.50383458646627</v>
      </c>
      <c r="G8" s="184">
        <v>161.5</v>
      </c>
      <c r="H8" s="185">
        <v>672.37164086687312</v>
      </c>
      <c r="I8" s="400">
        <v>131</v>
      </c>
      <c r="J8" s="186">
        <v>586.59541984732823</v>
      </c>
    </row>
    <row r="9" spans="2:10" x14ac:dyDescent="0.25">
      <c r="B9" s="141" t="s">
        <v>127</v>
      </c>
      <c r="C9" s="184"/>
      <c r="D9" s="185"/>
      <c r="E9" s="184">
        <v>8</v>
      </c>
      <c r="F9" s="185">
        <v>1008</v>
      </c>
      <c r="G9" s="184">
        <v>14</v>
      </c>
      <c r="H9" s="185">
        <v>1010.1428571428571</v>
      </c>
      <c r="I9" s="184"/>
      <c r="J9" s="186"/>
    </row>
    <row r="10" spans="2:10" x14ac:dyDescent="0.25">
      <c r="B10" s="141" t="s">
        <v>87</v>
      </c>
      <c r="C10" s="184">
        <v>2602.317</v>
      </c>
      <c r="D10" s="185">
        <v>642.92959697069932</v>
      </c>
      <c r="E10" s="184">
        <v>3231.40058</v>
      </c>
      <c r="F10" s="185">
        <v>660.6451528210099</v>
      </c>
      <c r="G10" s="184">
        <v>4394.0111999999999</v>
      </c>
      <c r="H10" s="185">
        <v>592.20410953891042</v>
      </c>
      <c r="I10" s="184">
        <v>4980.625</v>
      </c>
      <c r="J10" s="186">
        <v>506.86852152089341</v>
      </c>
    </row>
    <row r="11" spans="2:10" x14ac:dyDescent="0.25">
      <c r="B11" s="141" t="s">
        <v>88</v>
      </c>
      <c r="C11" s="184">
        <v>27.05</v>
      </c>
      <c r="D11" s="185">
        <v>602.32717190388166</v>
      </c>
      <c r="E11" s="184">
        <v>31.25</v>
      </c>
      <c r="F11" s="185">
        <v>674.83327999999995</v>
      </c>
      <c r="G11" s="184">
        <v>44.024999999999999</v>
      </c>
      <c r="H11" s="185">
        <v>615.0825667234526</v>
      </c>
      <c r="I11" s="184">
        <v>51.25</v>
      </c>
      <c r="J11" s="186">
        <v>557.47219512195124</v>
      </c>
    </row>
    <row r="12" spans="2:10" x14ac:dyDescent="0.25">
      <c r="B12" s="141" t="s">
        <v>90</v>
      </c>
      <c r="C12" s="184">
        <v>31.971</v>
      </c>
      <c r="D12" s="185">
        <v>568.94654530668424</v>
      </c>
      <c r="E12" s="184">
        <v>11.989000000000001</v>
      </c>
      <c r="F12" s="185">
        <v>719.22595712736666</v>
      </c>
      <c r="G12" s="184">
        <v>20.135999999999999</v>
      </c>
      <c r="H12" s="185">
        <v>670.94110051648795</v>
      </c>
      <c r="I12" s="184">
        <v>133.5</v>
      </c>
      <c r="J12" s="186">
        <v>574.39475655430715</v>
      </c>
    </row>
    <row r="13" spans="2:10" x14ac:dyDescent="0.25">
      <c r="B13" s="141" t="s">
        <v>128</v>
      </c>
      <c r="C13" s="184"/>
      <c r="D13" s="185"/>
      <c r="E13" s="184"/>
      <c r="F13" s="185"/>
      <c r="G13" s="184">
        <v>24</v>
      </c>
      <c r="H13" s="185">
        <v>596.83416666666665</v>
      </c>
      <c r="I13" s="184">
        <v>6</v>
      </c>
      <c r="J13" s="186">
        <v>520</v>
      </c>
    </row>
    <row r="14" spans="2:10" x14ac:dyDescent="0.25">
      <c r="B14" s="141" t="s">
        <v>113</v>
      </c>
      <c r="C14" s="184">
        <v>3710.2700000000013</v>
      </c>
      <c r="D14" s="185">
        <v>851.85761683112025</v>
      </c>
      <c r="E14" s="184">
        <v>3957.7502400000003</v>
      </c>
      <c r="F14" s="185">
        <v>990.70229353330785</v>
      </c>
      <c r="G14" s="184">
        <v>4138.8633999999984</v>
      </c>
      <c r="H14" s="185">
        <v>958.06894230913781</v>
      </c>
      <c r="I14" s="184">
        <v>3013.0869999999991</v>
      </c>
      <c r="J14" s="186">
        <v>771.17047400224408</v>
      </c>
    </row>
    <row r="15" spans="2:10" x14ac:dyDescent="0.25">
      <c r="B15" s="141" t="s">
        <v>93</v>
      </c>
      <c r="C15" s="184"/>
      <c r="D15" s="185"/>
      <c r="E15" s="184"/>
      <c r="F15" s="185"/>
      <c r="G15" s="184"/>
      <c r="H15" s="185"/>
      <c r="I15" s="184">
        <v>4.9980000000000002</v>
      </c>
      <c r="J15" s="186">
        <v>530</v>
      </c>
    </row>
    <row r="16" spans="2:10" x14ac:dyDescent="0.25">
      <c r="B16" s="141" t="s">
        <v>162</v>
      </c>
      <c r="C16" s="184"/>
      <c r="D16" s="185"/>
      <c r="E16" s="184"/>
      <c r="F16" s="185"/>
      <c r="G16" s="184"/>
      <c r="H16" s="185"/>
      <c r="I16" s="184"/>
      <c r="J16" s="186"/>
    </row>
    <row r="17" spans="2:10" x14ac:dyDescent="0.25">
      <c r="B17" s="141" t="s">
        <v>131</v>
      </c>
      <c r="C17" s="184">
        <v>80</v>
      </c>
      <c r="D17" s="185">
        <v>662.923</v>
      </c>
      <c r="E17" s="184">
        <v>52</v>
      </c>
      <c r="F17" s="185">
        <v>657.08211538461546</v>
      </c>
      <c r="G17" s="184">
        <v>26</v>
      </c>
      <c r="H17" s="185">
        <v>684.61538461538464</v>
      </c>
      <c r="I17" s="184">
        <v>78</v>
      </c>
      <c r="J17" s="186">
        <v>645.06179487179486</v>
      </c>
    </row>
    <row r="18" spans="2:10" x14ac:dyDescent="0.25">
      <c r="B18" s="141" t="s">
        <v>115</v>
      </c>
      <c r="C18" s="184">
        <v>289.97500000000002</v>
      </c>
      <c r="D18" s="185">
        <v>584.66764376239314</v>
      </c>
      <c r="E18" s="184">
        <v>216</v>
      </c>
      <c r="F18" s="185">
        <v>628.88888888888891</v>
      </c>
      <c r="G18" s="184">
        <v>245</v>
      </c>
      <c r="H18" s="185">
        <v>642.81632653061229</v>
      </c>
      <c r="I18" s="184">
        <v>192</v>
      </c>
      <c r="J18" s="186">
        <v>556.25</v>
      </c>
    </row>
    <row r="19" spans="2:10" x14ac:dyDescent="0.25">
      <c r="B19" s="141" t="s">
        <v>94</v>
      </c>
      <c r="C19" s="184">
        <v>670</v>
      </c>
      <c r="D19" s="185">
        <v>605.41617910447746</v>
      </c>
      <c r="E19" s="184">
        <v>665</v>
      </c>
      <c r="F19" s="185">
        <v>669.97996992481194</v>
      </c>
      <c r="G19" s="184">
        <v>539</v>
      </c>
      <c r="H19" s="185">
        <v>620.06949907235617</v>
      </c>
      <c r="I19" s="184">
        <v>479.05</v>
      </c>
      <c r="J19" s="186">
        <v>570.09888320634582</v>
      </c>
    </row>
    <row r="20" spans="2:10" x14ac:dyDescent="0.25">
      <c r="B20" s="17" t="s">
        <v>164</v>
      </c>
      <c r="C20" s="132">
        <v>12.1556</v>
      </c>
      <c r="D20" s="133">
        <v>728.45355227220375</v>
      </c>
      <c r="E20" s="132">
        <v>8.5</v>
      </c>
      <c r="F20" s="133">
        <v>2039.4835294117647</v>
      </c>
      <c r="G20" s="132">
        <v>6</v>
      </c>
      <c r="H20" s="133">
        <v>642.29166666666663</v>
      </c>
      <c r="I20" s="132">
        <v>14</v>
      </c>
      <c r="J20" s="134">
        <v>576.60642857142864</v>
      </c>
    </row>
    <row r="21" spans="2:10" x14ac:dyDescent="0.25">
      <c r="B21" s="17" t="s">
        <v>95</v>
      </c>
      <c r="C21" s="132">
        <v>30.6416</v>
      </c>
      <c r="D21" s="133">
        <v>636.25496057647103</v>
      </c>
      <c r="E21" s="132">
        <v>7.1845500000000015</v>
      </c>
      <c r="F21" s="133">
        <v>1067.1120668657045</v>
      </c>
      <c r="G21" s="132">
        <v>60.719000000000008</v>
      </c>
      <c r="H21" s="133">
        <v>826.26261960835973</v>
      </c>
      <c r="I21" s="132">
        <v>21.048000000000002</v>
      </c>
      <c r="J21" s="134">
        <v>810.30549220828584</v>
      </c>
    </row>
    <row r="22" spans="2:10" x14ac:dyDescent="0.25">
      <c r="B22" s="17" t="s">
        <v>165</v>
      </c>
      <c r="C22" s="132"/>
      <c r="D22" s="133"/>
      <c r="E22" s="132">
        <v>8</v>
      </c>
      <c r="F22" s="133">
        <v>694.17124999999999</v>
      </c>
      <c r="G22" s="132">
        <v>45.125</v>
      </c>
      <c r="H22" s="133">
        <v>655.15634349030472</v>
      </c>
      <c r="I22" s="132"/>
      <c r="J22" s="134"/>
    </row>
    <row r="23" spans="2:10" x14ac:dyDescent="0.25">
      <c r="B23" s="17" t="s">
        <v>96</v>
      </c>
      <c r="C23" s="132">
        <v>392.79300000000001</v>
      </c>
      <c r="D23" s="133">
        <v>638.76777335644988</v>
      </c>
      <c r="E23" s="132">
        <v>961.43312000000003</v>
      </c>
      <c r="F23" s="133">
        <v>658.38881231801145</v>
      </c>
      <c r="G23" s="132">
        <v>883.69371999999998</v>
      </c>
      <c r="H23" s="133">
        <v>607.590591455148</v>
      </c>
      <c r="I23" s="132">
        <v>522.60928000000001</v>
      </c>
      <c r="J23" s="134">
        <v>564.42313844867056</v>
      </c>
    </row>
    <row r="24" spans="2:10" x14ac:dyDescent="0.25">
      <c r="B24" s="17" t="s">
        <v>167</v>
      </c>
      <c r="C24" s="132"/>
      <c r="D24" s="133"/>
      <c r="E24" s="132"/>
      <c r="F24" s="133"/>
      <c r="G24" s="132">
        <v>9.525599999999999</v>
      </c>
      <c r="H24" s="133">
        <v>632.47144536827079</v>
      </c>
      <c r="I24" s="132">
        <v>15.876000000000001</v>
      </c>
      <c r="J24" s="134">
        <v>561.77563618039801</v>
      </c>
    </row>
    <row r="25" spans="2:10" x14ac:dyDescent="0.25">
      <c r="B25" s="17" t="s">
        <v>134</v>
      </c>
      <c r="C25" s="132">
        <v>85.775000000000006</v>
      </c>
      <c r="D25" s="133">
        <v>602.2588166715243</v>
      </c>
      <c r="E25" s="132">
        <v>121.325</v>
      </c>
      <c r="F25" s="133">
        <v>696.16542344941274</v>
      </c>
      <c r="G25" s="132">
        <v>106.8</v>
      </c>
      <c r="H25" s="133">
        <v>641.5689138576779</v>
      </c>
      <c r="I25" s="132">
        <v>139.80000000000001</v>
      </c>
      <c r="J25" s="134">
        <v>540.2613018597998</v>
      </c>
    </row>
    <row r="26" spans="2:10" x14ac:dyDescent="0.25">
      <c r="B26" s="17" t="s">
        <v>97</v>
      </c>
      <c r="C26" s="132">
        <v>51.15</v>
      </c>
      <c r="D26" s="133">
        <v>480</v>
      </c>
      <c r="E26" s="132"/>
      <c r="F26" s="133"/>
      <c r="G26" s="132">
        <v>26</v>
      </c>
      <c r="H26" s="133">
        <v>680</v>
      </c>
      <c r="I26" s="132">
        <v>190</v>
      </c>
      <c r="J26" s="134">
        <v>580.84073684210534</v>
      </c>
    </row>
    <row r="27" spans="2:10" x14ac:dyDescent="0.25">
      <c r="B27" s="17" t="s">
        <v>166</v>
      </c>
      <c r="C27" s="132">
        <v>9</v>
      </c>
      <c r="D27" s="133">
        <v>667</v>
      </c>
      <c r="E27" s="132">
        <v>11</v>
      </c>
      <c r="F27" s="133">
        <v>680</v>
      </c>
      <c r="G27" s="132"/>
      <c r="H27" s="133"/>
      <c r="I27" s="132"/>
      <c r="J27" s="134"/>
    </row>
    <row r="28" spans="2:10" ht="15.75" thickBot="1" x14ac:dyDescent="0.3">
      <c r="B28" s="25" t="s">
        <v>98</v>
      </c>
      <c r="C28" s="165">
        <v>9001.9482000000007</v>
      </c>
      <c r="D28" s="188">
        <v>725.09799489848206</v>
      </c>
      <c r="E28" s="165">
        <v>10029.63249</v>
      </c>
      <c r="F28" s="188">
        <v>797.704215780293</v>
      </c>
      <c r="G28" s="165">
        <v>11491.223919999997</v>
      </c>
      <c r="H28" s="188">
        <v>737.67324864730267</v>
      </c>
      <c r="I28" s="165">
        <v>10934.210279999999</v>
      </c>
      <c r="J28" s="166">
        <v>599.66113803328062</v>
      </c>
    </row>
    <row r="29" spans="2:10" ht="57.6" customHeight="1" thickBot="1" x14ac:dyDescent="0.3">
      <c r="B29" s="585" t="s">
        <v>290</v>
      </c>
      <c r="C29" s="674"/>
      <c r="D29" s="674"/>
      <c r="E29" s="674"/>
      <c r="F29" s="674"/>
      <c r="G29" s="674"/>
      <c r="H29" s="674"/>
      <c r="I29" s="674"/>
      <c r="J29" s="675"/>
    </row>
    <row r="32" spans="2:10" x14ac:dyDescent="0.25">
      <c r="C32" t="s">
        <v>76</v>
      </c>
    </row>
  </sheetData>
  <mergeCells count="8">
    <mergeCell ref="B29:J29"/>
    <mergeCell ref="B2:J2"/>
    <mergeCell ref="B3:J3"/>
    <mergeCell ref="C4:D4"/>
    <mergeCell ref="I4:J4"/>
    <mergeCell ref="B4:B6"/>
    <mergeCell ref="E4:F4"/>
    <mergeCell ref="G4:H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FC09-C823-4A50-B8B8-38209215E460}">
  <sheetPr codeName="Hoja26">
    <pageSetUpPr fitToPage="1"/>
  </sheetPr>
  <dimension ref="B1:T46"/>
  <sheetViews>
    <sheetView zoomScaleNormal="100" zoomScaleSheetLayoutView="120" workbookViewId="0">
      <selection activeCell="P26" sqref="P26"/>
    </sheetView>
  </sheetViews>
  <sheetFormatPr baseColWidth="10" defaultColWidth="11.42578125" defaultRowHeight="15" x14ac:dyDescent="0.25"/>
  <cols>
    <col min="1" max="1" width="1.85546875" style="67" customWidth="1"/>
    <col min="2" max="2" width="13.85546875" style="77" customWidth="1"/>
    <col min="3" max="3" width="14.28515625" style="128" customWidth="1"/>
    <col min="4" max="15" width="10" style="67" customWidth="1"/>
    <col min="16" max="16384" width="11.42578125" style="67"/>
  </cols>
  <sheetData>
    <row r="1" spans="2:15" ht="15.75" thickBot="1" x14ac:dyDescent="0.3"/>
    <row r="2" spans="2:15" ht="15.75" thickBot="1" x14ac:dyDescent="0.3">
      <c r="B2" s="517" t="s">
        <v>245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20"/>
    </row>
    <row r="3" spans="2:15" ht="24" customHeight="1" x14ac:dyDescent="0.25">
      <c r="B3" s="517" t="s">
        <v>276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20"/>
    </row>
    <row r="4" spans="2:15" ht="20.25" customHeight="1" x14ac:dyDescent="0.25">
      <c r="B4" s="129" t="s">
        <v>148</v>
      </c>
      <c r="C4" s="130" t="s">
        <v>156</v>
      </c>
      <c r="D4" s="219" t="s">
        <v>100</v>
      </c>
      <c r="E4" s="219" t="s">
        <v>101</v>
      </c>
      <c r="F4" s="304" t="s">
        <v>102</v>
      </c>
      <c r="G4" s="219" t="s">
        <v>103</v>
      </c>
      <c r="H4" s="219" t="s">
        <v>104</v>
      </c>
      <c r="I4" s="219" t="s">
        <v>105</v>
      </c>
      <c r="J4" s="219" t="s">
        <v>106</v>
      </c>
      <c r="K4" s="219" t="s">
        <v>107</v>
      </c>
      <c r="L4" s="219" t="s">
        <v>108</v>
      </c>
      <c r="M4" s="219" t="s">
        <v>120</v>
      </c>
      <c r="N4" s="219" t="s">
        <v>110</v>
      </c>
      <c r="O4" s="220" t="s">
        <v>111</v>
      </c>
    </row>
    <row r="5" spans="2:15" ht="15.75" customHeight="1" x14ac:dyDescent="0.25">
      <c r="B5" s="181" t="s">
        <v>168</v>
      </c>
      <c r="C5" s="199" t="s">
        <v>163</v>
      </c>
      <c r="D5" s="179"/>
      <c r="E5" s="179"/>
      <c r="F5" s="179"/>
      <c r="G5" s="179"/>
      <c r="H5" s="179"/>
      <c r="I5" s="153"/>
      <c r="J5" s="139"/>
      <c r="K5" s="179"/>
      <c r="L5" s="305"/>
      <c r="M5" s="179"/>
      <c r="N5" s="179"/>
      <c r="O5" s="180"/>
    </row>
    <row r="6" spans="2:15" ht="15.75" customHeight="1" x14ac:dyDescent="0.25">
      <c r="B6" s="677" t="s">
        <v>149</v>
      </c>
      <c r="C6" s="200" t="s">
        <v>157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59"/>
    </row>
    <row r="7" spans="2:15" ht="15.75" customHeight="1" x14ac:dyDescent="0.25">
      <c r="B7" s="679"/>
      <c r="C7" s="155" t="s">
        <v>116</v>
      </c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58"/>
    </row>
    <row r="8" spans="2:15" ht="15.75" customHeight="1" x14ac:dyDescent="0.25">
      <c r="B8" s="296" t="s">
        <v>257</v>
      </c>
      <c r="C8" s="302" t="s">
        <v>256</v>
      </c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7"/>
    </row>
    <row r="9" spans="2:15" ht="15.75" customHeight="1" x14ac:dyDescent="0.25">
      <c r="B9" s="677" t="s">
        <v>150</v>
      </c>
      <c r="C9" s="199" t="s">
        <v>89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57"/>
    </row>
    <row r="10" spans="2:15" ht="15.75" customHeight="1" x14ac:dyDescent="0.25">
      <c r="B10" s="678"/>
      <c r="C10" s="199" t="s">
        <v>158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57"/>
    </row>
    <row r="11" spans="2:15" ht="15.75" customHeight="1" x14ac:dyDescent="0.25">
      <c r="B11" s="678"/>
      <c r="C11" s="199" t="s">
        <v>130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57"/>
    </row>
    <row r="12" spans="2:15" ht="15.75" customHeight="1" x14ac:dyDescent="0.25">
      <c r="B12" s="678"/>
      <c r="C12" s="199" t="s">
        <v>165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57"/>
    </row>
    <row r="13" spans="2:15" ht="15.75" customHeight="1" x14ac:dyDescent="0.25">
      <c r="B13" s="678"/>
      <c r="C13" s="218" t="s">
        <v>96</v>
      </c>
      <c r="D13" s="217">
        <v>1.5</v>
      </c>
      <c r="E13" s="217">
        <v>26</v>
      </c>
      <c r="F13" s="217">
        <v>38</v>
      </c>
      <c r="G13" s="217"/>
      <c r="H13" s="217">
        <v>26</v>
      </c>
      <c r="I13" s="217">
        <v>25.99128</v>
      </c>
      <c r="J13" s="217">
        <v>78</v>
      </c>
      <c r="K13" s="217">
        <v>47.0304</v>
      </c>
      <c r="L13" s="217">
        <v>58.863999999999997</v>
      </c>
      <c r="M13" s="217">
        <v>53.983599999999996</v>
      </c>
      <c r="N13" s="217">
        <v>104</v>
      </c>
      <c r="O13" s="221">
        <v>63.24</v>
      </c>
    </row>
    <row r="14" spans="2:15" ht="15.75" customHeight="1" x14ac:dyDescent="0.25">
      <c r="B14" s="679"/>
      <c r="C14" s="154" t="s">
        <v>167</v>
      </c>
      <c r="D14" s="139"/>
      <c r="E14" s="153"/>
      <c r="F14" s="153"/>
      <c r="G14" s="153"/>
      <c r="H14" s="153"/>
      <c r="I14" s="153">
        <v>13.608000000000001</v>
      </c>
      <c r="J14" s="153"/>
      <c r="K14" s="153"/>
      <c r="L14" s="153"/>
      <c r="M14" s="153">
        <v>2.2679999999999998</v>
      </c>
      <c r="N14" s="153"/>
      <c r="O14" s="156"/>
    </row>
    <row r="15" spans="2:15" ht="15.75" customHeight="1" x14ac:dyDescent="0.25">
      <c r="B15" s="676" t="s">
        <v>170</v>
      </c>
      <c r="C15" s="200" t="s">
        <v>88</v>
      </c>
      <c r="D15" s="138"/>
      <c r="E15" s="138"/>
      <c r="F15" s="138">
        <v>4.5</v>
      </c>
      <c r="G15" s="138">
        <v>5.75</v>
      </c>
      <c r="H15" s="138">
        <v>3.25</v>
      </c>
      <c r="I15" s="138">
        <v>4.5</v>
      </c>
      <c r="J15" s="138">
        <v>14.25</v>
      </c>
      <c r="K15" s="138">
        <v>4</v>
      </c>
      <c r="L15" s="138">
        <v>4</v>
      </c>
      <c r="M15" s="138">
        <v>2</v>
      </c>
      <c r="N15" s="138">
        <v>7</v>
      </c>
      <c r="O15" s="159">
        <v>2</v>
      </c>
    </row>
    <row r="16" spans="2:15" ht="15.75" customHeight="1" x14ac:dyDescent="0.25">
      <c r="B16" s="676"/>
      <c r="C16" s="199" t="s">
        <v>128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>
        <v>6</v>
      </c>
      <c r="N16" s="139"/>
      <c r="O16" s="157"/>
    </row>
    <row r="17" spans="2:15" ht="15.75" customHeight="1" x14ac:dyDescent="0.25">
      <c r="B17" s="676"/>
      <c r="C17" s="199" t="s">
        <v>93</v>
      </c>
      <c r="D17" s="139"/>
      <c r="E17" s="139"/>
      <c r="F17" s="139"/>
      <c r="G17" s="139"/>
      <c r="H17" s="139"/>
      <c r="I17" s="139"/>
      <c r="J17" s="139"/>
      <c r="K17" s="139"/>
      <c r="L17" s="139">
        <v>4.9980000000000002</v>
      </c>
      <c r="M17" s="139"/>
      <c r="N17" s="139"/>
      <c r="O17" s="157"/>
    </row>
    <row r="18" spans="2:15" ht="15.75" customHeight="1" x14ac:dyDescent="0.25">
      <c r="B18" s="676"/>
      <c r="C18" s="199" t="s">
        <v>129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57"/>
    </row>
    <row r="19" spans="2:15" ht="15.75" customHeight="1" x14ac:dyDescent="0.25">
      <c r="B19" s="676"/>
      <c r="C19" s="199" t="s">
        <v>132</v>
      </c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57"/>
    </row>
    <row r="20" spans="2:15" ht="15.75" customHeight="1" x14ac:dyDescent="0.25">
      <c r="B20" s="676"/>
      <c r="C20" s="155" t="s">
        <v>94</v>
      </c>
      <c r="D20" s="140">
        <v>3</v>
      </c>
      <c r="E20" s="140">
        <v>61</v>
      </c>
      <c r="F20" s="140">
        <v>7</v>
      </c>
      <c r="G20" s="140">
        <v>78</v>
      </c>
      <c r="H20" s="140">
        <v>29</v>
      </c>
      <c r="I20" s="140">
        <v>26</v>
      </c>
      <c r="J20" s="140">
        <v>84</v>
      </c>
      <c r="K20" s="140">
        <v>52</v>
      </c>
      <c r="L20" s="140">
        <v>81.05</v>
      </c>
      <c r="M20" s="140">
        <v>25</v>
      </c>
      <c r="N20" s="140">
        <v>6</v>
      </c>
      <c r="O20" s="158">
        <v>27</v>
      </c>
    </row>
    <row r="21" spans="2:15" ht="15.75" customHeight="1" x14ac:dyDescent="0.25">
      <c r="B21" s="677" t="s">
        <v>169</v>
      </c>
      <c r="C21" s="200" t="s">
        <v>161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59"/>
    </row>
    <row r="22" spans="2:15" ht="15.75" customHeight="1" x14ac:dyDescent="0.25">
      <c r="B22" s="679"/>
      <c r="C22" s="155" t="s">
        <v>162</v>
      </c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58"/>
    </row>
    <row r="23" spans="2:15" ht="15.75" customHeight="1" x14ac:dyDescent="0.25">
      <c r="B23" s="676" t="s">
        <v>171</v>
      </c>
      <c r="C23" s="200" t="s">
        <v>113</v>
      </c>
      <c r="D23" s="138">
        <v>252.79999999999998</v>
      </c>
      <c r="E23" s="138">
        <v>264.60000000000002</v>
      </c>
      <c r="F23" s="138">
        <v>26</v>
      </c>
      <c r="G23" s="138">
        <v>276.875</v>
      </c>
      <c r="H23" s="138">
        <v>302.39999999999998</v>
      </c>
      <c r="I23" s="138">
        <v>245.7</v>
      </c>
      <c r="J23" s="138">
        <v>245.7</v>
      </c>
      <c r="K23" s="138">
        <v>245.7</v>
      </c>
      <c r="L23" s="138">
        <v>151.19999999999999</v>
      </c>
      <c r="M23" s="138">
        <v>245.012</v>
      </c>
      <c r="N23" s="138">
        <v>435.80000000000007</v>
      </c>
      <c r="O23" s="159">
        <v>321.29999999999995</v>
      </c>
    </row>
    <row r="24" spans="2:15" ht="15.75" customHeight="1" x14ac:dyDescent="0.25">
      <c r="B24" s="676"/>
      <c r="C24" s="218" t="s">
        <v>115</v>
      </c>
      <c r="D24" s="319"/>
      <c r="E24" s="217">
        <v>48</v>
      </c>
      <c r="F24" s="217"/>
      <c r="G24" s="217">
        <v>48</v>
      </c>
      <c r="H24" s="217"/>
      <c r="I24" s="217">
        <v>24</v>
      </c>
      <c r="J24" s="217"/>
      <c r="K24" s="217">
        <v>24</v>
      </c>
      <c r="L24" s="217"/>
      <c r="M24" s="217"/>
      <c r="N24" s="217">
        <v>24</v>
      </c>
      <c r="O24" s="221">
        <v>24</v>
      </c>
    </row>
    <row r="25" spans="2:15" ht="15.75" customHeight="1" x14ac:dyDescent="0.25">
      <c r="B25" s="676"/>
      <c r="C25" s="155" t="s">
        <v>136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58"/>
    </row>
    <row r="26" spans="2:15" ht="15.75" customHeight="1" x14ac:dyDescent="0.25">
      <c r="B26" s="676" t="s">
        <v>172</v>
      </c>
      <c r="C26" s="200" t="s">
        <v>86</v>
      </c>
      <c r="D26" s="138">
        <v>20</v>
      </c>
      <c r="E26" s="138">
        <v>111.7</v>
      </c>
      <c r="F26" s="138">
        <v>85.266999999999996</v>
      </c>
      <c r="G26" s="138">
        <v>126.2</v>
      </c>
      <c r="H26" s="138">
        <v>99.4</v>
      </c>
      <c r="I26" s="138">
        <v>43.2</v>
      </c>
      <c r="J26" s="138">
        <v>177.2</v>
      </c>
      <c r="K26" s="138">
        <v>73</v>
      </c>
      <c r="L26" s="138">
        <v>61</v>
      </c>
      <c r="M26" s="138">
        <v>30</v>
      </c>
      <c r="N26" s="138">
        <v>72</v>
      </c>
      <c r="O26" s="159">
        <v>62.4</v>
      </c>
    </row>
    <row r="27" spans="2:15" ht="15.75" customHeight="1" x14ac:dyDescent="0.25">
      <c r="B27" s="676"/>
      <c r="C27" s="199" t="s">
        <v>126</v>
      </c>
      <c r="D27" s="139"/>
      <c r="E27" s="139">
        <v>39</v>
      </c>
      <c r="F27" s="139"/>
      <c r="G27" s="139"/>
      <c r="H27" s="139">
        <v>7</v>
      </c>
      <c r="I27" s="139">
        <v>9.5</v>
      </c>
      <c r="J27" s="139">
        <v>27</v>
      </c>
      <c r="K27" s="139"/>
      <c r="L27" s="139"/>
      <c r="M27" s="139"/>
      <c r="N27" s="139">
        <v>32.5</v>
      </c>
      <c r="O27" s="157">
        <v>16</v>
      </c>
    </row>
    <row r="28" spans="2:15" ht="15.75" customHeight="1" x14ac:dyDescent="0.25">
      <c r="B28" s="676"/>
      <c r="C28" s="199" t="s">
        <v>127</v>
      </c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57"/>
    </row>
    <row r="29" spans="2:15" ht="15.75" customHeight="1" x14ac:dyDescent="0.25">
      <c r="B29" s="676"/>
      <c r="C29" s="199" t="s">
        <v>87</v>
      </c>
      <c r="D29" s="139">
        <v>291.25</v>
      </c>
      <c r="E29" s="139">
        <v>270</v>
      </c>
      <c r="F29" s="139">
        <v>258</v>
      </c>
      <c r="G29" s="139">
        <v>565</v>
      </c>
      <c r="H29" s="139">
        <v>427</v>
      </c>
      <c r="I29" s="139">
        <v>372</v>
      </c>
      <c r="J29" s="139">
        <v>466.5</v>
      </c>
      <c r="K29" s="139">
        <v>406.4</v>
      </c>
      <c r="L29" s="139">
        <v>419.97500000000002</v>
      </c>
      <c r="M29" s="139">
        <v>786.5</v>
      </c>
      <c r="N29" s="139">
        <v>482</v>
      </c>
      <c r="O29" s="157">
        <v>236</v>
      </c>
    </row>
    <row r="30" spans="2:15" ht="15.75" customHeight="1" x14ac:dyDescent="0.25">
      <c r="B30" s="676"/>
      <c r="C30" s="199" t="s">
        <v>90</v>
      </c>
      <c r="D30" s="139"/>
      <c r="E30" s="139"/>
      <c r="F30" s="139"/>
      <c r="G30" s="139"/>
      <c r="H30" s="139">
        <v>52</v>
      </c>
      <c r="I30" s="139"/>
      <c r="J30" s="139"/>
      <c r="K30" s="139">
        <v>3.5</v>
      </c>
      <c r="L30" s="139">
        <v>52</v>
      </c>
      <c r="M30" s="139">
        <v>26</v>
      </c>
      <c r="N30" s="139"/>
      <c r="O30" s="157"/>
    </row>
    <row r="31" spans="2:15" ht="15.75" customHeight="1" x14ac:dyDescent="0.25">
      <c r="B31" s="676"/>
      <c r="C31" s="199" t="s">
        <v>164</v>
      </c>
      <c r="D31" s="139">
        <v>2</v>
      </c>
      <c r="E31" s="139">
        <v>2</v>
      </c>
      <c r="F31" s="139"/>
      <c r="G31" s="139"/>
      <c r="H31" s="139">
        <v>2</v>
      </c>
      <c r="I31" s="139"/>
      <c r="J31" s="139"/>
      <c r="K31" s="139">
        <v>2</v>
      </c>
      <c r="L31" s="139"/>
      <c r="M31" s="139">
        <v>2</v>
      </c>
      <c r="N31" s="139"/>
      <c r="O31" s="157">
        <v>4</v>
      </c>
    </row>
    <row r="32" spans="2:15" ht="15.75" customHeight="1" x14ac:dyDescent="0.25">
      <c r="B32" s="676"/>
      <c r="C32" s="199" t="s">
        <v>95</v>
      </c>
      <c r="D32" s="139"/>
      <c r="E32" s="139">
        <v>1</v>
      </c>
      <c r="F32" s="139"/>
      <c r="G32" s="139">
        <v>5.5</v>
      </c>
      <c r="H32" s="139">
        <v>1</v>
      </c>
      <c r="I32" s="139"/>
      <c r="J32" s="139"/>
      <c r="K32" s="139"/>
      <c r="L32" s="139"/>
      <c r="M32" s="139">
        <v>1.44</v>
      </c>
      <c r="N32" s="139">
        <v>7.5</v>
      </c>
      <c r="O32" s="157">
        <v>4.6080000000000005</v>
      </c>
    </row>
    <row r="33" spans="2:20" ht="15.75" customHeight="1" x14ac:dyDescent="0.25">
      <c r="B33" s="676"/>
      <c r="C33" s="199" t="s">
        <v>134</v>
      </c>
      <c r="D33" s="139">
        <v>4</v>
      </c>
      <c r="E33" s="139">
        <v>6</v>
      </c>
      <c r="F33" s="139">
        <v>33.5</v>
      </c>
      <c r="G33" s="139">
        <v>7.5</v>
      </c>
      <c r="H33" s="139">
        <v>5</v>
      </c>
      <c r="I33" s="139">
        <v>6</v>
      </c>
      <c r="J33" s="139">
        <v>15</v>
      </c>
      <c r="K33" s="139">
        <v>1</v>
      </c>
      <c r="L33" s="139"/>
      <c r="M33" s="139">
        <v>36.75</v>
      </c>
      <c r="N33" s="139">
        <v>10.25</v>
      </c>
      <c r="O33" s="157">
        <v>14.8</v>
      </c>
    </row>
    <row r="34" spans="2:20" ht="15.75" customHeight="1" x14ac:dyDescent="0.25">
      <c r="B34" s="676"/>
      <c r="C34" s="155" t="s">
        <v>97</v>
      </c>
      <c r="D34" s="140">
        <v>54</v>
      </c>
      <c r="E34" s="140"/>
      <c r="F34" s="140"/>
      <c r="G34" s="140">
        <v>28</v>
      </c>
      <c r="H34" s="140"/>
      <c r="I34" s="140"/>
      <c r="J34" s="140"/>
      <c r="K34" s="140"/>
      <c r="L34" s="140"/>
      <c r="M34" s="140">
        <v>80</v>
      </c>
      <c r="N34" s="140">
        <v>28</v>
      </c>
      <c r="O34" s="158"/>
    </row>
    <row r="35" spans="2:20" ht="15.75" customHeight="1" x14ac:dyDescent="0.25">
      <c r="B35" s="677" t="s">
        <v>154</v>
      </c>
      <c r="C35" s="200" t="s">
        <v>159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59"/>
    </row>
    <row r="36" spans="2:20" ht="15.75" customHeight="1" x14ac:dyDescent="0.25">
      <c r="B36" s="678"/>
      <c r="C36" s="199" t="s">
        <v>131</v>
      </c>
      <c r="D36" s="139">
        <v>26</v>
      </c>
      <c r="E36" s="139"/>
      <c r="F36" s="139"/>
      <c r="G36" s="139">
        <v>26</v>
      </c>
      <c r="H36" s="139"/>
      <c r="I36" s="139"/>
      <c r="J36" s="139"/>
      <c r="K36" s="139"/>
      <c r="L36" s="139"/>
      <c r="M36" s="139"/>
      <c r="N36" s="139"/>
      <c r="O36" s="157">
        <v>26</v>
      </c>
    </row>
    <row r="37" spans="2:20" ht="15.75" customHeight="1" x14ac:dyDescent="0.25">
      <c r="B37" s="678"/>
      <c r="C37" s="199" t="s">
        <v>133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57"/>
    </row>
    <row r="38" spans="2:20" ht="15.75" customHeight="1" x14ac:dyDescent="0.25">
      <c r="B38" s="678"/>
      <c r="C38" s="199" t="s">
        <v>135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57"/>
    </row>
    <row r="39" spans="2:20" ht="15.75" customHeight="1" x14ac:dyDescent="0.25">
      <c r="B39" s="679"/>
      <c r="C39" s="155" t="s">
        <v>166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58"/>
    </row>
    <row r="40" spans="2:20" ht="15.75" customHeight="1" x14ac:dyDescent="0.25">
      <c r="B40" s="296" t="s">
        <v>155</v>
      </c>
      <c r="C40" s="154" t="s">
        <v>114</v>
      </c>
      <c r="D40" s="464"/>
      <c r="E40" s="464"/>
      <c r="F40" s="464"/>
      <c r="G40" s="464"/>
      <c r="H40" s="153"/>
      <c r="I40" s="153"/>
      <c r="J40" s="153"/>
      <c r="K40" s="153"/>
      <c r="L40" s="153"/>
      <c r="M40" s="310"/>
      <c r="N40" s="153"/>
      <c r="O40" s="156"/>
    </row>
    <row r="41" spans="2:20" ht="15.75" thickBot="1" x14ac:dyDescent="0.3">
      <c r="B41" s="677" t="s">
        <v>190</v>
      </c>
      <c r="C41" s="683"/>
      <c r="D41" s="354">
        <v>654.54999999999995</v>
      </c>
      <c r="E41" s="354">
        <v>829.3</v>
      </c>
      <c r="F41" s="354">
        <v>452.267</v>
      </c>
      <c r="G41" s="354">
        <v>1166.825</v>
      </c>
      <c r="H41" s="354">
        <v>954.05</v>
      </c>
      <c r="I41" s="354">
        <v>770.49927999999989</v>
      </c>
      <c r="J41" s="354">
        <v>1107.6500000000001</v>
      </c>
      <c r="K41" s="354">
        <v>858.6303999999999</v>
      </c>
      <c r="L41" s="354">
        <v>833.08699999999999</v>
      </c>
      <c r="M41" s="354">
        <v>1296.9536000000001</v>
      </c>
      <c r="N41" s="354">
        <v>1209.0500000000002</v>
      </c>
      <c r="O41" s="424">
        <v>801.34799999999984</v>
      </c>
    </row>
    <row r="42" spans="2:20" ht="15.75" customHeight="1" thickBot="1" x14ac:dyDescent="0.3">
      <c r="B42" s="680" t="s">
        <v>112</v>
      </c>
      <c r="C42" s="681"/>
      <c r="D42" s="681"/>
      <c r="E42" s="681"/>
      <c r="F42" s="681"/>
      <c r="G42" s="681"/>
      <c r="H42" s="681"/>
      <c r="I42" s="681"/>
      <c r="J42" s="681"/>
      <c r="K42" s="681"/>
      <c r="L42" s="681"/>
      <c r="M42" s="681"/>
      <c r="N42" s="681"/>
      <c r="O42" s="682"/>
    </row>
    <row r="45" spans="2:20" x14ac:dyDescent="0.25">
      <c r="I45" s="67" t="s">
        <v>76</v>
      </c>
    </row>
    <row r="46" spans="2:20" x14ac:dyDescent="0.25">
      <c r="T46" s="67" t="s">
        <v>76</v>
      </c>
    </row>
  </sheetData>
  <mergeCells count="11">
    <mergeCell ref="B2:O2"/>
    <mergeCell ref="B26:B34"/>
    <mergeCell ref="B35:B39"/>
    <mergeCell ref="B42:O42"/>
    <mergeCell ref="B3:O3"/>
    <mergeCell ref="B6:B7"/>
    <mergeCell ref="B9:B14"/>
    <mergeCell ref="B15:B20"/>
    <mergeCell ref="B21:B22"/>
    <mergeCell ref="B23:B25"/>
    <mergeCell ref="B41:C4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9D239-2542-4FA5-9570-E4D47EBADB23}">
  <sheetPr codeName="Hoja27">
    <pageSetUpPr fitToPage="1"/>
  </sheetPr>
  <dimension ref="B1:P50"/>
  <sheetViews>
    <sheetView topLeftCell="A12" zoomScaleNormal="100" workbookViewId="0">
      <selection activeCell="O43" sqref="O43"/>
    </sheetView>
  </sheetViews>
  <sheetFormatPr baseColWidth="10" defaultColWidth="11.42578125" defaultRowHeight="15" x14ac:dyDescent="0.25"/>
  <cols>
    <col min="1" max="1" width="2.140625" customWidth="1"/>
    <col min="2" max="2" width="7.85546875" customWidth="1"/>
    <col min="3" max="3" width="13.5703125" style="131" bestFit="1" customWidth="1"/>
    <col min="4" max="15" width="10.140625" customWidth="1"/>
  </cols>
  <sheetData>
    <row r="1" spans="2:15" ht="15.75" thickBot="1" x14ac:dyDescent="0.3"/>
    <row r="2" spans="2:15" ht="15.75" thickBot="1" x14ac:dyDescent="0.3">
      <c r="B2" s="517" t="s">
        <v>246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20"/>
    </row>
    <row r="3" spans="2:15" ht="18.95" customHeight="1" x14ac:dyDescent="0.25">
      <c r="B3" s="517" t="s">
        <v>277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20"/>
    </row>
    <row r="4" spans="2:15" ht="17.25" customHeight="1" x14ac:dyDescent="0.25">
      <c r="B4" s="129" t="s">
        <v>148</v>
      </c>
      <c r="C4" s="130" t="s">
        <v>156</v>
      </c>
      <c r="D4" s="130" t="s">
        <v>100</v>
      </c>
      <c r="E4" s="130" t="s">
        <v>101</v>
      </c>
      <c r="F4" s="304" t="s">
        <v>102</v>
      </c>
      <c r="G4" s="130" t="s">
        <v>103</v>
      </c>
      <c r="H4" s="130" t="s">
        <v>104</v>
      </c>
      <c r="I4" s="130" t="s">
        <v>105</v>
      </c>
      <c r="J4" s="130" t="s">
        <v>106</v>
      </c>
      <c r="K4" s="130" t="s">
        <v>107</v>
      </c>
      <c r="L4" s="130" t="s">
        <v>108</v>
      </c>
      <c r="M4" s="130" t="s">
        <v>120</v>
      </c>
      <c r="N4" s="130" t="s">
        <v>110</v>
      </c>
      <c r="O4" s="355" t="s">
        <v>111</v>
      </c>
    </row>
    <row r="5" spans="2:15" ht="14.25" customHeight="1" x14ac:dyDescent="0.25">
      <c r="B5" s="181" t="s">
        <v>168</v>
      </c>
      <c r="C5" s="199" t="s">
        <v>163</v>
      </c>
      <c r="D5" s="182"/>
      <c r="E5" s="182"/>
      <c r="F5" s="182"/>
      <c r="G5" s="182"/>
      <c r="H5" s="182"/>
      <c r="I5" s="139"/>
      <c r="J5" s="139"/>
      <c r="K5" s="182"/>
      <c r="L5" s="413"/>
      <c r="M5" s="276"/>
      <c r="N5" s="182"/>
      <c r="O5" s="183"/>
    </row>
    <row r="6" spans="2:15" ht="14.25" customHeight="1" x14ac:dyDescent="0.25">
      <c r="B6" s="677" t="s">
        <v>149</v>
      </c>
      <c r="C6" s="200" t="s">
        <v>157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59"/>
    </row>
    <row r="7" spans="2:15" ht="14.25" customHeight="1" x14ac:dyDescent="0.25">
      <c r="B7" s="679"/>
      <c r="C7" s="155" t="s">
        <v>116</v>
      </c>
      <c r="D7" s="140"/>
      <c r="E7" s="140"/>
      <c r="F7" s="140"/>
      <c r="G7" s="140"/>
      <c r="H7" s="140"/>
      <c r="I7" s="140"/>
      <c r="J7" s="140"/>
      <c r="K7" s="140"/>
      <c r="L7" s="140"/>
      <c r="M7" s="274"/>
      <c r="N7" s="140"/>
      <c r="O7" s="158"/>
    </row>
    <row r="8" spans="2:15" ht="14.25" customHeight="1" x14ac:dyDescent="0.25">
      <c r="B8" s="677" t="s">
        <v>150</v>
      </c>
      <c r="C8" s="199" t="s">
        <v>89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57"/>
    </row>
    <row r="9" spans="2:15" ht="14.25" customHeight="1" x14ac:dyDescent="0.25">
      <c r="B9" s="678"/>
      <c r="C9" s="199" t="s">
        <v>158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57"/>
    </row>
    <row r="10" spans="2:15" ht="14.25" customHeight="1" x14ac:dyDescent="0.25">
      <c r="B10" s="678"/>
      <c r="C10" s="199" t="s">
        <v>130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57"/>
    </row>
    <row r="11" spans="2:15" ht="14.25" customHeight="1" x14ac:dyDescent="0.25">
      <c r="B11" s="678"/>
      <c r="C11" s="199" t="s">
        <v>165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57"/>
    </row>
    <row r="12" spans="2:15" ht="14.25" customHeight="1" x14ac:dyDescent="0.25">
      <c r="B12" s="678"/>
      <c r="C12" s="218" t="s">
        <v>96</v>
      </c>
      <c r="D12" s="217">
        <v>615</v>
      </c>
      <c r="E12" s="217">
        <v>592.75192307692305</v>
      </c>
      <c r="F12" s="217">
        <v>598.99394736842112</v>
      </c>
      <c r="G12" s="217"/>
      <c r="H12" s="217">
        <v>558.24615384615379</v>
      </c>
      <c r="I12" s="217">
        <v>546.72182362700107</v>
      </c>
      <c r="J12" s="217">
        <v>537.54705128205126</v>
      </c>
      <c r="K12" s="217">
        <v>638.62501701027418</v>
      </c>
      <c r="L12" s="217">
        <v>565.00135906496325</v>
      </c>
      <c r="M12" s="217">
        <v>537.59326906690183</v>
      </c>
      <c r="N12" s="217">
        <v>528.916826923077</v>
      </c>
      <c r="O12" s="221">
        <v>599.34029095509163</v>
      </c>
    </row>
    <row r="13" spans="2:15" ht="14.25" customHeight="1" x14ac:dyDescent="0.25">
      <c r="B13" s="679"/>
      <c r="C13" s="154" t="s">
        <v>167</v>
      </c>
      <c r="D13" s="139"/>
      <c r="E13" s="153"/>
      <c r="F13" s="153"/>
      <c r="G13" s="153"/>
      <c r="H13" s="153"/>
      <c r="I13" s="139">
        <v>560.32039976484418</v>
      </c>
      <c r="J13" s="153"/>
      <c r="K13" s="153"/>
      <c r="L13" s="153"/>
      <c r="M13" s="153">
        <v>570.50705467372143</v>
      </c>
      <c r="N13" s="139"/>
      <c r="O13" s="156"/>
    </row>
    <row r="14" spans="2:15" ht="14.25" customHeight="1" x14ac:dyDescent="0.25">
      <c r="B14" s="676" t="s">
        <v>170</v>
      </c>
      <c r="C14" s="200" t="s">
        <v>88</v>
      </c>
      <c r="D14" s="138"/>
      <c r="E14" s="138"/>
      <c r="F14" s="138">
        <v>540</v>
      </c>
      <c r="G14" s="138">
        <v>918.78956521739144</v>
      </c>
      <c r="H14" s="138">
        <v>523.20923076923077</v>
      </c>
      <c r="I14" s="138">
        <v>375.5577777777778</v>
      </c>
      <c r="J14" s="138">
        <v>541.0526315789474</v>
      </c>
      <c r="K14" s="138">
        <v>524.41</v>
      </c>
      <c r="L14" s="138">
        <v>512.32999999999993</v>
      </c>
      <c r="M14" s="138">
        <v>500</v>
      </c>
      <c r="N14" s="138">
        <v>515.71571428571428</v>
      </c>
      <c r="O14" s="159">
        <v>500</v>
      </c>
    </row>
    <row r="15" spans="2:15" ht="14.25" customHeight="1" x14ac:dyDescent="0.25">
      <c r="B15" s="676"/>
      <c r="C15" s="199" t="s">
        <v>128</v>
      </c>
      <c r="D15" s="139"/>
      <c r="E15" s="139"/>
      <c r="F15" s="139"/>
      <c r="G15" s="139"/>
      <c r="H15" s="139"/>
      <c r="I15" s="139"/>
      <c r="J15" s="139"/>
      <c r="K15" s="139"/>
      <c r="L15" s="139"/>
      <c r="M15" s="139">
        <v>520</v>
      </c>
      <c r="N15" s="139"/>
      <c r="O15" s="157"/>
    </row>
    <row r="16" spans="2:15" ht="14.25" customHeight="1" x14ac:dyDescent="0.25">
      <c r="B16" s="676"/>
      <c r="C16" s="199" t="s">
        <v>93</v>
      </c>
      <c r="D16" s="139"/>
      <c r="E16" s="139"/>
      <c r="F16" s="139"/>
      <c r="G16" s="139"/>
      <c r="H16" s="139"/>
      <c r="I16" s="139"/>
      <c r="J16" s="139"/>
      <c r="K16" s="139"/>
      <c r="L16" s="139">
        <v>530</v>
      </c>
      <c r="M16" s="139"/>
      <c r="N16" s="139"/>
      <c r="O16" s="157"/>
    </row>
    <row r="17" spans="2:16" ht="14.25" customHeight="1" x14ac:dyDescent="0.25">
      <c r="B17" s="676"/>
      <c r="C17" s="199" t="s">
        <v>129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57"/>
    </row>
    <row r="18" spans="2:16" ht="14.25" customHeight="1" x14ac:dyDescent="0.25">
      <c r="B18" s="676"/>
      <c r="C18" s="199" t="s">
        <v>132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57"/>
    </row>
    <row r="19" spans="2:16" ht="14.25" customHeight="1" x14ac:dyDescent="0.25">
      <c r="B19" s="676"/>
      <c r="C19" s="155" t="s">
        <v>94</v>
      </c>
      <c r="D19" s="140">
        <v>590</v>
      </c>
      <c r="E19" s="140">
        <v>596.5873770491803</v>
      </c>
      <c r="F19" s="140">
        <v>584.82857142857142</v>
      </c>
      <c r="G19" s="140">
        <v>584.74128205128204</v>
      </c>
      <c r="H19" s="140">
        <v>550</v>
      </c>
      <c r="I19" s="140">
        <v>590</v>
      </c>
      <c r="J19" s="140">
        <v>584.04761904761904</v>
      </c>
      <c r="K19" s="140">
        <v>562.5</v>
      </c>
      <c r="L19" s="140">
        <v>546.43639728562619</v>
      </c>
      <c r="M19" s="140">
        <v>540</v>
      </c>
      <c r="N19" s="140">
        <v>540</v>
      </c>
      <c r="O19" s="158">
        <v>541.17592592592598</v>
      </c>
    </row>
    <row r="20" spans="2:16" ht="14.25" customHeight="1" x14ac:dyDescent="0.25">
      <c r="B20" s="677" t="s">
        <v>169</v>
      </c>
      <c r="C20" s="200" t="s">
        <v>161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59"/>
    </row>
    <row r="21" spans="2:16" ht="14.25" customHeight="1" x14ac:dyDescent="0.25">
      <c r="B21" s="679"/>
      <c r="C21" s="155" t="s">
        <v>162</v>
      </c>
      <c r="D21" s="140"/>
      <c r="E21" s="140"/>
      <c r="F21" s="140"/>
      <c r="G21" s="140"/>
      <c r="H21" s="140"/>
      <c r="I21" s="140"/>
      <c r="J21" s="140"/>
      <c r="K21" s="140"/>
      <c r="L21" s="140"/>
      <c r="M21" s="274"/>
      <c r="N21" s="140"/>
      <c r="O21" s="158"/>
      <c r="P21" t="s">
        <v>76</v>
      </c>
    </row>
    <row r="22" spans="2:16" ht="14.25" customHeight="1" x14ac:dyDescent="0.25">
      <c r="B22" s="676" t="s">
        <v>171</v>
      </c>
      <c r="C22" s="200" t="s">
        <v>113</v>
      </c>
      <c r="D22" s="138">
        <v>847.46325158227864</v>
      </c>
      <c r="E22" s="138">
        <v>853.2399848828419</v>
      </c>
      <c r="F22" s="138">
        <v>645</v>
      </c>
      <c r="G22" s="138">
        <v>740.70537246049662</v>
      </c>
      <c r="H22" s="138">
        <v>853.23998015873019</v>
      </c>
      <c r="I22" s="138">
        <v>753.11786731786731</v>
      </c>
      <c r="J22" s="138">
        <v>627.96524216524222</v>
      </c>
      <c r="K22" s="138">
        <v>853.23996743996747</v>
      </c>
      <c r="L22" s="138">
        <v>853.23994708994724</v>
      </c>
      <c r="M22" s="138">
        <v>752.83671820155746</v>
      </c>
      <c r="N22" s="138">
        <v>782.33607159247344</v>
      </c>
      <c r="O22" s="159">
        <v>623.54808590102721</v>
      </c>
    </row>
    <row r="23" spans="2:16" ht="14.25" customHeight="1" x14ac:dyDescent="0.25">
      <c r="B23" s="676"/>
      <c r="C23" s="218" t="s">
        <v>115</v>
      </c>
      <c r="D23" s="217"/>
      <c r="E23" s="217">
        <v>605</v>
      </c>
      <c r="F23" s="217"/>
      <c r="G23" s="217">
        <v>540</v>
      </c>
      <c r="H23" s="217"/>
      <c r="I23" s="217">
        <v>540</v>
      </c>
      <c r="J23" s="217"/>
      <c r="K23" s="217">
        <v>540</v>
      </c>
      <c r="L23" s="217"/>
      <c r="M23" s="217"/>
      <c r="N23" s="217">
        <v>540</v>
      </c>
      <c r="O23" s="221">
        <v>540</v>
      </c>
    </row>
    <row r="24" spans="2:16" ht="14.25" customHeight="1" x14ac:dyDescent="0.25">
      <c r="B24" s="676"/>
      <c r="C24" s="155" t="s">
        <v>136</v>
      </c>
      <c r="D24" s="140"/>
      <c r="E24" s="140"/>
      <c r="F24" s="140"/>
      <c r="G24" s="140"/>
      <c r="H24" s="140"/>
      <c r="I24" s="140"/>
      <c r="J24" s="140"/>
      <c r="K24" s="140"/>
      <c r="L24" s="140"/>
      <c r="M24" s="274"/>
      <c r="N24" s="140"/>
      <c r="O24" s="158"/>
    </row>
    <row r="25" spans="2:16" ht="14.25" customHeight="1" x14ac:dyDescent="0.25">
      <c r="B25" s="676" t="s">
        <v>172</v>
      </c>
      <c r="C25" s="200" t="s">
        <v>86</v>
      </c>
      <c r="D25" s="138">
        <v>766</v>
      </c>
      <c r="E25" s="138">
        <v>633.57654431512981</v>
      </c>
      <c r="F25" s="138">
        <v>626.37069440698042</v>
      </c>
      <c r="G25" s="138">
        <v>589.16949286846273</v>
      </c>
      <c r="H25" s="138">
        <v>591.3682092555332</v>
      </c>
      <c r="I25" s="138">
        <v>553.75</v>
      </c>
      <c r="J25" s="138">
        <v>568.88306997742666</v>
      </c>
      <c r="K25" s="138">
        <v>585.34246575342468</v>
      </c>
      <c r="L25" s="138">
        <v>597.86885245901635</v>
      </c>
      <c r="M25" s="138">
        <v>581.33333333333337</v>
      </c>
      <c r="N25" s="138">
        <v>597.5</v>
      </c>
      <c r="O25" s="159">
        <v>619.86105769230778</v>
      </c>
    </row>
    <row r="26" spans="2:16" ht="14.25" customHeight="1" x14ac:dyDescent="0.25">
      <c r="B26" s="676"/>
      <c r="C26" s="199" t="s">
        <v>126</v>
      </c>
      <c r="D26" s="139"/>
      <c r="E26" s="139">
        <v>604.17153846153849</v>
      </c>
      <c r="F26" s="139"/>
      <c r="G26" s="139"/>
      <c r="H26" s="139">
        <v>602.88428571428574</v>
      </c>
      <c r="I26" s="139">
        <v>505</v>
      </c>
      <c r="J26" s="139">
        <v>575.94000000000005</v>
      </c>
      <c r="K26" s="139"/>
      <c r="L26" s="139"/>
      <c r="M26" s="139"/>
      <c r="N26" s="139">
        <v>562.23076923076928</v>
      </c>
      <c r="O26" s="157">
        <v>652.54624999999999</v>
      </c>
    </row>
    <row r="27" spans="2:16" ht="14.25" customHeight="1" x14ac:dyDescent="0.25">
      <c r="B27" s="676"/>
      <c r="C27" s="199" t="s">
        <v>127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57"/>
    </row>
    <row r="28" spans="2:16" ht="14.25" customHeight="1" x14ac:dyDescent="0.25">
      <c r="B28" s="676"/>
      <c r="C28" s="199" t="s">
        <v>87</v>
      </c>
      <c r="D28" s="139">
        <v>568.28714163090126</v>
      </c>
      <c r="E28" s="139">
        <v>504.15100000000007</v>
      </c>
      <c r="F28" s="139">
        <v>535.26019379844968</v>
      </c>
      <c r="G28" s="139">
        <v>531.09161061946907</v>
      </c>
      <c r="H28" s="139">
        <v>520.51517564402809</v>
      </c>
      <c r="I28" s="139">
        <v>491.03580645161293</v>
      </c>
      <c r="J28" s="139">
        <v>494.49884244372998</v>
      </c>
      <c r="K28" s="139">
        <v>470.14891732283462</v>
      </c>
      <c r="L28" s="139">
        <v>540.69918447526629</v>
      </c>
      <c r="M28" s="139">
        <v>492.62211061665602</v>
      </c>
      <c r="N28" s="139">
        <v>476.31290456431537</v>
      </c>
      <c r="O28" s="157">
        <v>482.77949152542374</v>
      </c>
    </row>
    <row r="29" spans="2:16" ht="14.25" customHeight="1" x14ac:dyDescent="0.25">
      <c r="B29" s="676"/>
      <c r="C29" s="199" t="s">
        <v>90</v>
      </c>
      <c r="D29" s="139"/>
      <c r="E29" s="139"/>
      <c r="F29" s="139"/>
      <c r="G29" s="139"/>
      <c r="H29" s="139">
        <v>567.69000000000005</v>
      </c>
      <c r="I29" s="139"/>
      <c r="J29" s="139"/>
      <c r="K29" s="139">
        <v>920</v>
      </c>
      <c r="L29" s="139">
        <v>567.69000000000005</v>
      </c>
      <c r="M29" s="139">
        <v>554.69000000000005</v>
      </c>
      <c r="N29" s="139"/>
      <c r="O29" s="157"/>
    </row>
    <row r="30" spans="2:16" ht="14.25" customHeight="1" x14ac:dyDescent="0.25">
      <c r="B30" s="676"/>
      <c r="C30" s="199" t="s">
        <v>164</v>
      </c>
      <c r="D30" s="139">
        <v>642.32000000000005</v>
      </c>
      <c r="E30" s="139">
        <v>602.32000000000005</v>
      </c>
      <c r="F30" s="139"/>
      <c r="G30" s="139"/>
      <c r="H30" s="139">
        <v>572.32500000000005</v>
      </c>
      <c r="I30" s="139"/>
      <c r="J30" s="139"/>
      <c r="K30" s="139">
        <v>562.32000000000005</v>
      </c>
      <c r="L30" s="139"/>
      <c r="M30" s="139">
        <v>552.32000000000005</v>
      </c>
      <c r="N30" s="139"/>
      <c r="O30" s="157">
        <v>552.32000000000005</v>
      </c>
    </row>
    <row r="31" spans="2:16" ht="14.25" customHeight="1" x14ac:dyDescent="0.25">
      <c r="B31" s="676"/>
      <c r="C31" s="199" t="s">
        <v>95</v>
      </c>
      <c r="D31" s="139"/>
      <c r="E31" s="139">
        <v>536.42999999999995</v>
      </c>
      <c r="F31" s="139"/>
      <c r="G31" s="139">
        <v>510.31818181818181</v>
      </c>
      <c r="H31" s="139">
        <v>510</v>
      </c>
      <c r="I31" s="139"/>
      <c r="J31" s="139"/>
      <c r="K31" s="139"/>
      <c r="L31" s="139"/>
      <c r="M31" s="139">
        <v>1257.4791666666667</v>
      </c>
      <c r="N31" s="139">
        <v>699.97733333333338</v>
      </c>
      <c r="O31" s="157">
        <v>1332.7973090277776</v>
      </c>
    </row>
    <row r="32" spans="2:16" ht="14.25" customHeight="1" x14ac:dyDescent="0.25">
      <c r="B32" s="676"/>
      <c r="C32" s="199" t="s">
        <v>134</v>
      </c>
      <c r="D32" s="139">
        <v>590</v>
      </c>
      <c r="E32" s="139">
        <v>545</v>
      </c>
      <c r="F32" s="139">
        <v>588.91104477611941</v>
      </c>
      <c r="G32" s="139">
        <v>480</v>
      </c>
      <c r="H32" s="139">
        <v>568</v>
      </c>
      <c r="I32" s="139">
        <v>505</v>
      </c>
      <c r="J32" s="139">
        <v>526.66666666666663</v>
      </c>
      <c r="K32" s="139">
        <v>500</v>
      </c>
      <c r="L32" s="139"/>
      <c r="M32" s="139">
        <v>541.59863945578229</v>
      </c>
      <c r="N32" s="139">
        <v>523.53756097560972</v>
      </c>
      <c r="O32" s="157">
        <v>475</v>
      </c>
    </row>
    <row r="33" spans="2:15" ht="14.25" customHeight="1" x14ac:dyDescent="0.25">
      <c r="B33" s="676"/>
      <c r="C33" s="155" t="s">
        <v>97</v>
      </c>
      <c r="D33" s="140">
        <v>618.51851851851848</v>
      </c>
      <c r="E33" s="140"/>
      <c r="F33" s="140"/>
      <c r="G33" s="140">
        <v>571.28785714285709</v>
      </c>
      <c r="H33" s="140"/>
      <c r="I33" s="140"/>
      <c r="J33" s="140"/>
      <c r="K33" s="140"/>
      <c r="L33" s="140"/>
      <c r="M33" s="140">
        <v>559.04600000000005</v>
      </c>
      <c r="N33" s="140">
        <v>580</v>
      </c>
      <c r="O33" s="158"/>
    </row>
    <row r="34" spans="2:15" ht="14.25" customHeight="1" x14ac:dyDescent="0.25">
      <c r="B34" s="677" t="s">
        <v>154</v>
      </c>
      <c r="C34" s="200" t="s">
        <v>159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59"/>
    </row>
    <row r="35" spans="2:15" ht="14.25" customHeight="1" x14ac:dyDescent="0.25">
      <c r="B35" s="678"/>
      <c r="C35" s="199" t="s">
        <v>131</v>
      </c>
      <c r="D35" s="139">
        <v>760</v>
      </c>
      <c r="E35" s="139"/>
      <c r="F35" s="139"/>
      <c r="G35" s="139">
        <v>530.96153846153845</v>
      </c>
      <c r="H35" s="139"/>
      <c r="I35" s="139"/>
      <c r="J35" s="139"/>
      <c r="K35" s="139"/>
      <c r="L35" s="139"/>
      <c r="M35" s="275"/>
      <c r="N35" s="139"/>
      <c r="O35" s="157">
        <v>644.22384615384613</v>
      </c>
    </row>
    <row r="36" spans="2:15" ht="14.25" customHeight="1" x14ac:dyDescent="0.25">
      <c r="B36" s="678"/>
      <c r="C36" s="199" t="s">
        <v>133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57"/>
    </row>
    <row r="37" spans="2:15" ht="14.25" customHeight="1" x14ac:dyDescent="0.25">
      <c r="B37" s="678"/>
      <c r="C37" s="199" t="s">
        <v>135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57"/>
    </row>
    <row r="38" spans="2:15" ht="14.25" customHeight="1" x14ac:dyDescent="0.25">
      <c r="B38" s="679"/>
      <c r="C38" s="155" t="s">
        <v>166</v>
      </c>
      <c r="D38" s="140"/>
      <c r="E38" s="140"/>
      <c r="F38" s="140"/>
      <c r="G38" s="140"/>
      <c r="H38" s="140"/>
      <c r="I38" s="140"/>
      <c r="J38" s="140"/>
      <c r="K38" s="140"/>
      <c r="L38" s="140"/>
      <c r="M38" s="274"/>
      <c r="N38" s="140"/>
      <c r="O38" s="158"/>
    </row>
    <row r="39" spans="2:15" ht="14.25" customHeight="1" x14ac:dyDescent="0.25">
      <c r="B39" s="404" t="s">
        <v>155</v>
      </c>
      <c r="C39" s="302" t="s">
        <v>114</v>
      </c>
      <c r="D39" s="303"/>
      <c r="E39" s="303"/>
      <c r="F39" s="303"/>
      <c r="G39" s="303"/>
      <c r="H39" s="303"/>
      <c r="I39" s="303"/>
      <c r="J39" s="303"/>
      <c r="K39" s="303"/>
      <c r="L39" s="303"/>
      <c r="M39" s="412"/>
      <c r="N39" s="303"/>
      <c r="O39" s="307"/>
    </row>
    <row r="40" spans="2:15" ht="14.25" customHeight="1" x14ac:dyDescent="0.25">
      <c r="B40" s="684" t="s">
        <v>190</v>
      </c>
      <c r="C40" s="685"/>
      <c r="D40" s="308">
        <v>694.47632724772745</v>
      </c>
      <c r="E40" s="308">
        <v>653.65453997347163</v>
      </c>
      <c r="F40" s="308">
        <v>568.88954975711249</v>
      </c>
      <c r="G40" s="308">
        <v>593.51095494182925</v>
      </c>
      <c r="H40" s="308">
        <v>638.81484198941359</v>
      </c>
      <c r="I40" s="308">
        <v>585.69909370973073</v>
      </c>
      <c r="J40" s="308">
        <v>548.84656705638076</v>
      </c>
      <c r="K40" s="308">
        <v>608.67475691519883</v>
      </c>
      <c r="L40" s="308">
        <v>605.36903108558886</v>
      </c>
      <c r="M40" s="414">
        <v>554.56203676060579</v>
      </c>
      <c r="N40" s="308">
        <v>606.66707745750819</v>
      </c>
      <c r="O40" s="309">
        <v>576.53689782716117</v>
      </c>
    </row>
    <row r="41" spans="2:15" ht="14.25" customHeight="1" thickBot="1" x14ac:dyDescent="0.3">
      <c r="B41" s="661" t="s">
        <v>112</v>
      </c>
      <c r="C41" s="662"/>
      <c r="D41" s="662"/>
      <c r="E41" s="662"/>
      <c r="F41" s="662"/>
      <c r="G41" s="662"/>
      <c r="H41" s="662"/>
      <c r="I41" s="662"/>
      <c r="J41" s="662"/>
      <c r="K41" s="662"/>
      <c r="L41" s="662"/>
      <c r="M41" s="662"/>
      <c r="N41" s="662"/>
      <c r="O41" s="663"/>
    </row>
    <row r="42" spans="2:15" x14ac:dyDescent="0.25">
      <c r="J42" t="s">
        <v>76</v>
      </c>
    </row>
    <row r="44" spans="2:15" ht="15" customHeight="1" x14ac:dyDescent="0.25"/>
    <row r="48" spans="2:15" ht="15" customHeight="1" x14ac:dyDescent="0.25"/>
    <row r="50" ht="27" customHeight="1" x14ac:dyDescent="0.25"/>
  </sheetData>
  <mergeCells count="11">
    <mergeCell ref="B2:O2"/>
    <mergeCell ref="B25:B33"/>
    <mergeCell ref="B34:B38"/>
    <mergeCell ref="B41:O41"/>
    <mergeCell ref="B3:O3"/>
    <mergeCell ref="B6:B7"/>
    <mergeCell ref="B8:B13"/>
    <mergeCell ref="B14:B19"/>
    <mergeCell ref="B20:B21"/>
    <mergeCell ref="B22:B24"/>
    <mergeCell ref="B40:C40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39AE-0D4D-4A38-B5AC-BE91E2F4341F}">
  <sheetPr codeName="Hoja28">
    <pageSetUpPr fitToPage="1"/>
  </sheetPr>
  <dimension ref="B1:AD48"/>
  <sheetViews>
    <sheetView zoomScaleNormal="100" workbookViewId="0">
      <selection activeCell="F38" sqref="F38"/>
    </sheetView>
  </sheetViews>
  <sheetFormatPr baseColWidth="10" defaultColWidth="11.42578125" defaultRowHeight="15" x14ac:dyDescent="0.25"/>
  <cols>
    <col min="12" max="17" width="11.42578125" style="4"/>
    <col min="18" max="18" width="11.42578125" style="711"/>
    <col min="19" max="22" width="11.42578125" style="67"/>
  </cols>
  <sheetData>
    <row r="1" spans="12:30" x14ac:dyDescent="0.25">
      <c r="W1" s="257"/>
      <c r="X1" s="257"/>
      <c r="Y1" s="257"/>
      <c r="Z1" s="257"/>
      <c r="AA1" s="257"/>
      <c r="AB1" s="257"/>
      <c r="AC1" s="257"/>
      <c r="AD1" s="257"/>
    </row>
    <row r="2" spans="12:30" x14ac:dyDescent="0.25">
      <c r="W2" s="257"/>
      <c r="X2" s="257"/>
      <c r="Y2" s="257"/>
      <c r="Z2" s="257"/>
      <c r="AA2" s="257"/>
      <c r="AB2" s="257"/>
      <c r="AC2" s="257"/>
      <c r="AD2" s="257"/>
    </row>
    <row r="3" spans="12:30" x14ac:dyDescent="0.25">
      <c r="W3" s="257"/>
      <c r="X3" s="257"/>
      <c r="Y3" s="257"/>
      <c r="Z3" s="257"/>
      <c r="AA3" s="257"/>
      <c r="AB3" s="257"/>
      <c r="AC3" s="257"/>
      <c r="AD3" s="257"/>
    </row>
    <row r="4" spans="12:30" x14ac:dyDescent="0.25">
      <c r="M4" s="4">
        <v>2023</v>
      </c>
      <c r="N4" s="4">
        <v>2024</v>
      </c>
      <c r="O4" s="4">
        <v>2025</v>
      </c>
      <c r="W4" s="83"/>
      <c r="X4" s="83"/>
      <c r="Y4" s="257"/>
      <c r="Z4" s="257"/>
      <c r="AA4" s="257"/>
      <c r="AB4" s="257"/>
      <c r="AC4" s="257"/>
      <c r="AD4" s="257"/>
    </row>
    <row r="5" spans="12:30" x14ac:dyDescent="0.25">
      <c r="L5" s="4" t="s">
        <v>100</v>
      </c>
      <c r="M5" s="262">
        <v>542.49023999999997</v>
      </c>
      <c r="N5" s="270">
        <v>1075.2538400000001</v>
      </c>
      <c r="O5" s="270">
        <v>654.55000000000007</v>
      </c>
      <c r="W5" s="83"/>
      <c r="X5" s="83"/>
      <c r="Y5" s="257"/>
      <c r="Z5" s="257"/>
      <c r="AA5" s="257"/>
      <c r="AB5" s="257"/>
      <c r="AC5" s="257"/>
      <c r="AD5" s="257"/>
    </row>
    <row r="6" spans="12:30" x14ac:dyDescent="0.25">
      <c r="L6" s="4" t="s">
        <v>101</v>
      </c>
      <c r="M6" s="262">
        <v>1006.1068</v>
      </c>
      <c r="N6" s="270">
        <v>850.40000000000009</v>
      </c>
      <c r="O6" s="270">
        <v>829.30000000000007</v>
      </c>
      <c r="W6" s="83"/>
      <c r="X6" s="83"/>
      <c r="Y6" s="257"/>
      <c r="Z6" s="257"/>
      <c r="AA6" s="257"/>
      <c r="AB6" s="257"/>
      <c r="AC6" s="257"/>
      <c r="AD6" s="257"/>
    </row>
    <row r="7" spans="12:30" x14ac:dyDescent="0.25">
      <c r="L7" s="4" t="s">
        <v>102</v>
      </c>
      <c r="M7" s="262">
        <v>692.46</v>
      </c>
      <c r="N7" s="270">
        <v>672.2</v>
      </c>
      <c r="O7" s="270">
        <v>452.267</v>
      </c>
      <c r="W7" s="83"/>
      <c r="X7" s="83"/>
      <c r="Y7" s="257"/>
      <c r="Z7" s="257"/>
      <c r="AA7" s="257"/>
      <c r="AB7" s="257"/>
      <c r="AC7" s="257"/>
      <c r="AD7" s="257"/>
    </row>
    <row r="8" spans="12:30" x14ac:dyDescent="0.25">
      <c r="L8" s="4" t="s">
        <v>103</v>
      </c>
      <c r="M8" s="262">
        <v>883.5</v>
      </c>
      <c r="N8" s="270">
        <v>931.86568</v>
      </c>
      <c r="O8" s="270">
        <v>1166.825</v>
      </c>
      <c r="W8" s="83"/>
      <c r="X8" s="83"/>
      <c r="Y8" s="257"/>
      <c r="Z8" s="257"/>
      <c r="AA8" s="257"/>
      <c r="AB8" s="257"/>
      <c r="AC8" s="257"/>
      <c r="AD8" s="257"/>
    </row>
    <row r="9" spans="12:30" x14ac:dyDescent="0.25">
      <c r="L9" s="4" t="s">
        <v>104</v>
      </c>
      <c r="M9" s="262">
        <v>1155.11403</v>
      </c>
      <c r="N9" s="270">
        <v>704.18359999999996</v>
      </c>
      <c r="O9" s="270">
        <v>954.05000000000007</v>
      </c>
      <c r="W9" s="83"/>
      <c r="X9" s="83"/>
      <c r="Y9" s="257"/>
      <c r="Z9" s="257"/>
      <c r="AA9" s="257"/>
      <c r="AB9" s="257"/>
      <c r="AC9" s="257"/>
      <c r="AD9" s="257"/>
    </row>
    <row r="10" spans="12:30" x14ac:dyDescent="0.25">
      <c r="L10" s="4" t="s">
        <v>105</v>
      </c>
      <c r="M10" s="262">
        <v>293.12558000000001</v>
      </c>
      <c r="N10" s="270">
        <v>917</v>
      </c>
      <c r="O10" s="270">
        <v>770.49928</v>
      </c>
      <c r="W10" s="83"/>
      <c r="X10" s="83"/>
      <c r="Y10" s="257"/>
      <c r="Z10" s="257"/>
      <c r="AA10" s="257"/>
      <c r="AB10" s="257"/>
      <c r="AC10" s="257"/>
      <c r="AD10" s="257"/>
    </row>
    <row r="11" spans="12:30" x14ac:dyDescent="0.25">
      <c r="L11" s="4" t="s">
        <v>106</v>
      </c>
      <c r="M11" s="262">
        <v>765.43499999999995</v>
      </c>
      <c r="N11" s="270">
        <v>1276.8392000000001</v>
      </c>
      <c r="O11" s="270">
        <v>1107.6500000000001</v>
      </c>
      <c r="W11" s="83"/>
      <c r="X11" s="83"/>
      <c r="Y11" s="257"/>
      <c r="Z11" s="257"/>
      <c r="AA11" s="257"/>
      <c r="AB11" s="257"/>
      <c r="AC11" s="257"/>
      <c r="AD11" s="257"/>
    </row>
    <row r="12" spans="12:30" x14ac:dyDescent="0.25">
      <c r="L12" s="4" t="s">
        <v>107</v>
      </c>
      <c r="M12" s="262">
        <v>766.43255999999997</v>
      </c>
      <c r="N12" s="270">
        <v>1099.7866399999998</v>
      </c>
      <c r="O12" s="270">
        <v>858.63040000000001</v>
      </c>
      <c r="W12" s="83"/>
      <c r="X12" s="83"/>
      <c r="Y12" s="257"/>
      <c r="Z12" s="257"/>
      <c r="AA12" s="257"/>
      <c r="AB12" s="257"/>
      <c r="AC12" s="257"/>
      <c r="AD12" s="257"/>
    </row>
    <row r="13" spans="12:30" x14ac:dyDescent="0.25">
      <c r="L13" s="4" t="s">
        <v>108</v>
      </c>
      <c r="M13" s="262">
        <v>754.9</v>
      </c>
      <c r="N13" s="270">
        <v>977.428</v>
      </c>
      <c r="O13" s="270">
        <v>833.08699999999999</v>
      </c>
      <c r="W13" s="83"/>
      <c r="X13" s="83"/>
      <c r="Y13" s="257"/>
      <c r="Z13" s="257"/>
      <c r="AA13" s="257"/>
      <c r="AB13" s="257"/>
      <c r="AC13" s="257"/>
      <c r="AD13" s="257"/>
    </row>
    <row r="14" spans="12:30" x14ac:dyDescent="0.25">
      <c r="L14" s="4" t="s">
        <v>120</v>
      </c>
      <c r="M14" s="262">
        <v>1377.3560000000002</v>
      </c>
      <c r="N14" s="270">
        <v>883.0025599999999</v>
      </c>
      <c r="O14" s="270">
        <v>1296.9536000000001</v>
      </c>
      <c r="W14" s="83"/>
      <c r="X14" s="83"/>
      <c r="Y14" s="257"/>
      <c r="Z14" s="257"/>
      <c r="AA14" s="257"/>
      <c r="AB14" s="257"/>
      <c r="AC14" s="257"/>
      <c r="AD14" s="257"/>
    </row>
    <row r="15" spans="12:30" x14ac:dyDescent="0.25">
      <c r="L15" s="4" t="s">
        <v>110</v>
      </c>
      <c r="M15" s="262">
        <v>774.89127999999994</v>
      </c>
      <c r="N15" s="270">
        <v>1053.1633999999999</v>
      </c>
      <c r="O15" s="270">
        <v>1209.0500000000002</v>
      </c>
      <c r="W15" s="83"/>
      <c r="X15" s="83"/>
      <c r="Y15" s="257"/>
      <c r="Z15" s="257"/>
      <c r="AA15" s="257"/>
      <c r="AB15" s="257"/>
      <c r="AC15" s="257"/>
      <c r="AD15" s="257"/>
    </row>
    <row r="16" spans="12:30" x14ac:dyDescent="0.25">
      <c r="L16" s="4" t="s">
        <v>111</v>
      </c>
      <c r="M16" s="262">
        <v>1017.821</v>
      </c>
      <c r="N16" s="270">
        <v>1049.9929999999999</v>
      </c>
      <c r="O16" s="270">
        <v>801.34799999999996</v>
      </c>
      <c r="W16" s="83"/>
      <c r="X16" s="83"/>
      <c r="Y16" s="257"/>
      <c r="Z16" s="257"/>
      <c r="AA16" s="257"/>
      <c r="AB16" s="257"/>
      <c r="AC16" s="257"/>
      <c r="AD16" s="257"/>
    </row>
    <row r="17" spans="2:30" hidden="1" x14ac:dyDescent="0.25">
      <c r="W17" s="83"/>
      <c r="X17" s="83"/>
      <c r="Y17" s="257"/>
      <c r="Z17" s="257"/>
      <c r="AA17" s="257"/>
      <c r="AB17" s="257"/>
      <c r="AC17" s="257"/>
      <c r="AD17" s="257"/>
    </row>
    <row r="18" spans="2:30" x14ac:dyDescent="0.25">
      <c r="B18" s="553" t="s">
        <v>112</v>
      </c>
      <c r="C18" s="553"/>
      <c r="D18" s="553"/>
      <c r="E18" s="553"/>
      <c r="F18" s="553"/>
      <c r="G18" s="553"/>
      <c r="H18" s="553"/>
      <c r="I18" s="553"/>
      <c r="J18" s="553"/>
      <c r="K18" s="553"/>
      <c r="L18" s="311" t="s">
        <v>190</v>
      </c>
      <c r="M18" s="312">
        <f t="shared" ref="M18:N18" si="0">SUM(M5:M17)</f>
        <v>10029.63249</v>
      </c>
      <c r="N18" s="312">
        <f t="shared" si="0"/>
        <v>11491.11592</v>
      </c>
      <c r="O18" s="312">
        <f t="shared" ref="O18" si="1">SUM(O5:O17)</f>
        <v>10934.210280000001</v>
      </c>
      <c r="W18" s="83"/>
      <c r="X18" s="83"/>
      <c r="Y18" s="257"/>
      <c r="Z18" s="257"/>
      <c r="AA18" s="257"/>
      <c r="AB18" s="257"/>
      <c r="AC18" s="257"/>
      <c r="AD18" s="257"/>
    </row>
    <row r="19" spans="2:30" x14ac:dyDescent="0.25">
      <c r="W19" s="83"/>
      <c r="X19" s="83"/>
      <c r="Y19" s="257"/>
      <c r="Z19" s="257"/>
      <c r="AA19" s="257"/>
      <c r="AB19" s="257"/>
      <c r="AC19" s="257"/>
      <c r="AD19" s="257"/>
    </row>
    <row r="20" spans="2:30" x14ac:dyDescent="0.25">
      <c r="W20" s="83"/>
      <c r="X20" s="83"/>
      <c r="Y20" s="257"/>
      <c r="Z20" s="257"/>
      <c r="AA20" s="257"/>
      <c r="AB20" s="257"/>
      <c r="AC20" s="257"/>
      <c r="AD20" s="257"/>
    </row>
    <row r="21" spans="2:30" x14ac:dyDescent="0.25">
      <c r="M21" s="4">
        <v>2023</v>
      </c>
      <c r="N21" s="4">
        <v>2024</v>
      </c>
      <c r="O21" s="4">
        <v>2025</v>
      </c>
      <c r="W21" s="83"/>
      <c r="X21" s="83"/>
      <c r="Y21" s="257"/>
      <c r="Z21" s="257"/>
      <c r="AA21" s="257"/>
      <c r="AB21" s="257"/>
      <c r="AC21" s="257"/>
      <c r="AD21" s="257"/>
    </row>
    <row r="22" spans="2:30" x14ac:dyDescent="0.25">
      <c r="L22" s="4" t="s">
        <v>100</v>
      </c>
      <c r="M22" s="262">
        <v>757.39862158626102</v>
      </c>
      <c r="N22" s="270">
        <v>799.36534800005916</v>
      </c>
      <c r="O22" s="270">
        <v>694.47632724772745</v>
      </c>
      <c r="W22" s="83"/>
      <c r="X22" s="83"/>
      <c r="Y22" s="257"/>
      <c r="Z22" s="257"/>
      <c r="AA22" s="257"/>
      <c r="AB22" s="257"/>
      <c r="AC22" s="257"/>
      <c r="AD22" s="257"/>
    </row>
    <row r="23" spans="2:30" x14ac:dyDescent="0.25">
      <c r="L23" s="4" t="s">
        <v>101</v>
      </c>
      <c r="M23" s="262">
        <v>741.98822629963342</v>
      </c>
      <c r="N23" s="270">
        <v>711.94479068673559</v>
      </c>
      <c r="O23" s="270">
        <v>653.65453997347163</v>
      </c>
      <c r="W23" s="83"/>
      <c r="X23" s="83"/>
      <c r="Y23" s="257"/>
      <c r="Z23" s="257"/>
      <c r="AA23" s="257"/>
      <c r="AB23" s="257"/>
      <c r="AC23" s="257"/>
      <c r="AD23" s="257"/>
    </row>
    <row r="24" spans="2:30" x14ac:dyDescent="0.25">
      <c r="L24" s="4" t="s">
        <v>102</v>
      </c>
      <c r="M24" s="262">
        <v>767.33570170118128</v>
      </c>
      <c r="N24" s="270">
        <v>706.93137459089553</v>
      </c>
      <c r="O24" s="270">
        <v>568.88954975711249</v>
      </c>
      <c r="W24" s="83"/>
      <c r="X24" s="83"/>
      <c r="Y24" s="257"/>
      <c r="Z24" s="257"/>
      <c r="AA24" s="257"/>
      <c r="AB24" s="257"/>
      <c r="AC24" s="257"/>
      <c r="AD24" s="257"/>
    </row>
    <row r="25" spans="2:30" x14ac:dyDescent="0.25">
      <c r="L25" s="4" t="s">
        <v>103</v>
      </c>
      <c r="M25" s="262">
        <v>700.8117034521789</v>
      </c>
      <c r="N25" s="270">
        <v>681.84466241958808</v>
      </c>
      <c r="O25" s="270">
        <v>593.51095494182925</v>
      </c>
      <c r="W25" s="83"/>
      <c r="X25" s="83"/>
      <c r="Y25" s="257"/>
      <c r="Z25" s="257"/>
      <c r="AA25" s="257"/>
      <c r="AB25" s="257"/>
      <c r="AC25" s="257"/>
      <c r="AD25" s="257"/>
    </row>
    <row r="26" spans="2:30" x14ac:dyDescent="0.25">
      <c r="L26" s="4" t="s">
        <v>104</v>
      </c>
      <c r="M26" s="262">
        <v>883.37485607373333</v>
      </c>
      <c r="N26" s="270">
        <v>655.41919749338103</v>
      </c>
      <c r="O26" s="270">
        <v>638.81484198941348</v>
      </c>
      <c r="W26" s="83"/>
      <c r="X26" s="83"/>
      <c r="Y26" s="257"/>
      <c r="Z26" s="257"/>
      <c r="AA26" s="257"/>
      <c r="AB26" s="257"/>
      <c r="AC26" s="257"/>
      <c r="AD26" s="257"/>
    </row>
    <row r="27" spans="2:30" x14ac:dyDescent="0.25">
      <c r="L27" s="4" t="s">
        <v>105</v>
      </c>
      <c r="M27" s="262">
        <v>693.88911742195955</v>
      </c>
      <c r="N27" s="270">
        <v>798</v>
      </c>
      <c r="O27" s="270">
        <v>585.69909370973073</v>
      </c>
      <c r="W27" s="83"/>
      <c r="X27" s="83"/>
      <c r="Y27" s="257"/>
      <c r="Z27" s="257"/>
      <c r="AA27" s="257"/>
      <c r="AB27" s="257"/>
      <c r="AC27" s="257"/>
      <c r="AD27" s="257"/>
    </row>
    <row r="28" spans="2:30" x14ac:dyDescent="0.25">
      <c r="L28" s="4" t="s">
        <v>106</v>
      </c>
      <c r="M28" s="262">
        <v>856.8476487226219</v>
      </c>
      <c r="N28" s="270">
        <v>732.88110985314347</v>
      </c>
      <c r="O28" s="270">
        <v>548.84656705638054</v>
      </c>
      <c r="W28" s="83"/>
      <c r="X28" s="83"/>
      <c r="Y28" s="257"/>
      <c r="Z28" s="257"/>
      <c r="AA28" s="257"/>
      <c r="AB28" s="257"/>
      <c r="AC28" s="257"/>
      <c r="AD28" s="257"/>
    </row>
    <row r="29" spans="2:30" x14ac:dyDescent="0.25">
      <c r="L29" s="4" t="s">
        <v>107</v>
      </c>
      <c r="M29" s="262">
        <v>854.46346381735157</v>
      </c>
      <c r="N29" s="270">
        <v>711.80921055742249</v>
      </c>
      <c r="O29" s="270">
        <v>608.67475691519883</v>
      </c>
      <c r="W29" s="83"/>
      <c r="X29" s="83"/>
      <c r="Y29" s="257"/>
      <c r="Z29" s="257"/>
      <c r="AA29" s="257"/>
      <c r="AB29" s="257"/>
      <c r="AC29" s="257"/>
      <c r="AD29" s="257"/>
    </row>
    <row r="30" spans="2:30" x14ac:dyDescent="0.25">
      <c r="L30" s="4" t="s">
        <v>108</v>
      </c>
      <c r="M30" s="262">
        <v>751.83922373824339</v>
      </c>
      <c r="N30" s="270">
        <v>729.90905724002198</v>
      </c>
      <c r="O30" s="270">
        <v>605.36903108558897</v>
      </c>
      <c r="W30" s="83"/>
      <c r="X30" s="83"/>
      <c r="Y30" s="257"/>
      <c r="Z30" s="257"/>
      <c r="AA30" s="257"/>
      <c r="AB30" s="257"/>
      <c r="AC30" s="257"/>
      <c r="AD30" s="257"/>
    </row>
    <row r="31" spans="2:30" x14ac:dyDescent="0.25">
      <c r="L31" s="4" t="s">
        <v>120</v>
      </c>
      <c r="M31" s="262">
        <v>825.36000133589255</v>
      </c>
      <c r="N31" s="270">
        <v>704.15619180084809</v>
      </c>
      <c r="O31" s="270">
        <v>554.56203676060579</v>
      </c>
      <c r="W31" s="83"/>
      <c r="X31" s="83"/>
      <c r="Y31" s="257"/>
      <c r="Z31" s="257"/>
      <c r="AA31" s="257"/>
      <c r="AB31" s="257"/>
      <c r="AC31" s="257"/>
      <c r="AD31" s="257"/>
    </row>
    <row r="32" spans="2:30" x14ac:dyDescent="0.25">
      <c r="L32" s="4" t="s">
        <v>110</v>
      </c>
      <c r="M32" s="262">
        <v>795.43583197890689</v>
      </c>
      <c r="N32" s="270">
        <v>689.34998120899388</v>
      </c>
      <c r="O32" s="270">
        <v>606.66707745750784</v>
      </c>
      <c r="W32" s="83"/>
      <c r="X32" s="83"/>
      <c r="Y32" s="257"/>
      <c r="Z32" s="257"/>
      <c r="AA32" s="257"/>
      <c r="AB32" s="257"/>
      <c r="AC32" s="257"/>
      <c r="AD32" s="257"/>
    </row>
    <row r="33" spans="2:30" x14ac:dyDescent="0.25">
      <c r="L33" s="4" t="s">
        <v>111</v>
      </c>
      <c r="M33" s="262">
        <v>822.80040400031044</v>
      </c>
      <c r="N33" s="270">
        <v>883.88517828214094</v>
      </c>
      <c r="O33" s="270">
        <v>576.5368978271614</v>
      </c>
      <c r="W33" s="83"/>
      <c r="X33" s="83"/>
      <c r="Y33" s="257"/>
      <c r="Z33" s="257"/>
      <c r="AA33" s="257"/>
      <c r="AB33" s="257"/>
      <c r="AC33" s="257"/>
      <c r="AD33" s="257"/>
    </row>
    <row r="34" spans="2:30" x14ac:dyDescent="0.25">
      <c r="W34" s="83"/>
      <c r="X34" s="83"/>
      <c r="Y34" s="257"/>
      <c r="Z34" s="257"/>
      <c r="AA34" s="257"/>
      <c r="AB34" s="257"/>
      <c r="AC34" s="257"/>
      <c r="AD34" s="257"/>
    </row>
    <row r="35" spans="2:30" ht="2.25" customHeight="1" x14ac:dyDescent="0.25">
      <c r="W35" s="83"/>
      <c r="X35" s="83"/>
      <c r="Y35" s="257"/>
      <c r="Z35" s="257"/>
      <c r="AA35" s="257"/>
      <c r="AB35" s="257"/>
      <c r="AC35" s="257"/>
      <c r="AD35" s="257"/>
    </row>
    <row r="36" spans="2:30" x14ac:dyDescent="0.25">
      <c r="B36" s="553" t="s">
        <v>112</v>
      </c>
      <c r="C36" s="553"/>
      <c r="D36" s="553"/>
      <c r="E36" s="553"/>
      <c r="F36" s="553"/>
      <c r="G36" s="553"/>
      <c r="H36" s="553"/>
      <c r="I36" s="553"/>
      <c r="J36" s="553"/>
      <c r="K36" s="553"/>
      <c r="W36" s="83"/>
      <c r="X36" s="83"/>
      <c r="Y36" s="257"/>
      <c r="Z36" s="257"/>
      <c r="AA36" s="257"/>
      <c r="AB36" s="257"/>
      <c r="AC36" s="257"/>
      <c r="AD36" s="257"/>
    </row>
    <row r="37" spans="2:30" x14ac:dyDescent="0.25">
      <c r="W37" s="83"/>
      <c r="X37" s="257"/>
      <c r="Y37" s="257"/>
      <c r="Z37" s="257"/>
      <c r="AA37" s="257"/>
      <c r="AB37" s="257"/>
      <c r="AC37" s="257"/>
      <c r="AD37" s="257"/>
    </row>
    <row r="38" spans="2:30" x14ac:dyDescent="0.25">
      <c r="W38" s="83"/>
      <c r="X38" s="257"/>
      <c r="Y38" s="257"/>
      <c r="Z38" s="257"/>
      <c r="AA38" s="257"/>
      <c r="AB38" s="257"/>
      <c r="AC38" s="257"/>
      <c r="AD38" s="257"/>
    </row>
    <row r="39" spans="2:30" x14ac:dyDescent="0.25">
      <c r="W39" s="83"/>
      <c r="X39" s="257"/>
      <c r="Y39" s="257"/>
      <c r="Z39" s="257"/>
      <c r="AA39" s="257"/>
      <c r="AB39" s="257"/>
      <c r="AC39" s="257"/>
      <c r="AD39" s="257"/>
    </row>
    <row r="40" spans="2:30" x14ac:dyDescent="0.25">
      <c r="W40" s="83"/>
      <c r="X40" s="257"/>
      <c r="Y40" s="257"/>
      <c r="Z40" s="257"/>
      <c r="AA40" s="257"/>
      <c r="AB40" s="257"/>
      <c r="AC40" s="257"/>
      <c r="AD40" s="257"/>
    </row>
    <row r="41" spans="2:30" x14ac:dyDescent="0.25">
      <c r="W41" s="83"/>
      <c r="X41" s="257"/>
      <c r="Y41" s="257"/>
      <c r="Z41" s="257"/>
      <c r="AA41" s="257"/>
      <c r="AB41" s="257"/>
      <c r="AC41" s="257"/>
      <c r="AD41" s="257"/>
    </row>
    <row r="42" spans="2:30" x14ac:dyDescent="0.25">
      <c r="W42" s="257"/>
      <c r="X42" s="257"/>
      <c r="Y42" s="257"/>
      <c r="Z42" s="257"/>
      <c r="AA42" s="257"/>
      <c r="AB42" s="257"/>
      <c r="AC42" s="257"/>
      <c r="AD42" s="257"/>
    </row>
    <row r="43" spans="2:30" x14ac:dyDescent="0.25">
      <c r="W43" s="257"/>
      <c r="X43" s="257"/>
      <c r="Y43" s="257"/>
      <c r="Z43" s="257"/>
      <c r="AA43" s="257"/>
      <c r="AB43" s="257"/>
      <c r="AC43" s="257"/>
      <c r="AD43" s="257"/>
    </row>
    <row r="44" spans="2:30" x14ac:dyDescent="0.25">
      <c r="W44" s="257"/>
      <c r="X44" s="257"/>
      <c r="Y44" s="257"/>
      <c r="Z44" s="257"/>
      <c r="AA44" s="257"/>
      <c r="AB44" s="257"/>
      <c r="AC44" s="257"/>
      <c r="AD44" s="257"/>
    </row>
    <row r="45" spans="2:30" x14ac:dyDescent="0.25">
      <c r="W45" s="257"/>
      <c r="X45" s="257"/>
      <c r="Y45" s="257"/>
      <c r="Z45" s="257"/>
      <c r="AA45" s="257"/>
      <c r="AB45" s="257"/>
      <c r="AC45" s="257"/>
      <c r="AD45" s="257"/>
    </row>
    <row r="46" spans="2:30" x14ac:dyDescent="0.25">
      <c r="W46" s="257"/>
      <c r="X46" s="257"/>
      <c r="Y46" s="257"/>
      <c r="Z46" s="257"/>
      <c r="AA46" s="257"/>
      <c r="AB46" s="257"/>
      <c r="AC46" s="257"/>
      <c r="AD46" s="257"/>
    </row>
    <row r="47" spans="2:30" x14ac:dyDescent="0.25">
      <c r="W47" s="257"/>
      <c r="X47" s="257"/>
      <c r="Y47" s="257"/>
      <c r="Z47" s="257"/>
      <c r="AA47" s="257"/>
      <c r="AB47" s="257"/>
      <c r="AC47" s="257"/>
      <c r="AD47" s="257"/>
    </row>
    <row r="48" spans="2:30" x14ac:dyDescent="0.25">
      <c r="W48" s="257"/>
      <c r="X48" s="257"/>
      <c r="Y48" s="257"/>
      <c r="Z48" s="257"/>
      <c r="AA48" s="257"/>
      <c r="AB48" s="257"/>
      <c r="AC48" s="257"/>
      <c r="AD48" s="257"/>
    </row>
  </sheetData>
  <mergeCells count="2">
    <mergeCell ref="B18:K18"/>
    <mergeCell ref="B36:K3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ignoredErrors>
    <ignoredError sqref="O18" formulaRange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E591-B611-4D44-9ED7-808E79E2379B}">
  <sheetPr codeName="Hoja29">
    <pageSetUpPr fitToPage="1"/>
  </sheetPr>
  <dimension ref="B1:K35"/>
  <sheetViews>
    <sheetView zoomScaleNormal="100" workbookViewId="0">
      <selection activeCell="J31" sqref="J31"/>
    </sheetView>
  </sheetViews>
  <sheetFormatPr baseColWidth="10" defaultColWidth="11.42578125" defaultRowHeight="15" x14ac:dyDescent="0.25"/>
  <cols>
    <col min="1" max="1" width="4.140625" customWidth="1"/>
    <col min="2" max="2" width="18.140625" customWidth="1"/>
    <col min="3" max="10" width="11.140625" customWidth="1"/>
  </cols>
  <sheetData>
    <row r="1" spans="2:10" ht="15.75" thickBot="1" x14ac:dyDescent="0.3"/>
    <row r="2" spans="2:10" ht="15.75" thickBot="1" x14ac:dyDescent="0.3">
      <c r="B2" s="554" t="s">
        <v>247</v>
      </c>
      <c r="C2" s="555"/>
      <c r="D2" s="555"/>
      <c r="E2" s="555"/>
      <c r="F2" s="555"/>
      <c r="G2" s="555"/>
      <c r="H2" s="555"/>
      <c r="I2" s="555"/>
      <c r="J2" s="556"/>
    </row>
    <row r="3" spans="2:10" ht="18" customHeight="1" x14ac:dyDescent="0.25">
      <c r="B3" s="557" t="s">
        <v>197</v>
      </c>
      <c r="C3" s="558"/>
      <c r="D3" s="558"/>
      <c r="E3" s="558"/>
      <c r="F3" s="558"/>
      <c r="G3" s="558"/>
      <c r="H3" s="558"/>
      <c r="I3" s="558"/>
      <c r="J3" s="559"/>
    </row>
    <row r="4" spans="2:10" x14ac:dyDescent="0.25">
      <c r="B4" s="549" t="s">
        <v>81</v>
      </c>
      <c r="C4" s="546">
        <v>2022</v>
      </c>
      <c r="D4" s="546"/>
      <c r="E4" s="546">
        <v>2023</v>
      </c>
      <c r="F4" s="546"/>
      <c r="G4" s="546">
        <v>2024</v>
      </c>
      <c r="H4" s="546"/>
      <c r="I4" s="546">
        <v>2025</v>
      </c>
      <c r="J4" s="563"/>
    </row>
    <row r="5" spans="2:10" ht="21" customHeight="1" x14ac:dyDescent="0.25">
      <c r="B5" s="550"/>
      <c r="C5" s="119" t="s">
        <v>82</v>
      </c>
      <c r="D5" s="120" t="s">
        <v>83</v>
      </c>
      <c r="E5" s="119" t="s">
        <v>82</v>
      </c>
      <c r="F5" s="120" t="s">
        <v>83</v>
      </c>
      <c r="G5" s="119" t="s">
        <v>82</v>
      </c>
      <c r="H5" s="120" t="s">
        <v>83</v>
      </c>
      <c r="I5" s="119" t="s">
        <v>82</v>
      </c>
      <c r="J5" s="111" t="s">
        <v>83</v>
      </c>
    </row>
    <row r="6" spans="2:10" ht="17.25" customHeight="1" x14ac:dyDescent="0.25">
      <c r="B6" s="551"/>
      <c r="C6" s="356" t="s">
        <v>263</v>
      </c>
      <c r="D6" s="357" t="s">
        <v>264</v>
      </c>
      <c r="E6" s="356" t="s">
        <v>263</v>
      </c>
      <c r="F6" s="357" t="s">
        <v>264</v>
      </c>
      <c r="G6" s="356" t="s">
        <v>263</v>
      </c>
      <c r="H6" s="357" t="s">
        <v>264</v>
      </c>
      <c r="I6" s="356" t="s">
        <v>263</v>
      </c>
      <c r="J6" s="358" t="s">
        <v>264</v>
      </c>
    </row>
    <row r="7" spans="2:10" ht="17.25" customHeight="1" x14ac:dyDescent="0.25">
      <c r="B7" s="386" t="s">
        <v>86</v>
      </c>
      <c r="C7" s="415"/>
      <c r="D7" s="416"/>
      <c r="E7" s="415"/>
      <c r="F7" s="416"/>
      <c r="G7" s="415">
        <v>55.308</v>
      </c>
      <c r="H7" s="416">
        <v>4277.8784262674471</v>
      </c>
      <c r="I7" s="415">
        <v>6.720000000000001E-2</v>
      </c>
      <c r="J7" s="417">
        <v>4299.9999999999991</v>
      </c>
    </row>
    <row r="8" spans="2:10" ht="16.5" customHeight="1" x14ac:dyDescent="0.25">
      <c r="B8" s="26" t="s">
        <v>126</v>
      </c>
      <c r="C8" s="132">
        <v>135.42326</v>
      </c>
      <c r="D8" s="133">
        <v>750.16477966931245</v>
      </c>
      <c r="E8" s="132"/>
      <c r="F8" s="133"/>
      <c r="G8" s="132">
        <v>0.876</v>
      </c>
      <c r="H8" s="133">
        <v>5420.5479452054788</v>
      </c>
      <c r="I8" s="132">
        <v>2.617</v>
      </c>
      <c r="J8" s="134">
        <v>3687.3519296904851</v>
      </c>
    </row>
    <row r="9" spans="2:10" ht="16.5" customHeight="1" x14ac:dyDescent="0.25">
      <c r="B9" s="26" t="s">
        <v>127</v>
      </c>
      <c r="C9" s="132"/>
      <c r="D9" s="133"/>
      <c r="E9" s="132"/>
      <c r="F9" s="133"/>
      <c r="G9" s="132"/>
      <c r="H9" s="133"/>
      <c r="I9" s="132">
        <v>1.0707800000000001</v>
      </c>
      <c r="J9" s="134">
        <v>11378.247632566914</v>
      </c>
    </row>
    <row r="10" spans="2:10" ht="16.5" customHeight="1" x14ac:dyDescent="0.25">
      <c r="B10" s="26" t="s">
        <v>157</v>
      </c>
      <c r="C10" s="132"/>
      <c r="D10" s="133"/>
      <c r="E10" s="132"/>
      <c r="F10" s="133"/>
      <c r="G10" s="132"/>
      <c r="H10" s="133"/>
      <c r="I10" s="132"/>
      <c r="J10" s="134"/>
    </row>
    <row r="11" spans="2:10" ht="16.5" customHeight="1" x14ac:dyDescent="0.25">
      <c r="B11" s="26" t="s">
        <v>87</v>
      </c>
      <c r="E11" s="132"/>
      <c r="F11" s="133"/>
      <c r="G11" s="132"/>
      <c r="H11" s="133"/>
      <c r="I11" s="132"/>
      <c r="J11" s="134"/>
    </row>
    <row r="12" spans="2:10" ht="16.5" customHeight="1" x14ac:dyDescent="0.25">
      <c r="B12" s="26" t="s">
        <v>88</v>
      </c>
      <c r="C12" s="132"/>
      <c r="D12" s="133"/>
      <c r="E12" s="132"/>
      <c r="F12" s="133"/>
      <c r="G12" s="132">
        <v>1.7100799999999998</v>
      </c>
      <c r="H12" s="133">
        <v>4459.1247193113777</v>
      </c>
      <c r="I12" s="132"/>
      <c r="J12" s="134"/>
    </row>
    <row r="13" spans="2:10" ht="16.5" customHeight="1" x14ac:dyDescent="0.25">
      <c r="B13" s="26" t="s">
        <v>89</v>
      </c>
      <c r="C13" s="132">
        <v>2.88</v>
      </c>
      <c r="D13" s="133">
        <v>2007.2256944444446</v>
      </c>
      <c r="E13" s="132"/>
      <c r="F13" s="133"/>
      <c r="G13" s="132">
        <v>0.84</v>
      </c>
      <c r="H13" s="133">
        <v>6505.8571428571431</v>
      </c>
      <c r="I13" s="132">
        <v>2.5100000000000002</v>
      </c>
      <c r="J13" s="134">
        <v>5689.0478087649408</v>
      </c>
    </row>
    <row r="14" spans="2:10" ht="16.5" customHeight="1" x14ac:dyDescent="0.25">
      <c r="B14" s="26" t="s">
        <v>90</v>
      </c>
      <c r="C14" s="132"/>
      <c r="D14" s="133"/>
      <c r="E14" s="132">
        <v>3.0940000000000003</v>
      </c>
      <c r="F14" s="133">
        <v>3174.2857142857138</v>
      </c>
      <c r="G14" s="132">
        <v>8.7887999999999984</v>
      </c>
      <c r="H14" s="133">
        <v>3914.2476788640097</v>
      </c>
      <c r="I14" s="132">
        <v>11.959999999999997</v>
      </c>
      <c r="J14" s="134">
        <v>4249.739130434783</v>
      </c>
    </row>
    <row r="15" spans="2:10" ht="16.5" customHeight="1" x14ac:dyDescent="0.25">
      <c r="B15" s="26" t="s">
        <v>128</v>
      </c>
      <c r="C15" s="132"/>
      <c r="D15" s="133"/>
      <c r="E15" s="132"/>
      <c r="F15" s="133"/>
      <c r="G15" s="132">
        <v>0.69840000000000002</v>
      </c>
      <c r="H15" s="133">
        <v>4284.149484536083</v>
      </c>
      <c r="I15" s="132">
        <v>8.1906999999999996</v>
      </c>
      <c r="J15" s="134">
        <v>6086.622632986192</v>
      </c>
    </row>
    <row r="16" spans="2:10" ht="16.5" customHeight="1" x14ac:dyDescent="0.25">
      <c r="B16" s="26" t="s">
        <v>113</v>
      </c>
      <c r="C16" s="132"/>
      <c r="D16" s="133"/>
      <c r="E16" s="132">
        <v>0.45</v>
      </c>
      <c r="F16" s="133">
        <v>1626.6666666666665</v>
      </c>
      <c r="G16" s="132">
        <v>2.8820000000000002E-2</v>
      </c>
      <c r="H16" s="133">
        <v>2858.0846634281747</v>
      </c>
      <c r="I16" s="132">
        <v>0.64771000000000001</v>
      </c>
      <c r="J16" s="134">
        <v>15754.874866838554</v>
      </c>
    </row>
    <row r="17" spans="2:11" ht="16.5" customHeight="1" x14ac:dyDescent="0.25">
      <c r="B17" s="26" t="s">
        <v>93</v>
      </c>
      <c r="C17" s="132"/>
      <c r="D17" s="133"/>
      <c r="E17" s="132"/>
      <c r="F17" s="133"/>
      <c r="G17" s="132">
        <v>7.776000000000001E-2</v>
      </c>
      <c r="H17" s="133">
        <v>4768.5185185185182</v>
      </c>
      <c r="I17" s="132">
        <v>4.2470999999999997</v>
      </c>
      <c r="J17" s="134">
        <v>4878.905606178334</v>
      </c>
    </row>
    <row r="18" spans="2:11" ht="16.5" customHeight="1" x14ac:dyDescent="0.25">
      <c r="B18" s="26" t="s">
        <v>129</v>
      </c>
      <c r="C18" s="132"/>
      <c r="D18" s="133"/>
      <c r="E18" s="132"/>
      <c r="F18" s="133"/>
      <c r="G18" s="132">
        <v>7.776000000000001E-2</v>
      </c>
      <c r="H18" s="133">
        <v>4768.5185185185182</v>
      </c>
      <c r="I18" s="132">
        <v>1.37456</v>
      </c>
      <c r="J18" s="134">
        <v>6086.5149575136775</v>
      </c>
    </row>
    <row r="19" spans="2:11" ht="16.5" customHeight="1" x14ac:dyDescent="0.25">
      <c r="B19" s="26" t="s">
        <v>114</v>
      </c>
      <c r="C19" s="132">
        <v>1.0249999999999999</v>
      </c>
      <c r="D19" s="133">
        <v>300</v>
      </c>
      <c r="E19" s="132"/>
      <c r="F19" s="133"/>
      <c r="G19" s="132"/>
      <c r="H19" s="133"/>
      <c r="I19" s="132"/>
      <c r="J19" s="134"/>
    </row>
    <row r="20" spans="2:11" ht="16.5" customHeight="1" x14ac:dyDescent="0.25">
      <c r="B20" s="26" t="s">
        <v>115</v>
      </c>
      <c r="C20" s="132"/>
      <c r="D20" s="133"/>
      <c r="E20" s="132"/>
      <c r="F20" s="133"/>
      <c r="G20" s="132">
        <v>2.4881700000000002</v>
      </c>
      <c r="H20" s="133">
        <v>11102.207646583633</v>
      </c>
      <c r="I20" s="132">
        <v>1.056</v>
      </c>
      <c r="J20" s="134">
        <v>2272.7272727272725</v>
      </c>
    </row>
    <row r="21" spans="2:11" ht="16.5" customHeight="1" x14ac:dyDescent="0.25">
      <c r="B21" s="26" t="s">
        <v>132</v>
      </c>
      <c r="C21" s="132"/>
      <c r="D21" s="133"/>
      <c r="E21" s="132"/>
      <c r="F21" s="133"/>
      <c r="G21" s="132">
        <v>8.8473600000000001</v>
      </c>
      <c r="H21" s="133">
        <v>3974.6093750000005</v>
      </c>
      <c r="I21" s="132"/>
      <c r="J21" s="134"/>
    </row>
    <row r="22" spans="2:11" ht="16.5" customHeight="1" x14ac:dyDescent="0.25">
      <c r="B22" s="26" t="s">
        <v>94</v>
      </c>
      <c r="C22" s="132"/>
      <c r="D22" s="133"/>
      <c r="E22" s="132"/>
      <c r="F22" s="133"/>
      <c r="G22" s="132">
        <v>0.53459999999999996</v>
      </c>
      <c r="H22" s="133">
        <v>3646.9135802469136</v>
      </c>
      <c r="I22" s="132">
        <v>4.4156000000000004</v>
      </c>
      <c r="J22" s="134">
        <v>3279.7309538907507</v>
      </c>
    </row>
    <row r="23" spans="2:11" ht="16.5" customHeight="1" x14ac:dyDescent="0.25">
      <c r="B23" s="26" t="s">
        <v>164</v>
      </c>
      <c r="C23" s="132">
        <v>120.87673000000002</v>
      </c>
      <c r="D23" s="133">
        <v>1774.377334661518</v>
      </c>
      <c r="E23" s="132">
        <v>130.13571999999996</v>
      </c>
      <c r="F23" s="133">
        <v>1920.2728505286636</v>
      </c>
      <c r="G23" s="132">
        <v>79.623570000000001</v>
      </c>
      <c r="H23" s="133">
        <v>2904.6500929310255</v>
      </c>
      <c r="I23" s="132">
        <v>72.922920000000019</v>
      </c>
      <c r="J23" s="134">
        <v>2241.9284636435286</v>
      </c>
    </row>
    <row r="24" spans="2:11" ht="16.5" customHeight="1" x14ac:dyDescent="0.25">
      <c r="B24" s="26" t="s">
        <v>95</v>
      </c>
      <c r="C24" s="132">
        <v>38.039100000000019</v>
      </c>
      <c r="D24" s="133">
        <v>2803.3491854433983</v>
      </c>
      <c r="E24" s="132">
        <v>12.135480000000003</v>
      </c>
      <c r="F24" s="133">
        <v>4600.5011750668264</v>
      </c>
      <c r="G24" s="132">
        <v>36.620000000000005</v>
      </c>
      <c r="H24" s="133">
        <v>3867.2542326597486</v>
      </c>
      <c r="I24" s="132">
        <v>5.9240000000000004</v>
      </c>
      <c r="J24" s="134">
        <v>3972.1978392977712</v>
      </c>
    </row>
    <row r="25" spans="2:11" ht="16.5" customHeight="1" x14ac:dyDescent="0.25">
      <c r="B25" s="26" t="s">
        <v>165</v>
      </c>
      <c r="C25" s="132"/>
      <c r="D25" s="133"/>
      <c r="E25" s="132"/>
      <c r="F25" s="133"/>
      <c r="G25" s="132">
        <v>1.8900000000000001</v>
      </c>
      <c r="H25" s="133">
        <v>4277.7777777777774</v>
      </c>
      <c r="I25" s="132"/>
      <c r="J25" s="134"/>
    </row>
    <row r="26" spans="2:11" ht="16.5" customHeight="1" x14ac:dyDescent="0.25">
      <c r="B26" s="26" t="s">
        <v>96</v>
      </c>
      <c r="C26" s="132">
        <v>0.32500000000000001</v>
      </c>
      <c r="D26" s="133">
        <v>1923.0769230769231</v>
      </c>
      <c r="E26" s="132">
        <v>10.036499999999998</v>
      </c>
      <c r="F26" s="133">
        <v>3161.6748866636781</v>
      </c>
      <c r="G26" s="132">
        <v>57.551520000000004</v>
      </c>
      <c r="H26" s="133">
        <v>1010.7413322880089</v>
      </c>
      <c r="I26" s="132">
        <v>6.6449999999999996</v>
      </c>
      <c r="J26" s="134">
        <v>3671.7080511662907</v>
      </c>
      <c r="K26" t="s">
        <v>76</v>
      </c>
    </row>
    <row r="27" spans="2:11" ht="16.5" customHeight="1" x14ac:dyDescent="0.25">
      <c r="B27" s="26" t="s">
        <v>134</v>
      </c>
      <c r="C27" s="132">
        <v>7.8623999999999992</v>
      </c>
      <c r="D27" s="133">
        <v>1766.0256410256413</v>
      </c>
      <c r="E27" s="132">
        <v>5.1336000000000004</v>
      </c>
      <c r="F27" s="133">
        <v>1819.4444444444441</v>
      </c>
      <c r="G27" s="132">
        <v>8.0910700000000002</v>
      </c>
      <c r="H27" s="133">
        <v>5976.8584377591596</v>
      </c>
      <c r="I27" s="132">
        <v>4.4124499999999998</v>
      </c>
      <c r="J27" s="134">
        <v>6206.3842083196414</v>
      </c>
    </row>
    <row r="28" spans="2:11" ht="16.5" customHeight="1" x14ac:dyDescent="0.25">
      <c r="B28" s="26" t="s">
        <v>97</v>
      </c>
      <c r="C28" s="132">
        <v>1.6</v>
      </c>
      <c r="D28" s="133">
        <v>1062.5</v>
      </c>
      <c r="E28" s="132"/>
      <c r="F28" s="133"/>
      <c r="G28" s="132">
        <v>6.1436699999999993</v>
      </c>
      <c r="H28" s="133">
        <v>4351.2591008306117</v>
      </c>
      <c r="I28" s="132">
        <v>4.0502000000000002</v>
      </c>
      <c r="J28" s="134">
        <v>5064.3745987852453</v>
      </c>
    </row>
    <row r="29" spans="2:11" ht="16.5" customHeight="1" thickBot="1" x14ac:dyDescent="0.3">
      <c r="B29" s="474" t="s">
        <v>98</v>
      </c>
      <c r="C29" s="475">
        <v>308.03149000000002</v>
      </c>
      <c r="D29" s="476">
        <v>1444.6772308896075</v>
      </c>
      <c r="E29" s="475">
        <v>160.98529999999997</v>
      </c>
      <c r="F29" s="476">
        <v>2219.7745384205878</v>
      </c>
      <c r="G29" s="475">
        <v>270.11781999999994</v>
      </c>
      <c r="H29" s="476">
        <v>3225.5150733853839</v>
      </c>
      <c r="I29" s="475">
        <v>132.11122</v>
      </c>
      <c r="J29" s="477">
        <v>3425.6845103693686</v>
      </c>
    </row>
    <row r="30" spans="2:11" ht="43.5" customHeight="1" thickBot="1" x14ac:dyDescent="0.3">
      <c r="B30" s="560" t="s">
        <v>291</v>
      </c>
      <c r="C30" s="561"/>
      <c r="D30" s="561"/>
      <c r="E30" s="561"/>
      <c r="F30" s="561"/>
      <c r="G30" s="561"/>
      <c r="H30" s="561"/>
      <c r="I30" s="561"/>
      <c r="J30" s="562"/>
    </row>
    <row r="33" spans="7:9" x14ac:dyDescent="0.25">
      <c r="I33" t="s">
        <v>76</v>
      </c>
    </row>
    <row r="35" spans="7:9" x14ac:dyDescent="0.25">
      <c r="G35" t="s">
        <v>76</v>
      </c>
    </row>
  </sheetData>
  <mergeCells count="8">
    <mergeCell ref="B2:J2"/>
    <mergeCell ref="B3:J3"/>
    <mergeCell ref="B30:J30"/>
    <mergeCell ref="C4:D4"/>
    <mergeCell ref="E4:F4"/>
    <mergeCell ref="G4:H4"/>
    <mergeCell ref="I4:J4"/>
    <mergeCell ref="B4:B6"/>
  </mergeCell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0F6D-D122-4266-A7E2-1704D9F26EDB}">
  <sheetPr codeName="Hoja3">
    <pageSetUpPr fitToPage="1"/>
  </sheetPr>
  <dimension ref="A1:AC46"/>
  <sheetViews>
    <sheetView zoomScaleNormal="100" workbookViewId="0">
      <selection activeCell="I24" sqref="I24"/>
    </sheetView>
  </sheetViews>
  <sheetFormatPr baseColWidth="10" defaultColWidth="11.42578125" defaultRowHeight="12.75" x14ac:dyDescent="0.2"/>
  <cols>
    <col min="1" max="1" width="5.5703125" style="85" customWidth="1"/>
    <col min="2" max="2" width="7.7109375" style="85" customWidth="1"/>
    <col min="3" max="10" width="14.5703125" style="85" customWidth="1"/>
    <col min="11" max="11" width="0" style="90" hidden="1" customWidth="1"/>
    <col min="12" max="16" width="11.42578125" style="90" hidden="1" customWidth="1"/>
    <col min="17" max="20" width="14.28515625" style="90" hidden="1" customWidth="1"/>
    <col min="21" max="23" width="0" style="90" hidden="1" customWidth="1"/>
    <col min="24" max="24" width="19.7109375" style="90" hidden="1" customWidth="1"/>
    <col min="25" max="25" width="11.42578125" style="85"/>
    <col min="26" max="26" width="11.7109375" style="85" bestFit="1" customWidth="1"/>
    <col min="27" max="16384" width="11.42578125" style="85"/>
  </cols>
  <sheetData>
    <row r="1" spans="2:29" ht="13.5" thickBot="1" x14ac:dyDescent="0.25"/>
    <row r="2" spans="2:29" ht="13.5" thickBot="1" x14ac:dyDescent="0.25">
      <c r="B2" s="513" t="s">
        <v>229</v>
      </c>
      <c r="C2" s="514"/>
      <c r="D2" s="514"/>
      <c r="E2" s="514"/>
      <c r="F2" s="514"/>
      <c r="G2" s="514"/>
      <c r="H2" s="514"/>
      <c r="I2" s="515"/>
      <c r="J2" s="516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2:29" ht="22.7" customHeight="1" x14ac:dyDescent="0.2">
      <c r="B3" s="517" t="s">
        <v>254</v>
      </c>
      <c r="C3" s="518"/>
      <c r="D3" s="518"/>
      <c r="E3" s="518"/>
      <c r="F3" s="518"/>
      <c r="G3" s="518"/>
      <c r="H3" s="518"/>
      <c r="I3" s="519"/>
      <c r="J3" s="520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2:29" ht="26.25" customHeight="1" thickBot="1" x14ac:dyDescent="0.25">
      <c r="B4" s="521" t="s">
        <v>69</v>
      </c>
      <c r="C4" s="526" t="s">
        <v>70</v>
      </c>
      <c r="D4" s="526" t="s">
        <v>261</v>
      </c>
      <c r="E4" s="526" t="s">
        <v>255</v>
      </c>
      <c r="F4" s="528" t="s">
        <v>259</v>
      </c>
      <c r="G4" s="529"/>
      <c r="H4" s="529"/>
      <c r="I4" s="530"/>
      <c r="J4" s="452" t="s">
        <v>260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2:29" ht="26.25" customHeight="1" thickBot="1" x14ac:dyDescent="0.25">
      <c r="B5" s="522"/>
      <c r="C5" s="527"/>
      <c r="D5" s="527"/>
      <c r="E5" s="527"/>
      <c r="F5" s="451" t="s">
        <v>251</v>
      </c>
      <c r="G5" s="451" t="s">
        <v>252</v>
      </c>
      <c r="H5" s="451" t="s">
        <v>253</v>
      </c>
      <c r="I5" s="453" t="s">
        <v>190</v>
      </c>
      <c r="J5" s="452" t="s">
        <v>190</v>
      </c>
      <c r="K5" s="91"/>
      <c r="L5" s="91"/>
      <c r="M5" s="91"/>
      <c r="N5" s="92" t="s">
        <v>71</v>
      </c>
      <c r="O5" s="93" t="s">
        <v>72</v>
      </c>
      <c r="P5" s="91"/>
      <c r="Q5" s="7" t="s">
        <v>73</v>
      </c>
      <c r="R5" s="8" t="s">
        <v>74</v>
      </c>
      <c r="S5" s="91" t="s">
        <v>75</v>
      </c>
      <c r="T5" s="91"/>
      <c r="U5" s="6"/>
    </row>
    <row r="6" spans="2:29" ht="13.5" thickBot="1" x14ac:dyDescent="0.25">
      <c r="B6" s="325">
        <v>2012</v>
      </c>
      <c r="C6" s="16">
        <v>100936</v>
      </c>
      <c r="D6" s="16">
        <v>450798</v>
      </c>
      <c r="E6" s="16">
        <v>44.7</v>
      </c>
      <c r="F6" s="16">
        <v>2614</v>
      </c>
      <c r="G6" s="16">
        <v>62313</v>
      </c>
      <c r="H6" s="16">
        <v>154557.32175</v>
      </c>
      <c r="I6" s="59">
        <v>219484.32175</v>
      </c>
      <c r="J6" s="3">
        <v>10.1822</v>
      </c>
      <c r="K6" s="9">
        <f t="shared" ref="K6:K11" si="0">(C7/C6)-1</f>
        <v>0.25656851866529284</v>
      </c>
      <c r="L6" s="9">
        <f t="shared" ref="L6:L13" si="1">H6/D6</f>
        <v>0.34285272283816698</v>
      </c>
      <c r="M6" s="9"/>
      <c r="N6" s="13" t="e">
        <f>(C6-#REF!)/#REF!*100</f>
        <v>#REF!</v>
      </c>
      <c r="O6" s="14" t="e">
        <f>(D6-#REF!)/#REF!*100</f>
        <v>#REF!</v>
      </c>
      <c r="P6" s="10"/>
      <c r="Q6" s="11">
        <f t="shared" ref="Q6:Q12" si="2">SUM(F6:H6)</f>
        <v>219484.32175</v>
      </c>
      <c r="R6" s="12">
        <f t="shared" ref="R6:R13" si="3">H6/Q6*100</f>
        <v>70.41838820999979</v>
      </c>
      <c r="S6" s="10"/>
      <c r="T6" s="10"/>
      <c r="U6" s="10"/>
      <c r="Y6" s="239"/>
      <c r="Z6" s="162"/>
    </row>
    <row r="7" spans="2:29" ht="13.5" thickBot="1" x14ac:dyDescent="0.25">
      <c r="B7" s="325">
        <v>2013</v>
      </c>
      <c r="C7" s="16">
        <v>126833</v>
      </c>
      <c r="D7" s="16">
        <v>680382</v>
      </c>
      <c r="E7" s="16">
        <v>53.6</v>
      </c>
      <c r="F7" s="16">
        <v>2697</v>
      </c>
      <c r="G7" s="16">
        <v>44168</v>
      </c>
      <c r="H7" s="16">
        <v>165701.25839999999</v>
      </c>
      <c r="I7" s="59">
        <v>212566.25839999999</v>
      </c>
      <c r="J7" s="3">
        <v>17.070619999999998</v>
      </c>
      <c r="K7" s="9">
        <f t="shared" si="0"/>
        <v>7.4948948617473476E-2</v>
      </c>
      <c r="L7" s="9">
        <f t="shared" si="1"/>
        <v>0.24354150815277298</v>
      </c>
      <c r="M7" s="9"/>
      <c r="N7" s="13">
        <f t="shared" ref="N7:N12" si="4">(C7-C6)/C6*100</f>
        <v>25.656851866529284</v>
      </c>
      <c r="O7" s="14">
        <f t="shared" ref="O7:O12" si="5">(D7-D6)/D6*100</f>
        <v>50.928353719404249</v>
      </c>
      <c r="P7" s="10"/>
      <c r="Q7" s="11">
        <f t="shared" si="2"/>
        <v>212566.25839999999</v>
      </c>
      <c r="R7" s="12">
        <f t="shared" si="3"/>
        <v>77.95275677675474</v>
      </c>
      <c r="S7" s="10"/>
      <c r="T7" s="10"/>
      <c r="U7" s="10"/>
      <c r="Y7" s="239"/>
      <c r="Z7" s="162"/>
    </row>
    <row r="8" spans="2:29" ht="13.5" thickBot="1" x14ac:dyDescent="0.25">
      <c r="B8" s="325">
        <v>2014</v>
      </c>
      <c r="C8" s="16">
        <v>136339</v>
      </c>
      <c r="D8" s="16">
        <v>609926</v>
      </c>
      <c r="E8" s="16">
        <v>44.7</v>
      </c>
      <c r="F8" s="16">
        <v>2399</v>
      </c>
      <c r="G8" s="16">
        <v>54349</v>
      </c>
      <c r="H8" s="16">
        <v>177270.63058999999</v>
      </c>
      <c r="I8" s="59">
        <v>234018.63058999999</v>
      </c>
      <c r="J8" s="3">
        <v>7.6492400000000007</v>
      </c>
      <c r="K8" s="9">
        <f t="shared" si="0"/>
        <v>-0.33658747680414258</v>
      </c>
      <c r="L8" s="9">
        <f t="shared" si="1"/>
        <v>0.2906428494440309</v>
      </c>
      <c r="M8" s="9"/>
      <c r="N8" s="13">
        <f t="shared" si="4"/>
        <v>7.494894861747337</v>
      </c>
      <c r="O8" s="14">
        <f t="shared" si="5"/>
        <v>-10.355359195275597</v>
      </c>
      <c r="P8" s="10"/>
      <c r="Q8" s="11">
        <f t="shared" si="2"/>
        <v>234018.63058999999</v>
      </c>
      <c r="R8" s="12">
        <f t="shared" si="3"/>
        <v>75.750648631295377</v>
      </c>
      <c r="S8" s="10"/>
      <c r="T8" s="10"/>
      <c r="U8" s="10"/>
      <c r="Y8" s="239"/>
      <c r="Z8" s="162"/>
    </row>
    <row r="9" spans="2:29" ht="13.5" thickBot="1" x14ac:dyDescent="0.25">
      <c r="B9" s="325">
        <v>2015</v>
      </c>
      <c r="C9" s="16">
        <v>90449</v>
      </c>
      <c r="D9" s="16">
        <v>421048</v>
      </c>
      <c r="E9" s="16">
        <v>46.6</v>
      </c>
      <c r="F9" s="16">
        <v>9175</v>
      </c>
      <c r="G9" s="16">
        <v>61219</v>
      </c>
      <c r="H9" s="16">
        <v>204309.1905</v>
      </c>
      <c r="I9" s="59">
        <v>274703.19050000003</v>
      </c>
      <c r="J9" s="3">
        <v>42.70617</v>
      </c>
      <c r="K9" s="9">
        <f t="shared" si="0"/>
        <v>0.1918871408196885</v>
      </c>
      <c r="L9" s="9">
        <f t="shared" si="1"/>
        <v>0.48523966507381583</v>
      </c>
      <c r="M9" s="9"/>
      <c r="N9" s="13">
        <f t="shared" si="4"/>
        <v>-33.658747680414265</v>
      </c>
      <c r="O9" s="14">
        <f t="shared" si="5"/>
        <v>-30.967363253902931</v>
      </c>
      <c r="P9" s="10"/>
      <c r="Q9" s="11">
        <f t="shared" si="2"/>
        <v>274703.19050000003</v>
      </c>
      <c r="R9" s="12">
        <f t="shared" si="3"/>
        <v>74.374524055627958</v>
      </c>
      <c r="S9" s="10"/>
      <c r="T9" s="10"/>
      <c r="U9" s="10"/>
      <c r="Y9" s="239"/>
      <c r="Z9" s="162"/>
      <c r="AC9" s="85" t="s">
        <v>76</v>
      </c>
    </row>
    <row r="10" spans="2:29" ht="13.5" thickBot="1" x14ac:dyDescent="0.25">
      <c r="B10" s="325">
        <v>2016</v>
      </c>
      <c r="C10" s="16">
        <v>107805</v>
      </c>
      <c r="D10" s="16">
        <v>533080</v>
      </c>
      <c r="E10" s="16">
        <v>49.4</v>
      </c>
      <c r="F10" s="16">
        <v>2757.1499999999992</v>
      </c>
      <c r="G10" s="16">
        <v>7170.78</v>
      </c>
      <c r="H10" s="16">
        <v>182839.76158000005</v>
      </c>
      <c r="I10" s="59">
        <v>192767.69158000004</v>
      </c>
      <c r="J10" s="3">
        <v>8251.9765299999999</v>
      </c>
      <c r="K10" s="9">
        <f t="shared" si="0"/>
        <v>0.26912480868234301</v>
      </c>
      <c r="L10" s="9">
        <f t="shared" si="1"/>
        <v>0.34298747201170565</v>
      </c>
      <c r="M10" s="9"/>
      <c r="N10" s="13">
        <f t="shared" si="4"/>
        <v>19.188714081968843</v>
      </c>
      <c r="O10" s="14">
        <f t="shared" si="5"/>
        <v>26.607892686819557</v>
      </c>
      <c r="P10" s="10"/>
      <c r="Q10" s="11">
        <f t="shared" si="2"/>
        <v>192767.69158000004</v>
      </c>
      <c r="R10" s="12">
        <f t="shared" si="3"/>
        <v>94.849795669270733</v>
      </c>
      <c r="S10" s="10"/>
      <c r="T10" s="10"/>
      <c r="U10" s="10"/>
      <c r="Y10" s="239"/>
      <c r="Z10" s="162"/>
    </row>
    <row r="11" spans="2:29" ht="13.5" thickBot="1" x14ac:dyDescent="0.25">
      <c r="B11" s="325">
        <v>2017</v>
      </c>
      <c r="C11" s="16">
        <v>136818</v>
      </c>
      <c r="D11" s="16">
        <v>713102</v>
      </c>
      <c r="E11" s="16">
        <v>52.1</v>
      </c>
      <c r="F11" s="16">
        <v>2799.5249999999996</v>
      </c>
      <c r="G11" s="16">
        <v>31021.990000000005</v>
      </c>
      <c r="H11" s="16">
        <v>196013.91780999996</v>
      </c>
      <c r="I11" s="59">
        <v>229835.43280999997</v>
      </c>
      <c r="J11" s="3">
        <v>82.269370000000009</v>
      </c>
      <c r="K11" s="9">
        <f t="shared" si="0"/>
        <v>-0.21408001871098836</v>
      </c>
      <c r="L11" s="9">
        <f t="shared" si="1"/>
        <v>0.27487500779692098</v>
      </c>
      <c r="M11" s="9"/>
      <c r="N11" s="13">
        <f t="shared" si="4"/>
        <v>26.912480868234312</v>
      </c>
      <c r="O11" s="14">
        <f t="shared" si="5"/>
        <v>33.770165828768668</v>
      </c>
      <c r="P11" s="10"/>
      <c r="Q11" s="11">
        <f t="shared" si="2"/>
        <v>229835.43280999997</v>
      </c>
      <c r="R11" s="12">
        <f t="shared" si="3"/>
        <v>85.284464372401828</v>
      </c>
      <c r="S11" s="10"/>
      <c r="T11" s="10"/>
      <c r="U11" s="10"/>
      <c r="Y11" s="239"/>
      <c r="Z11" s="162"/>
    </row>
    <row r="12" spans="2:29" ht="13.5" thickBot="1" x14ac:dyDescent="0.25">
      <c r="B12" s="325">
        <v>2018</v>
      </c>
      <c r="C12" s="16">
        <v>107528</v>
      </c>
      <c r="D12" s="16">
        <v>571471</v>
      </c>
      <c r="E12" s="322">
        <v>53.1</v>
      </c>
      <c r="F12" s="16">
        <v>5276.6500000000005</v>
      </c>
      <c r="G12" s="16">
        <v>32818.459000000003</v>
      </c>
      <c r="H12" s="16">
        <v>193658.1592599999</v>
      </c>
      <c r="I12" s="59">
        <v>231753.2682599999</v>
      </c>
      <c r="J12" s="3">
        <v>102.48992</v>
      </c>
      <c r="K12" s="9" t="e">
        <f>(#REF!/C12)-1</f>
        <v>#REF!</v>
      </c>
      <c r="L12" s="9">
        <f t="shared" si="1"/>
        <v>0.33887661711617895</v>
      </c>
      <c r="M12" s="9"/>
      <c r="N12" s="13">
        <f t="shared" si="4"/>
        <v>-21.408001871098829</v>
      </c>
      <c r="O12" s="14">
        <f t="shared" si="5"/>
        <v>-19.861254070245209</v>
      </c>
      <c r="P12" s="10"/>
      <c r="Q12" s="11">
        <f t="shared" si="2"/>
        <v>231753.2682599999</v>
      </c>
      <c r="R12" s="12">
        <f t="shared" si="3"/>
        <v>83.562212828316291</v>
      </c>
      <c r="S12" s="10"/>
      <c r="T12" s="10"/>
      <c r="U12" s="10"/>
      <c r="Y12" s="239"/>
      <c r="Z12" s="162"/>
    </row>
    <row r="13" spans="2:29" x14ac:dyDescent="0.2">
      <c r="B13" s="325">
        <v>2019</v>
      </c>
      <c r="C13" s="16">
        <v>74617</v>
      </c>
      <c r="D13" s="16">
        <v>384922</v>
      </c>
      <c r="E13" s="322">
        <v>52</v>
      </c>
      <c r="F13" s="16">
        <v>5750.9539999999997</v>
      </c>
      <c r="G13" s="16">
        <v>16789.530000000002</v>
      </c>
      <c r="H13" s="16">
        <v>217860.04787999991</v>
      </c>
      <c r="I13" s="59">
        <v>240400.53187999991</v>
      </c>
      <c r="J13" s="3">
        <v>53.42266</v>
      </c>
      <c r="K13" s="9"/>
      <c r="L13" s="9">
        <f t="shared" si="1"/>
        <v>0.56598492130873246</v>
      </c>
      <c r="M13" s="9"/>
      <c r="N13" s="21"/>
      <c r="O13" s="22"/>
      <c r="P13" s="10"/>
      <c r="Q13" s="23">
        <f>SUM(F13:J13)</f>
        <v>480854.4864199998</v>
      </c>
      <c r="R13" s="24">
        <f t="shared" si="3"/>
        <v>45.306855614883709</v>
      </c>
      <c r="S13" s="10"/>
      <c r="T13" s="10"/>
      <c r="U13" s="10"/>
      <c r="Y13" s="239"/>
      <c r="Z13" s="162"/>
    </row>
    <row r="14" spans="2:29" x14ac:dyDescent="0.2">
      <c r="B14" s="325">
        <v>2020</v>
      </c>
      <c r="C14" s="16">
        <v>96994</v>
      </c>
      <c r="D14" s="16">
        <v>477395.6</v>
      </c>
      <c r="E14" s="323">
        <v>49.2</v>
      </c>
      <c r="F14" s="16">
        <v>2155.9</v>
      </c>
      <c r="G14" s="16">
        <v>691.71500000000003</v>
      </c>
      <c r="H14" s="16">
        <v>257544.44519999967</v>
      </c>
      <c r="I14" s="59">
        <v>260392.06019999966</v>
      </c>
      <c r="J14" s="3">
        <v>121424.66824</v>
      </c>
      <c r="K14" s="9"/>
      <c r="L14" s="9"/>
      <c r="M14" s="9"/>
      <c r="N14" s="21"/>
      <c r="O14" s="22"/>
      <c r="P14" s="10"/>
      <c r="Q14" s="23"/>
      <c r="R14" s="24"/>
      <c r="S14" s="10"/>
      <c r="T14" s="10"/>
      <c r="U14" s="10"/>
      <c r="Y14" s="239"/>
      <c r="Z14" s="162"/>
    </row>
    <row r="15" spans="2:29" x14ac:dyDescent="0.2">
      <c r="B15" s="325">
        <v>2021</v>
      </c>
      <c r="C15" s="16">
        <v>112640</v>
      </c>
      <c r="D15" s="16">
        <v>525244.63012784102</v>
      </c>
      <c r="E15" s="323">
        <v>46.6</v>
      </c>
      <c r="F15" s="16">
        <v>949.75</v>
      </c>
      <c r="G15" s="16">
        <v>530.30104000000006</v>
      </c>
      <c r="H15" s="16">
        <v>208426.49057999998</v>
      </c>
      <c r="I15" s="59">
        <v>209906.54161999997</v>
      </c>
      <c r="J15" s="3">
        <v>88776.207530000014</v>
      </c>
      <c r="K15" s="9"/>
      <c r="L15" s="9"/>
      <c r="M15" s="9"/>
      <c r="N15" s="21"/>
      <c r="O15" s="22"/>
      <c r="P15" s="10"/>
      <c r="Q15" s="23"/>
      <c r="R15" s="24"/>
      <c r="S15" s="10"/>
      <c r="T15" s="10"/>
      <c r="U15" s="10"/>
      <c r="Y15" s="239"/>
      <c r="Z15" s="162"/>
    </row>
    <row r="16" spans="2:29" x14ac:dyDescent="0.2">
      <c r="B16" s="325">
        <v>2022</v>
      </c>
      <c r="C16" s="124">
        <v>123445</v>
      </c>
      <c r="D16" s="16">
        <v>578448.05786300101</v>
      </c>
      <c r="E16" s="323">
        <v>46.858767699218333</v>
      </c>
      <c r="F16" s="16">
        <v>1273.165</v>
      </c>
      <c r="G16" s="16">
        <v>67097.63155999998</v>
      </c>
      <c r="H16" s="16">
        <v>252800.27654000017</v>
      </c>
      <c r="I16" s="16">
        <v>321171.07310000015</v>
      </c>
      <c r="J16" s="3">
        <v>756.28257000000008</v>
      </c>
      <c r="K16" s="9"/>
      <c r="L16" s="9"/>
      <c r="M16" s="9"/>
      <c r="N16" s="21"/>
      <c r="O16" s="22"/>
      <c r="P16" s="10"/>
      <c r="Q16" s="23"/>
      <c r="R16" s="24"/>
      <c r="S16" s="10"/>
      <c r="T16" s="10"/>
      <c r="U16" s="10"/>
      <c r="Y16" s="239"/>
      <c r="Z16" s="162"/>
    </row>
    <row r="17" spans="2:27" x14ac:dyDescent="0.2">
      <c r="B17" s="325">
        <v>2023</v>
      </c>
      <c r="C17" s="261">
        <v>71685</v>
      </c>
      <c r="D17" s="16">
        <v>333069.54813469405</v>
      </c>
      <c r="E17" s="323">
        <v>46.462934802914702</v>
      </c>
      <c r="F17" s="256">
        <v>759.5</v>
      </c>
      <c r="G17" s="16">
        <v>356.01799999999997</v>
      </c>
      <c r="H17" s="16">
        <v>242571.75087000028</v>
      </c>
      <c r="I17" s="16">
        <v>243687.26887000029</v>
      </c>
      <c r="J17" s="3">
        <v>100057.14172</v>
      </c>
      <c r="K17" s="9"/>
      <c r="L17" s="9"/>
      <c r="M17" s="9"/>
      <c r="N17" s="241"/>
      <c r="O17" s="241"/>
      <c r="P17" s="10"/>
      <c r="Q17" s="242"/>
      <c r="R17" s="24"/>
      <c r="S17" s="10"/>
      <c r="T17" s="10"/>
      <c r="U17" s="10"/>
      <c r="Y17" s="239"/>
      <c r="Z17" s="426"/>
      <c r="AA17" s="162"/>
    </row>
    <row r="18" spans="2:27" x14ac:dyDescent="0.2">
      <c r="B18" s="427">
        <v>2024</v>
      </c>
      <c r="C18" s="428">
        <v>85215</v>
      </c>
      <c r="D18" s="429">
        <v>457567</v>
      </c>
      <c r="E18" s="430">
        <v>53.7</v>
      </c>
      <c r="F18" s="431">
        <v>1775.1000000000001</v>
      </c>
      <c r="G18" s="429">
        <v>8588.3599999999988</v>
      </c>
      <c r="H18" s="429">
        <v>261459.80087000015</v>
      </c>
      <c r="I18" s="429">
        <v>271823.26087000017</v>
      </c>
      <c r="J18" s="432">
        <v>417.42775</v>
      </c>
      <c r="K18" s="9"/>
      <c r="L18" s="9"/>
      <c r="M18" s="9"/>
      <c r="N18" s="241"/>
      <c r="O18" s="241"/>
      <c r="P18" s="10"/>
      <c r="Q18" s="242"/>
      <c r="R18" s="24"/>
      <c r="S18" s="10"/>
      <c r="T18" s="10"/>
      <c r="U18" s="10"/>
      <c r="Y18" s="239"/>
      <c r="Z18" s="478"/>
      <c r="AA18" s="162"/>
    </row>
    <row r="19" spans="2:27" ht="13.5" thickBot="1" x14ac:dyDescent="0.25">
      <c r="B19" s="330">
        <v>2025</v>
      </c>
      <c r="C19" s="331">
        <v>96998</v>
      </c>
      <c r="D19" s="332">
        <v>507767.92347471102</v>
      </c>
      <c r="E19" s="364">
        <v>52.348287951783625</v>
      </c>
      <c r="F19" s="333">
        <v>1670.5</v>
      </c>
      <c r="G19" s="332">
        <v>10323.994999999999</v>
      </c>
      <c r="H19" s="332">
        <v>270617.11245000025</v>
      </c>
      <c r="I19" s="332">
        <v>282611.60745000024</v>
      </c>
      <c r="J19" s="334">
        <v>652.88183000000004</v>
      </c>
      <c r="K19" s="9">
        <v>47.842029999999994</v>
      </c>
      <c r="L19" s="9"/>
      <c r="M19" s="9"/>
      <c r="N19" s="241"/>
      <c r="O19" s="241"/>
      <c r="P19" s="10"/>
      <c r="Q19" s="242"/>
      <c r="R19" s="24"/>
      <c r="S19" s="10"/>
      <c r="T19" s="10"/>
      <c r="U19" s="10"/>
      <c r="Y19" s="239"/>
      <c r="Z19" s="478"/>
      <c r="AA19" s="162"/>
    </row>
    <row r="20" spans="2:27" ht="96.75" customHeight="1" thickBot="1" x14ac:dyDescent="0.25">
      <c r="B20" s="523" t="s">
        <v>285</v>
      </c>
      <c r="C20" s="524"/>
      <c r="D20" s="524"/>
      <c r="E20" s="524"/>
      <c r="F20" s="524"/>
      <c r="G20" s="524"/>
      <c r="H20" s="524"/>
      <c r="I20" s="524"/>
      <c r="J20" s="525"/>
      <c r="N20" s="95"/>
      <c r="O20" s="95"/>
      <c r="P20" s="96"/>
      <c r="Q20" s="511" t="s">
        <v>77</v>
      </c>
      <c r="R20" s="512"/>
      <c r="S20" s="10"/>
      <c r="T20" s="10"/>
      <c r="U20" s="96"/>
    </row>
    <row r="21" spans="2:27" x14ac:dyDescent="0.2">
      <c r="B21" s="97"/>
      <c r="C21" s="98"/>
      <c r="D21" s="97"/>
      <c r="E21" s="97"/>
      <c r="F21" s="99"/>
      <c r="G21" s="99"/>
      <c r="H21" s="99"/>
      <c r="I21" s="252"/>
      <c r="J21" s="97"/>
      <c r="N21" s="95"/>
      <c r="O21" s="95"/>
      <c r="P21" s="96"/>
      <c r="Q21" s="15"/>
      <c r="R21" s="15"/>
      <c r="S21" s="10"/>
      <c r="T21" s="10"/>
      <c r="U21" s="96"/>
    </row>
    <row r="22" spans="2:27" x14ac:dyDescent="0.2">
      <c r="G22" s="162"/>
      <c r="H22" s="162"/>
      <c r="I22" s="239"/>
    </row>
    <row r="23" spans="2:27" x14ac:dyDescent="0.2">
      <c r="B23" s="100"/>
      <c r="C23" s="162"/>
      <c r="D23" s="101"/>
      <c r="E23" s="101"/>
      <c r="F23" s="273"/>
      <c r="G23" s="273"/>
      <c r="H23" s="273"/>
      <c r="I23" s="100"/>
      <c r="J23" s="100"/>
    </row>
    <row r="24" spans="2:27" x14ac:dyDescent="0.2">
      <c r="B24" s="100"/>
      <c r="C24" s="100"/>
      <c r="D24" s="100"/>
      <c r="E24" s="100"/>
      <c r="F24" s="100"/>
      <c r="G24" s="240"/>
    </row>
    <row r="25" spans="2:27" x14ac:dyDescent="0.2">
      <c r="K25" s="102" t="s">
        <v>78</v>
      </c>
    </row>
    <row r="26" spans="2:27" x14ac:dyDescent="0.2">
      <c r="K26" s="102" t="s">
        <v>79</v>
      </c>
    </row>
    <row r="27" spans="2:27" x14ac:dyDescent="0.2">
      <c r="K27" s="103" t="s">
        <v>80</v>
      </c>
    </row>
    <row r="28" spans="2:27" x14ac:dyDescent="0.2">
      <c r="K28" s="90">
        <v>-5.3</v>
      </c>
    </row>
    <row r="37" spans="1:9" x14ac:dyDescent="0.2">
      <c r="I37" s="104"/>
    </row>
    <row r="38" spans="1:9" x14ac:dyDescent="0.2">
      <c r="I38" s="104"/>
    </row>
    <row r="46" spans="1:9" x14ac:dyDescent="0.2">
      <c r="A46" s="94"/>
    </row>
  </sheetData>
  <mergeCells count="9">
    <mergeCell ref="Q20:R20"/>
    <mergeCell ref="B2:J2"/>
    <mergeCell ref="B3:J3"/>
    <mergeCell ref="B4:B5"/>
    <mergeCell ref="B20:J20"/>
    <mergeCell ref="C4:C5"/>
    <mergeCell ref="D4:D5"/>
    <mergeCell ref="E4:E5"/>
    <mergeCell ref="F4:I4"/>
  </mergeCells>
  <pageMargins left="0.70866141732283472" right="0.70866141732283472" top="0.74803149606299213" bottom="0.74803149606299213" header="0.31496062992125984" footer="0.31496062992125984"/>
  <pageSetup scale="94" orientation="landscape" r:id="rId1"/>
  <ignoredErrors>
    <ignoredError sqref="Q6:Q12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B4B6-69ED-480C-8C72-70A544635377}">
  <sheetPr codeName="Hoja30">
    <pageSetUpPr fitToPage="1"/>
  </sheetPr>
  <dimension ref="B1:Y39"/>
  <sheetViews>
    <sheetView zoomScaleNormal="100" workbookViewId="0">
      <selection activeCell="J35" sqref="J35"/>
    </sheetView>
  </sheetViews>
  <sheetFormatPr baseColWidth="10" defaultColWidth="11.42578125" defaultRowHeight="15" x14ac:dyDescent="0.25"/>
  <cols>
    <col min="12" max="17" width="11.42578125" style="4"/>
    <col min="18" max="21" width="11.42578125" style="67"/>
  </cols>
  <sheetData>
    <row r="1" spans="2:25" x14ac:dyDescent="0.25">
      <c r="V1" s="4"/>
      <c r="W1" s="4"/>
      <c r="X1" s="83"/>
    </row>
    <row r="2" spans="2:25" x14ac:dyDescent="0.25">
      <c r="M2" s="4">
        <v>2023</v>
      </c>
      <c r="N2" s="4">
        <v>2024</v>
      </c>
      <c r="O2" s="4">
        <v>2025</v>
      </c>
      <c r="V2" s="83"/>
      <c r="W2" s="83"/>
      <c r="X2" s="83"/>
      <c r="Y2" s="4"/>
    </row>
    <row r="3" spans="2:25" x14ac:dyDescent="0.25">
      <c r="L3" s="4" t="s">
        <v>100</v>
      </c>
      <c r="M3" s="262">
        <v>17.720419999999997</v>
      </c>
      <c r="N3" s="270">
        <v>16.497699999999998</v>
      </c>
      <c r="O3" s="270"/>
      <c r="V3" s="83"/>
      <c r="W3" s="83"/>
      <c r="X3" s="83"/>
      <c r="Y3" s="4"/>
    </row>
    <row r="4" spans="2:25" x14ac:dyDescent="0.25">
      <c r="L4" s="4" t="s">
        <v>101</v>
      </c>
      <c r="M4" s="262">
        <v>20.309940000000001</v>
      </c>
      <c r="N4" s="270">
        <v>14.641400000000001</v>
      </c>
      <c r="O4" s="270">
        <v>1.31572</v>
      </c>
      <c r="V4" s="83"/>
      <c r="W4" s="83"/>
      <c r="X4" s="83"/>
      <c r="Y4" s="4"/>
    </row>
    <row r="5" spans="2:25" x14ac:dyDescent="0.25">
      <c r="L5" s="4" t="s">
        <v>102</v>
      </c>
      <c r="M5" s="262">
        <v>11.441520000000001</v>
      </c>
      <c r="N5" s="270">
        <v>21.576619999999991</v>
      </c>
      <c r="O5" s="270">
        <v>16.797259999999998</v>
      </c>
      <c r="V5" s="83"/>
      <c r="W5" s="83"/>
      <c r="X5" s="83"/>
      <c r="Y5" s="4"/>
    </row>
    <row r="6" spans="2:25" x14ac:dyDescent="0.25">
      <c r="L6" s="4" t="s">
        <v>103</v>
      </c>
      <c r="M6" s="262">
        <v>10.34796</v>
      </c>
      <c r="N6" s="270">
        <v>61.0334</v>
      </c>
      <c r="O6" s="270">
        <v>37.574770000000001</v>
      </c>
      <c r="V6" s="83"/>
      <c r="W6" s="83"/>
      <c r="X6" s="83"/>
      <c r="Y6" s="4"/>
    </row>
    <row r="7" spans="2:25" x14ac:dyDescent="0.25">
      <c r="L7" s="4" t="s">
        <v>104</v>
      </c>
      <c r="M7" s="262">
        <v>15.976140000000003</v>
      </c>
      <c r="N7" s="270">
        <v>8.202</v>
      </c>
      <c r="O7" s="270">
        <v>5.2410000000000005</v>
      </c>
      <c r="V7" s="83"/>
      <c r="W7" s="83"/>
      <c r="X7" s="83"/>
      <c r="Y7" s="4"/>
    </row>
    <row r="8" spans="2:25" x14ac:dyDescent="0.25">
      <c r="L8" s="4" t="s">
        <v>105</v>
      </c>
      <c r="M8" s="262">
        <v>8.252460000000001</v>
      </c>
      <c r="N8" s="270">
        <v>52</v>
      </c>
      <c r="O8" s="270">
        <v>2.3460000000000001</v>
      </c>
      <c r="V8" s="83"/>
      <c r="W8" s="83"/>
      <c r="X8" s="83"/>
      <c r="Y8" s="4"/>
    </row>
    <row r="9" spans="2:25" x14ac:dyDescent="0.25">
      <c r="L9" s="4" t="s">
        <v>106</v>
      </c>
      <c r="M9" s="262">
        <v>10.327399999999999</v>
      </c>
      <c r="N9" s="270"/>
      <c r="O9" s="270">
        <v>7.7515400000000012</v>
      </c>
      <c r="V9" s="83"/>
      <c r="W9" s="83"/>
      <c r="X9" s="83"/>
      <c r="Y9" s="4"/>
    </row>
    <row r="10" spans="2:25" x14ac:dyDescent="0.25">
      <c r="L10" s="4" t="s">
        <v>107</v>
      </c>
      <c r="M10" s="262">
        <v>16.971100000000003</v>
      </c>
      <c r="N10" s="270"/>
      <c r="O10" s="270">
        <v>10.742600000000001</v>
      </c>
      <c r="V10" s="83"/>
      <c r="W10" s="83"/>
      <c r="X10" s="83"/>
      <c r="Y10" s="4"/>
    </row>
    <row r="11" spans="2:25" x14ac:dyDescent="0.25">
      <c r="L11" s="4" t="s">
        <v>108</v>
      </c>
      <c r="M11" s="262">
        <v>5.9671199999999995</v>
      </c>
      <c r="N11" s="270">
        <v>38.746739999999996</v>
      </c>
      <c r="O11" s="270">
        <v>15.921279999999999</v>
      </c>
      <c r="V11" s="83"/>
      <c r="W11" s="83"/>
      <c r="X11" s="83"/>
      <c r="Y11" s="4"/>
    </row>
    <row r="12" spans="2:25" x14ac:dyDescent="0.25">
      <c r="L12" s="4" t="s">
        <v>120</v>
      </c>
      <c r="M12" s="262">
        <v>6.7584</v>
      </c>
      <c r="N12" s="270">
        <v>9.2424999999999997</v>
      </c>
      <c r="O12" s="270">
        <v>12.236400000000003</v>
      </c>
      <c r="V12" s="83"/>
      <c r="W12" s="83"/>
      <c r="X12" s="83"/>
      <c r="Y12" s="4"/>
    </row>
    <row r="13" spans="2:25" x14ac:dyDescent="0.25">
      <c r="L13" s="4" t="s">
        <v>110</v>
      </c>
      <c r="M13" s="262">
        <v>22.390840000000001</v>
      </c>
      <c r="N13" s="270">
        <v>18.331500000000002</v>
      </c>
      <c r="O13" s="270">
        <v>14.388049999999998</v>
      </c>
      <c r="V13" s="83"/>
      <c r="W13" s="83"/>
      <c r="X13" s="83"/>
      <c r="Y13" s="4"/>
    </row>
    <row r="14" spans="2:25" ht="13.7" customHeight="1" x14ac:dyDescent="0.25">
      <c r="L14" s="4" t="s">
        <v>111</v>
      </c>
      <c r="M14" s="262">
        <v>14.522000000000002</v>
      </c>
      <c r="N14" s="270">
        <v>29.719260000000002</v>
      </c>
      <c r="O14" s="270">
        <v>7.7966000000000006</v>
      </c>
      <c r="V14" s="83"/>
      <c r="W14" s="83"/>
      <c r="X14" s="83"/>
      <c r="Y14" s="4"/>
    </row>
    <row r="15" spans="2:25" hidden="1" x14ac:dyDescent="0.25">
      <c r="V15" s="83"/>
      <c r="W15" s="83"/>
      <c r="X15" s="83"/>
      <c r="Y15" s="4"/>
    </row>
    <row r="16" spans="2:25" x14ac:dyDescent="0.25">
      <c r="B16" s="553" t="s">
        <v>112</v>
      </c>
      <c r="C16" s="553"/>
      <c r="D16" s="553"/>
      <c r="E16" s="553"/>
      <c r="F16" s="553"/>
      <c r="G16" s="553"/>
      <c r="H16" s="553"/>
      <c r="I16" s="553"/>
      <c r="J16" s="553"/>
      <c r="K16" s="553"/>
      <c r="L16" s="4" t="s">
        <v>190</v>
      </c>
      <c r="M16" s="262">
        <f t="shared" ref="M16:O16" si="0">SUM(M3:M15)</f>
        <v>160.9853</v>
      </c>
      <c r="N16" s="262">
        <f t="shared" si="0"/>
        <v>269.99112000000002</v>
      </c>
      <c r="O16" s="262">
        <f t="shared" si="0"/>
        <v>132.11122</v>
      </c>
      <c r="V16" s="83"/>
      <c r="W16" s="83"/>
      <c r="X16" s="83"/>
      <c r="Y16" s="4"/>
    </row>
    <row r="17" spans="2:25" x14ac:dyDescent="0.25">
      <c r="V17" s="83"/>
      <c r="W17" s="83"/>
      <c r="X17" s="83"/>
      <c r="Y17" s="4"/>
    </row>
    <row r="18" spans="2:25" x14ac:dyDescent="0.25">
      <c r="V18" s="83"/>
      <c r="W18" s="83"/>
      <c r="X18" s="83"/>
      <c r="Y18" s="4"/>
    </row>
    <row r="19" spans="2:25" x14ac:dyDescent="0.25">
      <c r="M19" s="4">
        <v>2023</v>
      </c>
      <c r="N19" s="4">
        <v>2024</v>
      </c>
      <c r="O19" s="4">
        <v>2025</v>
      </c>
      <c r="V19" s="83"/>
      <c r="W19" s="83"/>
      <c r="X19" s="83"/>
      <c r="Y19" s="4"/>
    </row>
    <row r="20" spans="2:25" x14ac:dyDescent="0.25">
      <c r="L20" s="4" t="s">
        <v>100</v>
      </c>
      <c r="M20" s="262">
        <v>1880.8781055979491</v>
      </c>
      <c r="N20" s="270">
        <v>3882.5630239366706</v>
      </c>
      <c r="O20" s="270"/>
      <c r="V20" s="83"/>
      <c r="W20" s="83"/>
      <c r="X20" s="83"/>
      <c r="Y20" s="4"/>
    </row>
    <row r="21" spans="2:25" x14ac:dyDescent="0.25">
      <c r="L21" s="4" t="s">
        <v>101</v>
      </c>
      <c r="M21" s="262">
        <v>2311.1717710638236</v>
      </c>
      <c r="N21" s="270">
        <v>2042.1148250850326</v>
      </c>
      <c r="O21" s="270">
        <v>6338.4914723497404</v>
      </c>
      <c r="V21" s="83"/>
      <c r="W21" s="83"/>
      <c r="X21" s="83"/>
      <c r="Y21" s="4"/>
    </row>
    <row r="22" spans="2:25" x14ac:dyDescent="0.25">
      <c r="L22" s="4" t="s">
        <v>102</v>
      </c>
      <c r="M22" s="262">
        <v>1811.037344688468</v>
      </c>
      <c r="N22" s="270">
        <v>3851.4146330611588</v>
      </c>
      <c r="O22" s="270">
        <v>5585.7616063572295</v>
      </c>
      <c r="V22" s="83"/>
      <c r="W22" s="83"/>
      <c r="X22" s="83"/>
      <c r="Y22" s="4"/>
    </row>
    <row r="23" spans="2:25" x14ac:dyDescent="0.25">
      <c r="L23" s="4" t="s">
        <v>103</v>
      </c>
      <c r="M23" s="262">
        <v>1897.8716577953526</v>
      </c>
      <c r="N23" s="270">
        <v>1478.1209960447886</v>
      </c>
      <c r="O23" s="270">
        <v>3372.4813219082912</v>
      </c>
      <c r="V23" s="83"/>
      <c r="W23" s="83"/>
      <c r="X23" s="83"/>
      <c r="Y23" s="4"/>
    </row>
    <row r="24" spans="2:25" x14ac:dyDescent="0.25">
      <c r="L24" s="4" t="s">
        <v>104</v>
      </c>
      <c r="M24" s="262">
        <v>2775.8213185412742</v>
      </c>
      <c r="N24" s="270">
        <v>3565.7644476956843</v>
      </c>
      <c r="O24" s="270">
        <v>4251.4405647777139</v>
      </c>
      <c r="V24" s="83"/>
      <c r="W24" s="83"/>
      <c r="X24" s="83"/>
      <c r="Y24" s="4"/>
    </row>
    <row r="25" spans="2:25" x14ac:dyDescent="0.25">
      <c r="L25" s="4" t="s">
        <v>105</v>
      </c>
      <c r="M25" s="262">
        <v>2745.9254573787689</v>
      </c>
      <c r="N25" s="270">
        <v>3981</v>
      </c>
      <c r="O25" s="270">
        <v>3240.9548167092921</v>
      </c>
      <c r="V25" s="83"/>
      <c r="W25" s="83"/>
      <c r="X25" s="83"/>
      <c r="Y25" s="4"/>
    </row>
    <row r="26" spans="2:25" x14ac:dyDescent="0.25">
      <c r="L26" s="4" t="s">
        <v>106</v>
      </c>
      <c r="M26" s="262">
        <v>2244.7314909851461</v>
      </c>
      <c r="N26" s="270"/>
      <c r="O26" s="270">
        <v>4297.2364201178079</v>
      </c>
      <c r="V26" s="83"/>
      <c r="W26" s="83"/>
      <c r="X26" s="83"/>
      <c r="Y26" s="4"/>
    </row>
    <row r="27" spans="2:25" x14ac:dyDescent="0.25">
      <c r="L27" s="4" t="s">
        <v>107</v>
      </c>
      <c r="M27" s="262">
        <v>2222.9425317156811</v>
      </c>
      <c r="N27" s="270"/>
      <c r="O27" s="270">
        <v>3074.452181036248</v>
      </c>
      <c r="V27" s="83"/>
      <c r="W27" s="83"/>
      <c r="X27" s="83"/>
      <c r="Y27" s="4"/>
    </row>
    <row r="28" spans="2:25" x14ac:dyDescent="0.25">
      <c r="L28" s="4" t="s">
        <v>108</v>
      </c>
      <c r="M28" s="262">
        <v>1980.4931022000565</v>
      </c>
      <c r="N28" s="270">
        <v>4365.6594077333993</v>
      </c>
      <c r="O28" s="270">
        <v>2440.0871035494633</v>
      </c>
      <c r="V28" s="83"/>
      <c r="W28" s="83"/>
      <c r="X28" s="83"/>
      <c r="Y28" s="4"/>
    </row>
    <row r="29" spans="2:25" x14ac:dyDescent="0.25">
      <c r="L29" s="4" t="s">
        <v>120</v>
      </c>
      <c r="M29" s="262">
        <v>1873.1060606060607</v>
      </c>
      <c r="N29" s="270">
        <v>2912.4197998377063</v>
      </c>
      <c r="O29" s="270">
        <v>2722.463306201169</v>
      </c>
      <c r="V29" s="83"/>
      <c r="W29" s="83"/>
      <c r="X29" s="83"/>
      <c r="Y29" s="4"/>
    </row>
    <row r="30" spans="2:25" x14ac:dyDescent="0.25">
      <c r="L30" s="4" t="s">
        <v>110</v>
      </c>
      <c r="M30" s="262">
        <v>2185.0439733390972</v>
      </c>
      <c r="N30" s="270">
        <v>3669.766249352208</v>
      </c>
      <c r="O30" s="270">
        <v>2833.3040266054127</v>
      </c>
      <c r="V30" s="83"/>
      <c r="W30" s="83"/>
      <c r="X30" s="83"/>
      <c r="Y30" s="4"/>
    </row>
    <row r="31" spans="2:25" x14ac:dyDescent="0.25">
      <c r="L31" s="4" t="s">
        <v>111</v>
      </c>
      <c r="M31" s="262">
        <v>2437.9327916264974</v>
      </c>
      <c r="N31" s="270">
        <v>3496.2660577685979</v>
      </c>
      <c r="O31" s="270">
        <v>1864.2626272990794</v>
      </c>
      <c r="V31" s="83"/>
      <c r="W31" s="83"/>
      <c r="X31" s="83"/>
      <c r="Y31" s="4"/>
    </row>
    <row r="32" spans="2:25" x14ac:dyDescent="0.25">
      <c r="B32" s="553" t="s">
        <v>112</v>
      </c>
      <c r="C32" s="553"/>
      <c r="D32" s="553"/>
      <c r="E32" s="553"/>
      <c r="F32" s="553"/>
      <c r="G32" s="553"/>
      <c r="H32" s="553"/>
      <c r="I32" s="553"/>
      <c r="J32" s="553"/>
      <c r="K32" s="553"/>
      <c r="V32" s="83"/>
      <c r="W32" s="83"/>
      <c r="X32" s="83"/>
      <c r="Y32" s="4"/>
    </row>
    <row r="33" spans="10:25" ht="1.5" customHeight="1" x14ac:dyDescent="0.25">
      <c r="V33" s="4"/>
      <c r="W33" s="4"/>
      <c r="X33" s="4"/>
      <c r="Y33" s="4"/>
    </row>
    <row r="34" spans="10:25" x14ac:dyDescent="0.25">
      <c r="V34" s="4"/>
      <c r="W34" s="4"/>
      <c r="X34" s="4"/>
      <c r="Y34" s="4"/>
    </row>
    <row r="35" spans="10:25" x14ac:dyDescent="0.25">
      <c r="J35" t="s">
        <v>76</v>
      </c>
      <c r="V35" s="4"/>
      <c r="W35" s="4"/>
      <c r="X35" s="4"/>
      <c r="Y35" s="4"/>
    </row>
    <row r="36" spans="10:25" x14ac:dyDescent="0.25">
      <c r="V36" s="4"/>
      <c r="W36" s="4"/>
      <c r="X36" s="83"/>
    </row>
    <row r="37" spans="10:25" x14ac:dyDescent="0.25">
      <c r="V37" s="83"/>
      <c r="W37" s="83"/>
      <c r="X37" s="83"/>
    </row>
    <row r="38" spans="10:25" x14ac:dyDescent="0.25">
      <c r="V38" s="83"/>
      <c r="W38" s="83"/>
      <c r="X38" s="83"/>
    </row>
    <row r="39" spans="10:25" x14ac:dyDescent="0.25">
      <c r="V39" s="83"/>
      <c r="W39" s="83"/>
      <c r="X39" s="83"/>
    </row>
  </sheetData>
  <mergeCells count="2">
    <mergeCell ref="B16:K16"/>
    <mergeCell ref="B32:K32"/>
  </mergeCells>
  <pageMargins left="0.7" right="0.7" top="0.75" bottom="0.75" header="0.3" footer="0.3"/>
  <pageSetup fitToHeight="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A72D-E548-4BA1-9EA0-5D4E1301580A}">
  <sheetPr codeName="Hoja31">
    <pageSetUpPr fitToPage="1"/>
  </sheetPr>
  <dimension ref="B1:K27"/>
  <sheetViews>
    <sheetView zoomScaleNormal="100" zoomScaleSheetLayoutView="100" workbookViewId="0">
      <selection activeCell="M21" sqref="M21"/>
    </sheetView>
  </sheetViews>
  <sheetFormatPr baseColWidth="10" defaultColWidth="11.42578125" defaultRowHeight="15" x14ac:dyDescent="0.25"/>
  <cols>
    <col min="1" max="1" width="4" customWidth="1"/>
    <col min="2" max="2" width="13.42578125" customWidth="1"/>
    <col min="3" max="4" width="9" bestFit="1" customWidth="1"/>
    <col min="5" max="5" width="9" customWidth="1"/>
    <col min="6" max="10" width="9" bestFit="1" customWidth="1"/>
    <col min="11" max="11" width="10.140625" bestFit="1" customWidth="1"/>
  </cols>
  <sheetData>
    <row r="1" spans="2:11" ht="15.75" thickBot="1" x14ac:dyDescent="0.3"/>
    <row r="2" spans="2:11" ht="15.75" thickBot="1" x14ac:dyDescent="0.3">
      <c r="B2" s="554" t="s">
        <v>248</v>
      </c>
      <c r="C2" s="693"/>
      <c r="D2" s="693"/>
      <c r="E2" s="693"/>
      <c r="F2" s="555"/>
      <c r="G2" s="555"/>
      <c r="H2" s="555"/>
      <c r="I2" s="555"/>
      <c r="J2" s="555"/>
      <c r="K2" s="556"/>
    </row>
    <row r="3" spans="2:11" ht="18.95" customHeight="1" x14ac:dyDescent="0.25">
      <c r="B3" s="694" t="s">
        <v>278</v>
      </c>
      <c r="C3" s="695"/>
      <c r="D3" s="695"/>
      <c r="E3" s="695"/>
      <c r="F3" s="572"/>
      <c r="G3" s="572"/>
      <c r="H3" s="572"/>
      <c r="I3" s="572"/>
      <c r="J3" s="572"/>
      <c r="K3" s="574"/>
    </row>
    <row r="4" spans="2:11" ht="24.95" customHeight="1" x14ac:dyDescent="0.25">
      <c r="B4" s="335" t="s">
        <v>204</v>
      </c>
      <c r="C4" s="359" t="s">
        <v>117</v>
      </c>
      <c r="D4" s="359" t="s">
        <v>118</v>
      </c>
      <c r="E4" s="359">
        <v>11042210</v>
      </c>
      <c r="F4" s="360" t="s">
        <v>137</v>
      </c>
      <c r="G4" s="361" t="s">
        <v>138</v>
      </c>
      <c r="H4" s="360" t="s">
        <v>202</v>
      </c>
      <c r="I4" s="360" t="s">
        <v>139</v>
      </c>
      <c r="J4" s="361" t="s">
        <v>173</v>
      </c>
      <c r="K4" s="20" t="s">
        <v>98</v>
      </c>
    </row>
    <row r="5" spans="2:11" x14ac:dyDescent="0.25">
      <c r="B5" s="122" t="s">
        <v>100</v>
      </c>
      <c r="C5" s="142"/>
      <c r="D5" s="160">
        <v>1.8997299999999999</v>
      </c>
      <c r="E5" s="160"/>
      <c r="F5" s="160"/>
      <c r="G5" s="160">
        <v>14.75568</v>
      </c>
      <c r="H5" s="160">
        <v>26.64</v>
      </c>
      <c r="I5" s="160">
        <v>4.224E-2</v>
      </c>
      <c r="J5" s="160">
        <v>4.5043799999999994</v>
      </c>
      <c r="K5" s="465">
        <v>47.842030000000001</v>
      </c>
    </row>
    <row r="6" spans="2:11" x14ac:dyDescent="0.25">
      <c r="B6" s="122" t="s">
        <v>101</v>
      </c>
      <c r="C6" s="142"/>
      <c r="D6" s="160">
        <v>0.55185000000000006</v>
      </c>
      <c r="E6" s="160"/>
      <c r="F6" s="160"/>
      <c r="G6" s="160"/>
      <c r="H6" s="160"/>
      <c r="I6" s="160">
        <v>0.93110999999999999</v>
      </c>
      <c r="J6" s="160">
        <v>4.2955199999999998</v>
      </c>
      <c r="K6" s="465">
        <v>5.7784800000000001</v>
      </c>
    </row>
    <row r="7" spans="2:11" x14ac:dyDescent="0.25">
      <c r="B7" s="122" t="s">
        <v>102</v>
      </c>
      <c r="C7" s="142"/>
      <c r="D7" s="160">
        <v>5.9626699999999992</v>
      </c>
      <c r="E7" s="160"/>
      <c r="F7" s="160">
        <v>18.053000000000001</v>
      </c>
      <c r="G7" s="160">
        <v>23.295439999999999</v>
      </c>
      <c r="H7" s="160">
        <v>35.2834</v>
      </c>
      <c r="I7" s="160">
        <v>1.62181</v>
      </c>
      <c r="J7" s="160">
        <v>24.472000000000001</v>
      </c>
      <c r="K7" s="465">
        <v>108.68832</v>
      </c>
    </row>
    <row r="8" spans="2:11" x14ac:dyDescent="0.25">
      <c r="B8" s="122" t="s">
        <v>103</v>
      </c>
      <c r="C8" s="142"/>
      <c r="D8" s="160">
        <v>2.2513799999999997</v>
      </c>
      <c r="E8" s="160"/>
      <c r="F8" s="160"/>
      <c r="G8" s="160">
        <v>0.27678000000000003</v>
      </c>
      <c r="H8" s="160">
        <v>10.08</v>
      </c>
      <c r="I8" s="160">
        <v>12.60094</v>
      </c>
      <c r="J8" s="160">
        <v>2.30301</v>
      </c>
      <c r="K8" s="465">
        <v>27.51211</v>
      </c>
    </row>
    <row r="9" spans="2:11" x14ac:dyDescent="0.25">
      <c r="B9" s="122" t="s">
        <v>104</v>
      </c>
      <c r="C9" s="125"/>
      <c r="D9" s="125">
        <v>2.7511299999999999</v>
      </c>
      <c r="E9" s="125"/>
      <c r="F9" s="143">
        <v>1.827</v>
      </c>
      <c r="G9" s="143">
        <v>23.646340000000002</v>
      </c>
      <c r="H9" s="143">
        <v>35.28</v>
      </c>
      <c r="I9" s="143">
        <v>1.9638300000000002</v>
      </c>
      <c r="J9" s="143"/>
      <c r="K9" s="466">
        <v>65.468299999999999</v>
      </c>
    </row>
    <row r="10" spans="2:11" x14ac:dyDescent="0.25">
      <c r="B10" s="122" t="s">
        <v>105</v>
      </c>
      <c r="C10" s="125">
        <v>0.63151999999999997</v>
      </c>
      <c r="D10" s="125">
        <v>0.14965999999999999</v>
      </c>
      <c r="E10" s="125"/>
      <c r="F10" s="143"/>
      <c r="G10" s="143">
        <v>15.067679999999999</v>
      </c>
      <c r="H10" s="143">
        <v>21.600000000000005</v>
      </c>
      <c r="I10" s="143">
        <v>2.0719000000000003</v>
      </c>
      <c r="J10" s="143">
        <v>0.9</v>
      </c>
      <c r="K10" s="466">
        <v>40.420760000000001</v>
      </c>
    </row>
    <row r="11" spans="2:11" x14ac:dyDescent="0.25">
      <c r="B11" s="122" t="s">
        <v>106</v>
      </c>
      <c r="C11" s="125">
        <v>2.64E-2</v>
      </c>
      <c r="D11" s="125">
        <v>10.66999</v>
      </c>
      <c r="E11" s="125"/>
      <c r="F11" s="143">
        <v>18.076000000000001</v>
      </c>
      <c r="G11" s="143">
        <v>25.020320000000002</v>
      </c>
      <c r="H11" s="143">
        <v>8.1450000000000014</v>
      </c>
      <c r="I11" s="143"/>
      <c r="J11" s="143">
        <v>2.7215500000000001</v>
      </c>
      <c r="K11" s="466">
        <v>64.659260000000003</v>
      </c>
    </row>
    <row r="12" spans="2:11" x14ac:dyDescent="0.25">
      <c r="B12" s="122" t="s">
        <v>107</v>
      </c>
      <c r="C12" s="125">
        <v>0.68008000000000002</v>
      </c>
      <c r="D12" s="125">
        <v>2.0019999999999998</v>
      </c>
      <c r="E12" s="143">
        <v>1.16E-3</v>
      </c>
      <c r="F12" s="143">
        <v>18.143999999999998</v>
      </c>
      <c r="G12" s="143">
        <v>8.2603199999999983</v>
      </c>
      <c r="H12" s="143">
        <v>12.240000000000002</v>
      </c>
      <c r="I12" s="143">
        <v>0.36</v>
      </c>
      <c r="J12" s="143">
        <v>1.5614300000000001</v>
      </c>
      <c r="K12" s="466">
        <v>43.248989999999999</v>
      </c>
    </row>
    <row r="13" spans="2:11" x14ac:dyDescent="0.25">
      <c r="B13" s="122" t="s">
        <v>108</v>
      </c>
      <c r="C13" s="125">
        <v>0.15176000000000001</v>
      </c>
      <c r="D13" s="125">
        <v>1.7526199999999998</v>
      </c>
      <c r="E13" s="125"/>
      <c r="F13" s="143"/>
      <c r="G13" s="143">
        <v>60.706320000000005</v>
      </c>
      <c r="H13" s="143">
        <v>2.3040000000000003</v>
      </c>
      <c r="I13" s="143">
        <v>2.29935</v>
      </c>
      <c r="J13" s="143"/>
      <c r="K13" s="466">
        <v>67.214050000000015</v>
      </c>
    </row>
    <row r="14" spans="2:11" x14ac:dyDescent="0.25">
      <c r="B14" s="122" t="s">
        <v>120</v>
      </c>
      <c r="C14" s="125"/>
      <c r="D14" s="125">
        <v>0.49560000000000004</v>
      </c>
      <c r="E14" s="125"/>
      <c r="F14" s="491">
        <v>0.45799999999999996</v>
      </c>
      <c r="G14" s="143">
        <v>7.1999999999999995E-2</v>
      </c>
      <c r="H14" s="143">
        <v>8.64</v>
      </c>
      <c r="I14" s="143">
        <v>0.71916000000000002</v>
      </c>
      <c r="J14" s="143">
        <v>27.448180000000001</v>
      </c>
      <c r="K14" s="466">
        <v>37.832940000000001</v>
      </c>
    </row>
    <row r="15" spans="2:11" x14ac:dyDescent="0.25">
      <c r="B15" s="122" t="s">
        <v>110</v>
      </c>
      <c r="C15" s="125">
        <v>4.6999999999999999E-4</v>
      </c>
      <c r="D15" s="125">
        <v>1E-3</v>
      </c>
      <c r="E15" s="125">
        <v>46.019999999999996</v>
      </c>
      <c r="F15" s="143">
        <v>0.45300000000000001</v>
      </c>
      <c r="G15" s="143">
        <v>8.8224</v>
      </c>
      <c r="H15" s="143">
        <v>0.52649999999999997</v>
      </c>
      <c r="I15" s="143"/>
      <c r="J15" s="143">
        <v>0.90780999999999989</v>
      </c>
      <c r="K15" s="466">
        <v>56.731179999999995</v>
      </c>
    </row>
    <row r="16" spans="2:11" x14ac:dyDescent="0.25">
      <c r="B16" s="122" t="s">
        <v>111</v>
      </c>
      <c r="C16" s="125"/>
      <c r="D16" s="125">
        <v>2.2130999999999998</v>
      </c>
      <c r="E16" s="125"/>
      <c r="F16" s="143">
        <v>0.5</v>
      </c>
      <c r="G16" s="143">
        <v>68.610350000000011</v>
      </c>
      <c r="H16" s="143">
        <v>13.824</v>
      </c>
      <c r="I16" s="143">
        <v>1.6523599999999998</v>
      </c>
      <c r="J16" s="143">
        <v>0.68899999999999995</v>
      </c>
      <c r="K16" s="466">
        <v>87.488810000000001</v>
      </c>
    </row>
    <row r="17" spans="2:11" ht="15.75" thickBot="1" x14ac:dyDescent="0.3">
      <c r="B17" s="73" t="s">
        <v>98</v>
      </c>
      <c r="C17" s="237">
        <v>1.4902299999999999</v>
      </c>
      <c r="D17" s="237">
        <v>28.487629999999999</v>
      </c>
      <c r="E17" s="237">
        <v>46.021159999999995</v>
      </c>
      <c r="F17" s="237">
        <v>57.011000000000003</v>
      </c>
      <c r="G17" s="237">
        <v>179.92328000000001</v>
      </c>
      <c r="H17" s="237">
        <v>160.7355</v>
      </c>
      <c r="I17" s="237">
        <v>22.610339999999997</v>
      </c>
      <c r="J17" s="237">
        <v>69.113880000000009</v>
      </c>
      <c r="K17" s="238">
        <v>565.39301999999998</v>
      </c>
    </row>
    <row r="18" spans="2:11" ht="40.700000000000003" customHeight="1" thickBot="1" x14ac:dyDescent="0.3">
      <c r="B18" s="692" t="s">
        <v>250</v>
      </c>
      <c r="C18" s="524"/>
      <c r="D18" s="524"/>
      <c r="E18" s="524"/>
      <c r="F18" s="524"/>
      <c r="G18" s="524"/>
      <c r="H18" s="524"/>
      <c r="I18" s="524"/>
      <c r="J18" s="524"/>
      <c r="K18" s="525"/>
    </row>
    <row r="20" spans="2:11" x14ac:dyDescent="0.25">
      <c r="B20" s="696" t="s">
        <v>140</v>
      </c>
      <c r="C20" s="697"/>
      <c r="D20" s="697"/>
      <c r="E20" s="697"/>
      <c r="F20" s="697"/>
      <c r="G20" s="697"/>
      <c r="H20" s="697"/>
      <c r="I20" s="697"/>
      <c r="J20" s="697"/>
      <c r="K20" s="698"/>
    </row>
    <row r="21" spans="2:11" ht="22.7" customHeight="1" x14ac:dyDescent="0.25">
      <c r="B21" s="362">
        <v>10049000</v>
      </c>
      <c r="C21" s="686" t="s">
        <v>141</v>
      </c>
      <c r="D21" s="687"/>
      <c r="E21" s="687"/>
      <c r="F21" s="687"/>
      <c r="G21" s="687"/>
      <c r="H21" s="687"/>
      <c r="I21" s="687"/>
      <c r="J21" s="687"/>
      <c r="K21" s="688"/>
    </row>
    <row r="22" spans="2:11" ht="22.7" customHeight="1" x14ac:dyDescent="0.25">
      <c r="B22" s="362">
        <v>11041200</v>
      </c>
      <c r="C22" s="686" t="s">
        <v>142</v>
      </c>
      <c r="D22" s="687"/>
      <c r="E22" s="687"/>
      <c r="F22" s="687"/>
      <c r="G22" s="687"/>
      <c r="H22" s="687"/>
      <c r="I22" s="687"/>
      <c r="J22" s="687"/>
      <c r="K22" s="688"/>
    </row>
    <row r="23" spans="2:11" ht="22.7" customHeight="1" x14ac:dyDescent="0.25">
      <c r="B23" s="362">
        <v>11042210</v>
      </c>
      <c r="C23" s="686" t="s">
        <v>143</v>
      </c>
      <c r="D23" s="687"/>
      <c r="E23" s="687"/>
      <c r="F23" s="687"/>
      <c r="G23" s="687"/>
      <c r="H23" s="687"/>
      <c r="I23" s="687"/>
      <c r="J23" s="687"/>
      <c r="K23" s="688"/>
    </row>
    <row r="24" spans="2:11" ht="22.7" customHeight="1" x14ac:dyDescent="0.25">
      <c r="B24" s="362">
        <v>11042290</v>
      </c>
      <c r="C24" s="686" t="s">
        <v>144</v>
      </c>
      <c r="D24" s="687"/>
      <c r="E24" s="687"/>
      <c r="F24" s="687"/>
      <c r="G24" s="687"/>
      <c r="H24" s="687"/>
      <c r="I24" s="687"/>
      <c r="J24" s="687"/>
      <c r="K24" s="688"/>
    </row>
    <row r="25" spans="2:11" ht="22.7" customHeight="1" x14ac:dyDescent="0.25">
      <c r="B25" s="362">
        <v>19041000</v>
      </c>
      <c r="C25" s="686" t="s">
        <v>145</v>
      </c>
      <c r="D25" s="687"/>
      <c r="E25" s="687"/>
      <c r="F25" s="687"/>
      <c r="G25" s="687"/>
      <c r="H25" s="687"/>
      <c r="I25" s="687"/>
      <c r="J25" s="687"/>
      <c r="K25" s="688"/>
    </row>
    <row r="26" spans="2:11" ht="22.7" customHeight="1" x14ac:dyDescent="0.25">
      <c r="B26" s="362">
        <v>19042000</v>
      </c>
      <c r="C26" s="689" t="s">
        <v>146</v>
      </c>
      <c r="D26" s="690"/>
      <c r="E26" s="690"/>
      <c r="F26" s="690"/>
      <c r="G26" s="690"/>
      <c r="H26" s="690"/>
      <c r="I26" s="690"/>
      <c r="J26" s="690"/>
      <c r="K26" s="691"/>
    </row>
    <row r="27" spans="2:11" ht="22.7" customHeight="1" x14ac:dyDescent="0.25">
      <c r="B27" s="362">
        <v>19049000</v>
      </c>
      <c r="C27" s="686" t="s">
        <v>147</v>
      </c>
      <c r="D27" s="687"/>
      <c r="E27" s="687"/>
      <c r="F27" s="687"/>
      <c r="G27" s="687"/>
      <c r="H27" s="687"/>
      <c r="I27" s="687"/>
      <c r="J27" s="687"/>
      <c r="K27" s="688"/>
    </row>
  </sheetData>
  <mergeCells count="11">
    <mergeCell ref="C25:K25"/>
    <mergeCell ref="C26:K26"/>
    <mergeCell ref="C27:K27"/>
    <mergeCell ref="B18:K18"/>
    <mergeCell ref="B2:K2"/>
    <mergeCell ref="B3:K3"/>
    <mergeCell ref="B20:K20"/>
    <mergeCell ref="C21:K21"/>
    <mergeCell ref="C22:K22"/>
    <mergeCell ref="C23:K23"/>
    <mergeCell ref="C24:K24"/>
  </mergeCells>
  <phoneticPr fontId="42" type="noConversion"/>
  <pageMargins left="0.70866141732283472" right="0.70866141732283472" top="0.74803149606299213" bottom="0.74803149606299213" header="0.31496062992125984" footer="0.31496062992125984"/>
  <pageSetup scale="94" orientation="portrait" r:id="rId1"/>
  <ignoredErrors>
    <ignoredError sqref="F4:J4 C4:D4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24B4-DD8F-4925-9102-C739F2925838}">
  <sheetPr codeName="Hoja32">
    <pageSetUpPr fitToPage="1"/>
  </sheetPr>
  <dimension ref="B1:AE53"/>
  <sheetViews>
    <sheetView zoomScaleNormal="100" zoomScaleSheetLayoutView="90" workbookViewId="0">
      <pane ySplit="7" topLeftCell="A26" activePane="bottomLeft" state="frozen"/>
      <selection pane="bottomLeft" activeCell="AB33" sqref="AB33"/>
    </sheetView>
  </sheetViews>
  <sheetFormatPr baseColWidth="10" defaultColWidth="11.42578125" defaultRowHeight="15" x14ac:dyDescent="0.25"/>
  <cols>
    <col min="1" max="1" width="3.85546875" customWidth="1"/>
    <col min="2" max="2" width="18.7109375" customWidth="1"/>
    <col min="3" max="20" width="9.5703125" hidden="1" customWidth="1"/>
    <col min="21" max="26" width="9.5703125" customWidth="1"/>
  </cols>
  <sheetData>
    <row r="1" spans="2:30" ht="8.25" customHeight="1" thickBot="1" x14ac:dyDescent="0.3"/>
    <row r="2" spans="2:30" ht="15.75" thickBot="1" x14ac:dyDescent="0.3">
      <c r="B2" s="705" t="s">
        <v>249</v>
      </c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  <c r="O2" s="706"/>
      <c r="P2" s="706"/>
      <c r="Q2" s="706"/>
      <c r="R2" s="706"/>
      <c r="S2" s="706"/>
      <c r="T2" s="706"/>
      <c r="U2" s="706"/>
      <c r="V2" s="706"/>
      <c r="W2" s="706"/>
      <c r="X2" s="706"/>
      <c r="Y2" s="706"/>
      <c r="Z2" s="707"/>
    </row>
    <row r="3" spans="2:30" ht="20.25" customHeight="1" x14ac:dyDescent="0.25">
      <c r="B3" s="708" t="s">
        <v>193</v>
      </c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  <c r="P3" s="709"/>
      <c r="Q3" s="709"/>
      <c r="R3" s="709"/>
      <c r="S3" s="709"/>
      <c r="T3" s="709"/>
      <c r="U3" s="709"/>
      <c r="V3" s="709"/>
      <c r="W3" s="709"/>
      <c r="X3" s="709"/>
      <c r="Y3" s="709"/>
      <c r="Z3" s="710"/>
    </row>
    <row r="4" spans="2:30" x14ac:dyDescent="0.25">
      <c r="B4" s="597" t="s">
        <v>81</v>
      </c>
      <c r="C4" s="591">
        <v>2022</v>
      </c>
      <c r="D4" s="699"/>
      <c r="E4" s="699"/>
      <c r="F4" s="699"/>
      <c r="G4" s="699"/>
      <c r="H4" s="592"/>
      <c r="I4" s="591">
        <v>2023</v>
      </c>
      <c r="J4" s="699"/>
      <c r="K4" s="699"/>
      <c r="L4" s="699"/>
      <c r="M4" s="699"/>
      <c r="N4" s="592"/>
      <c r="O4" s="591">
        <v>2024</v>
      </c>
      <c r="P4" s="699"/>
      <c r="Q4" s="699"/>
      <c r="R4" s="699"/>
      <c r="S4" s="699"/>
      <c r="T4" s="592"/>
      <c r="U4" s="591">
        <v>2025</v>
      </c>
      <c r="V4" s="699"/>
      <c r="W4" s="699"/>
      <c r="X4" s="699"/>
      <c r="Y4" s="699"/>
      <c r="Z4" s="703"/>
    </row>
    <row r="5" spans="2:30" ht="19.5" customHeight="1" x14ac:dyDescent="0.25">
      <c r="B5" s="598"/>
      <c r="C5" s="701" t="s">
        <v>198</v>
      </c>
      <c r="D5" s="700"/>
      <c r="E5" s="701" t="s">
        <v>199</v>
      </c>
      <c r="F5" s="702"/>
      <c r="G5" s="701" t="s">
        <v>200</v>
      </c>
      <c r="H5" s="702"/>
      <c r="I5" s="700" t="s">
        <v>198</v>
      </c>
      <c r="J5" s="700"/>
      <c r="K5" s="701" t="s">
        <v>199</v>
      </c>
      <c r="L5" s="702"/>
      <c r="M5" s="701" t="s">
        <v>200</v>
      </c>
      <c r="N5" s="702"/>
      <c r="O5" s="700" t="s">
        <v>198</v>
      </c>
      <c r="P5" s="700"/>
      <c r="Q5" s="701" t="s">
        <v>199</v>
      </c>
      <c r="R5" s="702"/>
      <c r="S5" s="701" t="s">
        <v>200</v>
      </c>
      <c r="T5" s="702"/>
      <c r="U5" s="700" t="s">
        <v>198</v>
      </c>
      <c r="V5" s="700"/>
      <c r="W5" s="701" t="s">
        <v>199</v>
      </c>
      <c r="X5" s="702"/>
      <c r="Y5" s="700" t="s">
        <v>200</v>
      </c>
      <c r="Z5" s="704"/>
    </row>
    <row r="6" spans="2:30" ht="15.75" customHeight="1" x14ac:dyDescent="0.25">
      <c r="B6" s="598"/>
      <c r="C6" s="116" t="s">
        <v>82</v>
      </c>
      <c r="D6" s="117" t="s">
        <v>174</v>
      </c>
      <c r="E6" s="116" t="s">
        <v>82</v>
      </c>
      <c r="F6" s="117" t="s">
        <v>174</v>
      </c>
      <c r="G6" s="116" t="s">
        <v>82</v>
      </c>
      <c r="H6" s="117" t="s">
        <v>174</v>
      </c>
      <c r="I6" s="116" t="s">
        <v>82</v>
      </c>
      <c r="J6" s="117" t="s">
        <v>174</v>
      </c>
      <c r="K6" s="116" t="s">
        <v>82</v>
      </c>
      <c r="L6" s="117" t="s">
        <v>174</v>
      </c>
      <c r="M6" s="116" t="s">
        <v>82</v>
      </c>
      <c r="N6" s="117" t="s">
        <v>174</v>
      </c>
      <c r="O6" s="116" t="s">
        <v>82</v>
      </c>
      <c r="P6" s="117" t="s">
        <v>174</v>
      </c>
      <c r="Q6" s="116" t="s">
        <v>82</v>
      </c>
      <c r="R6" s="117" t="s">
        <v>174</v>
      </c>
      <c r="S6" s="116" t="s">
        <v>82</v>
      </c>
      <c r="T6" s="117" t="s">
        <v>174</v>
      </c>
      <c r="U6" s="116" t="s">
        <v>82</v>
      </c>
      <c r="V6" s="117" t="s">
        <v>174</v>
      </c>
      <c r="W6" s="116" t="s">
        <v>82</v>
      </c>
      <c r="X6" s="117" t="s">
        <v>174</v>
      </c>
      <c r="Y6" s="116" t="s">
        <v>82</v>
      </c>
      <c r="Z6" s="118" t="s">
        <v>174</v>
      </c>
    </row>
    <row r="7" spans="2:30" ht="19.5" customHeight="1" x14ac:dyDescent="0.25">
      <c r="B7" s="599"/>
      <c r="C7" s="87" t="s">
        <v>84</v>
      </c>
      <c r="D7" s="88" t="s">
        <v>85</v>
      </c>
      <c r="E7" s="87" t="s">
        <v>84</v>
      </c>
      <c r="F7" s="88" t="s">
        <v>85</v>
      </c>
      <c r="G7" s="87" t="s">
        <v>84</v>
      </c>
      <c r="H7" s="88" t="s">
        <v>85</v>
      </c>
      <c r="I7" s="87" t="s">
        <v>84</v>
      </c>
      <c r="J7" s="88" t="s">
        <v>85</v>
      </c>
      <c r="K7" s="87" t="s">
        <v>84</v>
      </c>
      <c r="L7" s="88" t="s">
        <v>85</v>
      </c>
      <c r="M7" s="87" t="s">
        <v>84</v>
      </c>
      <c r="N7" s="88" t="s">
        <v>85</v>
      </c>
      <c r="O7" s="87" t="s">
        <v>84</v>
      </c>
      <c r="P7" s="88" t="s">
        <v>85</v>
      </c>
      <c r="Q7" s="87" t="s">
        <v>84</v>
      </c>
      <c r="R7" s="88" t="s">
        <v>85</v>
      </c>
      <c r="S7" s="87" t="s">
        <v>84</v>
      </c>
      <c r="T7" s="88" t="s">
        <v>85</v>
      </c>
      <c r="U7" s="87" t="s">
        <v>263</v>
      </c>
      <c r="V7" s="88" t="s">
        <v>264</v>
      </c>
      <c r="W7" s="87" t="s">
        <v>263</v>
      </c>
      <c r="X7" s="88" t="s">
        <v>264</v>
      </c>
      <c r="Y7" s="87" t="s">
        <v>263</v>
      </c>
      <c r="Z7" s="89" t="s">
        <v>264</v>
      </c>
    </row>
    <row r="8" spans="2:30" ht="15" customHeight="1" x14ac:dyDescent="0.25">
      <c r="B8" s="72" t="s">
        <v>175</v>
      </c>
      <c r="C8" s="171"/>
      <c r="D8" s="172"/>
      <c r="E8" s="171"/>
      <c r="F8" s="172"/>
      <c r="G8" s="171">
        <v>160.44946999999999</v>
      </c>
      <c r="H8" s="172">
        <v>3388.8245314864557</v>
      </c>
      <c r="I8" s="171"/>
      <c r="J8" s="172"/>
      <c r="K8" s="171"/>
      <c r="L8" s="172"/>
      <c r="M8" s="171">
        <v>206.70420000000001</v>
      </c>
      <c r="N8" s="172">
        <v>2497.6276727807176</v>
      </c>
      <c r="O8" s="171"/>
      <c r="P8" s="172"/>
      <c r="Q8" s="171"/>
      <c r="R8" s="172"/>
      <c r="S8" s="171">
        <v>149.61624</v>
      </c>
      <c r="T8" s="172">
        <v>2371.6411400259753</v>
      </c>
      <c r="U8" s="171"/>
      <c r="V8" s="172"/>
      <c r="W8" s="171"/>
      <c r="X8" s="172"/>
      <c r="Y8" s="171">
        <v>187.51845999999995</v>
      </c>
      <c r="Z8" s="173">
        <v>2645.1133931027384</v>
      </c>
    </row>
    <row r="9" spans="2:30" ht="15" customHeight="1" x14ac:dyDescent="0.25">
      <c r="B9" s="72" t="s">
        <v>86</v>
      </c>
      <c r="C9" s="171"/>
      <c r="D9" s="172"/>
      <c r="E9" s="171"/>
      <c r="F9" s="172"/>
      <c r="G9" s="171"/>
      <c r="H9" s="172"/>
      <c r="I9" s="171"/>
      <c r="J9" s="172"/>
      <c r="K9" s="171"/>
      <c r="L9" s="172"/>
      <c r="M9" s="171"/>
      <c r="N9" s="172"/>
      <c r="O9" s="171"/>
      <c r="P9" s="172"/>
      <c r="Q9" s="171"/>
      <c r="R9" s="172"/>
      <c r="S9" s="171"/>
      <c r="T9" s="172"/>
      <c r="U9" s="171"/>
      <c r="V9" s="172"/>
      <c r="W9" s="171"/>
      <c r="X9" s="172"/>
      <c r="Y9" s="171">
        <v>16.128</v>
      </c>
      <c r="Z9" s="173">
        <v>1234.9863591269841</v>
      </c>
    </row>
    <row r="10" spans="2:30" ht="15" customHeight="1" x14ac:dyDescent="0.25">
      <c r="B10" s="72" t="s">
        <v>176</v>
      </c>
      <c r="C10" s="171"/>
      <c r="D10" s="172"/>
      <c r="E10" s="171"/>
      <c r="F10" s="172"/>
      <c r="G10" s="171">
        <v>2.6145</v>
      </c>
      <c r="H10" s="172">
        <v>3875.0698030216099</v>
      </c>
      <c r="I10" s="171"/>
      <c r="J10" s="172"/>
      <c r="K10" s="171"/>
      <c r="L10" s="172"/>
      <c r="M10" s="171">
        <v>0.371</v>
      </c>
      <c r="N10" s="172">
        <v>3374.4204851752024</v>
      </c>
      <c r="O10" s="171"/>
      <c r="P10" s="172"/>
      <c r="Q10" s="171"/>
      <c r="R10" s="172"/>
      <c r="S10" s="171">
        <v>0.75524999999999998</v>
      </c>
      <c r="T10" s="172">
        <v>10425.342601787488</v>
      </c>
      <c r="U10" s="171"/>
      <c r="V10" s="172"/>
      <c r="W10" s="171"/>
      <c r="X10" s="172"/>
      <c r="Y10" s="171"/>
      <c r="Z10" s="173"/>
    </row>
    <row r="11" spans="2:30" ht="15" customHeight="1" x14ac:dyDescent="0.25">
      <c r="B11" s="72" t="s">
        <v>177</v>
      </c>
      <c r="C11" s="171"/>
      <c r="D11" s="172"/>
      <c r="E11" s="171"/>
      <c r="F11" s="172"/>
      <c r="G11" s="171"/>
      <c r="H11" s="172"/>
      <c r="I11" s="171"/>
      <c r="J11" s="172"/>
      <c r="K11" s="171"/>
      <c r="L11" s="172"/>
      <c r="M11" s="171"/>
      <c r="N11" s="172"/>
      <c r="O11" s="171"/>
      <c r="P11" s="172"/>
      <c r="Q11" s="171"/>
      <c r="R11" s="172"/>
      <c r="S11" s="171"/>
      <c r="T11" s="172"/>
      <c r="U11" s="171"/>
      <c r="V11" s="172"/>
      <c r="W11" s="171"/>
      <c r="X11" s="172"/>
      <c r="Y11" s="171"/>
      <c r="Z11" s="173"/>
    </row>
    <row r="12" spans="2:30" ht="15" customHeight="1" x14ac:dyDescent="0.25">
      <c r="B12" s="72" t="s">
        <v>126</v>
      </c>
      <c r="C12" s="171"/>
      <c r="D12" s="172"/>
      <c r="E12" s="171"/>
      <c r="F12" s="172"/>
      <c r="G12" s="171"/>
      <c r="H12" s="172"/>
      <c r="I12" s="171"/>
      <c r="J12" s="172"/>
      <c r="K12" s="171"/>
      <c r="L12" s="172"/>
      <c r="M12" s="171"/>
      <c r="N12" s="172"/>
      <c r="O12" s="171">
        <v>2.1600000000000001E-2</v>
      </c>
      <c r="P12" s="172">
        <v>4385.6481481481478</v>
      </c>
      <c r="Q12" s="171"/>
      <c r="R12" s="172"/>
      <c r="S12" s="171"/>
      <c r="T12" s="172"/>
      <c r="U12" s="401"/>
      <c r="V12" s="172"/>
      <c r="W12" s="171"/>
      <c r="X12" s="172"/>
      <c r="Y12" s="401"/>
      <c r="Z12" s="173"/>
    </row>
    <row r="13" spans="2:30" ht="15" customHeight="1" x14ac:dyDescent="0.25">
      <c r="B13" s="72" t="s">
        <v>127</v>
      </c>
      <c r="C13" s="171"/>
      <c r="D13" s="172"/>
      <c r="E13" s="171"/>
      <c r="F13" s="172"/>
      <c r="G13" s="171">
        <v>1.6</v>
      </c>
      <c r="H13" s="172">
        <v>7166.2374999999993</v>
      </c>
      <c r="I13" s="171"/>
      <c r="J13" s="172"/>
      <c r="K13" s="171"/>
      <c r="L13" s="172"/>
      <c r="M13" s="171">
        <v>1</v>
      </c>
      <c r="N13" s="172">
        <v>7835.97</v>
      </c>
      <c r="O13" s="171"/>
      <c r="P13" s="172"/>
      <c r="Q13" s="171"/>
      <c r="R13" s="172"/>
      <c r="S13" s="171">
        <v>4.0999999999999995E-3</v>
      </c>
      <c r="T13" s="172">
        <v>26078.04878048781</v>
      </c>
      <c r="U13" s="171"/>
      <c r="V13" s="172"/>
      <c r="W13" s="171"/>
      <c r="X13" s="172"/>
      <c r="Y13" s="171"/>
      <c r="Z13" s="173"/>
    </row>
    <row r="14" spans="2:30" ht="15" customHeight="1" x14ac:dyDescent="0.25">
      <c r="B14" s="72" t="s">
        <v>178</v>
      </c>
      <c r="C14" s="171"/>
      <c r="D14" s="172"/>
      <c r="E14" s="171"/>
      <c r="F14" s="172"/>
      <c r="G14" s="171"/>
      <c r="H14" s="172"/>
      <c r="I14" s="171"/>
      <c r="J14" s="172"/>
      <c r="K14" s="171"/>
      <c r="L14" s="172"/>
      <c r="M14" s="171"/>
      <c r="N14" s="172"/>
      <c r="O14" s="171"/>
      <c r="P14" s="172"/>
      <c r="Q14" s="171"/>
      <c r="R14" s="172"/>
      <c r="S14" s="171"/>
      <c r="T14" s="172"/>
      <c r="U14" s="171"/>
      <c r="V14" s="172"/>
      <c r="W14" s="171"/>
      <c r="X14" s="172"/>
      <c r="Y14" s="171"/>
      <c r="Z14" s="173"/>
    </row>
    <row r="15" spans="2:30" ht="15" customHeight="1" x14ac:dyDescent="0.25">
      <c r="B15" s="72" t="s">
        <v>136</v>
      </c>
      <c r="C15" s="171">
        <v>376.85</v>
      </c>
      <c r="D15" s="172">
        <v>314.20504179381714</v>
      </c>
      <c r="E15" s="171"/>
      <c r="F15" s="172"/>
      <c r="G15" s="171">
        <v>19.051000000000002</v>
      </c>
      <c r="H15" s="172">
        <v>2156.8500341189433</v>
      </c>
      <c r="I15" s="171">
        <v>99526.500000000015</v>
      </c>
      <c r="J15" s="172">
        <v>296.75063485604335</v>
      </c>
      <c r="K15" s="171"/>
      <c r="L15" s="172"/>
      <c r="M15" s="171">
        <v>79.211920000000006</v>
      </c>
      <c r="N15" s="172">
        <v>2174.8845375796973</v>
      </c>
      <c r="O15" s="171"/>
      <c r="P15" s="172"/>
      <c r="Q15" s="171"/>
      <c r="R15" s="172"/>
      <c r="S15" s="171">
        <v>22.319710000000001</v>
      </c>
      <c r="T15" s="172">
        <v>1896.4538517749559</v>
      </c>
      <c r="U15" s="171"/>
      <c r="V15" s="172"/>
      <c r="W15" s="171"/>
      <c r="X15" s="172"/>
      <c r="Y15" s="271">
        <v>52.770409999999998</v>
      </c>
      <c r="Z15" s="272">
        <v>2199.3215516043938</v>
      </c>
      <c r="AD15" t="s">
        <v>76</v>
      </c>
    </row>
    <row r="16" spans="2:30" ht="15" customHeight="1" x14ac:dyDescent="0.25">
      <c r="B16" s="72" t="s">
        <v>179</v>
      </c>
      <c r="C16" s="171"/>
      <c r="D16" s="172"/>
      <c r="E16" s="171"/>
      <c r="F16" s="172"/>
      <c r="G16" s="171">
        <v>0.22188000000000002</v>
      </c>
      <c r="H16" s="172">
        <v>664.77375157742915</v>
      </c>
      <c r="I16" s="171"/>
      <c r="J16" s="172"/>
      <c r="K16" s="171"/>
      <c r="L16" s="172"/>
      <c r="M16" s="171">
        <v>26</v>
      </c>
      <c r="N16" s="172">
        <v>955.17846153846153</v>
      </c>
      <c r="O16" s="171"/>
      <c r="P16" s="172"/>
      <c r="Q16" s="171"/>
      <c r="R16" s="172"/>
      <c r="S16" s="171"/>
      <c r="T16" s="172"/>
      <c r="U16" s="171"/>
      <c r="V16" s="172"/>
      <c r="W16" s="171"/>
      <c r="X16" s="172"/>
      <c r="Y16" s="271"/>
      <c r="Z16" s="272"/>
    </row>
    <row r="17" spans="2:31" ht="15" customHeight="1" x14ac:dyDescent="0.25">
      <c r="B17" s="72" t="s">
        <v>157</v>
      </c>
      <c r="C17" s="171"/>
      <c r="D17" s="172"/>
      <c r="E17" s="171"/>
      <c r="F17" s="172"/>
      <c r="G17" s="171">
        <v>0.5</v>
      </c>
      <c r="H17" s="172">
        <v>1182.82</v>
      </c>
      <c r="I17" s="171">
        <v>1.2668199999999998</v>
      </c>
      <c r="J17" s="172">
        <v>676.59178099493226</v>
      </c>
      <c r="K17" s="171"/>
      <c r="L17" s="172"/>
      <c r="M17" s="171">
        <v>4.4999999999999998E-2</v>
      </c>
      <c r="N17" s="172">
        <v>4740.8888888888887</v>
      </c>
      <c r="O17" s="171">
        <v>0.90762999999999994</v>
      </c>
      <c r="P17" s="172">
        <v>2006.2139858753017</v>
      </c>
      <c r="Q17" s="171"/>
      <c r="R17" s="172"/>
      <c r="S17" s="171">
        <v>1.687E-2</v>
      </c>
      <c r="T17" s="172">
        <v>41759.336099585067</v>
      </c>
      <c r="U17" s="171"/>
      <c r="V17" s="172"/>
      <c r="W17" s="171"/>
      <c r="X17" s="172"/>
      <c r="Y17" s="402">
        <v>0.64319999999999999</v>
      </c>
      <c r="Z17" s="272">
        <v>374.76679104477614</v>
      </c>
    </row>
    <row r="18" spans="2:31" ht="15" customHeight="1" x14ac:dyDescent="0.25">
      <c r="B18" s="72" t="s">
        <v>87</v>
      </c>
      <c r="C18" s="171"/>
      <c r="D18" s="172"/>
      <c r="E18" s="171"/>
      <c r="F18" s="172"/>
      <c r="G18" s="171">
        <v>8.9956800000000001</v>
      </c>
      <c r="H18" s="172">
        <v>5425.8532984721551</v>
      </c>
      <c r="I18" s="171"/>
      <c r="J18" s="172"/>
      <c r="K18" s="171"/>
      <c r="L18" s="172"/>
      <c r="M18" s="171">
        <v>71.556109999999975</v>
      </c>
      <c r="N18" s="172">
        <v>4912.3307569402559</v>
      </c>
      <c r="O18" s="171">
        <v>30.723120000000002</v>
      </c>
      <c r="P18" s="172">
        <v>4754.1463887782229</v>
      </c>
      <c r="Q18" s="171"/>
      <c r="R18" s="172"/>
      <c r="S18" s="171">
        <v>144.77703</v>
      </c>
      <c r="T18" s="172">
        <v>4536.0199749918902</v>
      </c>
      <c r="U18" s="171"/>
      <c r="V18" s="172"/>
      <c r="W18" s="171"/>
      <c r="X18" s="172"/>
      <c r="Y18" s="271">
        <v>202.85024000000001</v>
      </c>
      <c r="Z18" s="272">
        <v>4757.3783496632768</v>
      </c>
    </row>
    <row r="19" spans="2:31" ht="15" customHeight="1" x14ac:dyDescent="0.25">
      <c r="B19" s="72" t="s">
        <v>90</v>
      </c>
      <c r="C19" s="171"/>
      <c r="D19" s="172"/>
      <c r="E19" s="171"/>
      <c r="F19" s="172"/>
      <c r="G19" s="171">
        <v>1.365</v>
      </c>
      <c r="H19" s="172">
        <v>7644.2344322344316</v>
      </c>
      <c r="I19" s="171"/>
      <c r="J19" s="172"/>
      <c r="K19" s="171"/>
      <c r="L19" s="172"/>
      <c r="M19" s="171"/>
      <c r="N19" s="172"/>
      <c r="O19" s="171"/>
      <c r="P19" s="172"/>
      <c r="Q19" s="171"/>
      <c r="R19" s="172"/>
      <c r="S19" s="171">
        <v>0.84149999999999991</v>
      </c>
      <c r="T19" s="172">
        <v>6792.5252525252527</v>
      </c>
      <c r="U19" s="171"/>
      <c r="V19" s="172"/>
      <c r="W19" s="171"/>
      <c r="X19" s="172"/>
      <c r="Y19" s="271">
        <v>4.7489999999999997</v>
      </c>
      <c r="Z19" s="272">
        <v>9365.0242156243421</v>
      </c>
    </row>
    <row r="20" spans="2:31" ht="15" customHeight="1" x14ac:dyDescent="0.25">
      <c r="B20" s="72" t="s">
        <v>91</v>
      </c>
      <c r="C20" s="171"/>
      <c r="D20" s="172"/>
      <c r="E20" s="171"/>
      <c r="F20" s="172"/>
      <c r="G20" s="171">
        <v>1.0608500000000001</v>
      </c>
      <c r="H20" s="172">
        <v>11822.519677617003</v>
      </c>
      <c r="I20" s="171"/>
      <c r="J20" s="172"/>
      <c r="K20" s="171"/>
      <c r="L20" s="172"/>
      <c r="M20" s="171">
        <v>0.21499000000000001</v>
      </c>
      <c r="N20" s="172">
        <v>16808.037583143399</v>
      </c>
      <c r="O20" s="171"/>
      <c r="P20" s="172"/>
      <c r="Q20" s="171"/>
      <c r="R20" s="172"/>
      <c r="S20" s="171">
        <v>0.23</v>
      </c>
      <c r="T20" s="172">
        <v>10173.91304347826</v>
      </c>
      <c r="U20" s="171"/>
      <c r="V20" s="172"/>
      <c r="W20" s="171"/>
      <c r="X20" s="172"/>
      <c r="Y20" s="271">
        <v>0.38400000000000001</v>
      </c>
      <c r="Z20" s="272">
        <v>4117.3697916666661</v>
      </c>
      <c r="AB20" t="s">
        <v>76</v>
      </c>
    </row>
    <row r="21" spans="2:31" ht="15" customHeight="1" x14ac:dyDescent="0.25">
      <c r="B21" s="72" t="s">
        <v>113</v>
      </c>
      <c r="C21" s="171"/>
      <c r="D21" s="172"/>
      <c r="E21" s="171"/>
      <c r="F21" s="172"/>
      <c r="G21" s="171">
        <v>146.58977000000002</v>
      </c>
      <c r="H21" s="172">
        <v>2298.6905566466189</v>
      </c>
      <c r="I21" s="171"/>
      <c r="J21" s="172"/>
      <c r="K21" s="171"/>
      <c r="L21" s="172"/>
      <c r="M21" s="171">
        <v>80.131110000000021</v>
      </c>
      <c r="N21" s="172">
        <v>2998.4935938114422</v>
      </c>
      <c r="O21" s="171"/>
      <c r="P21" s="172"/>
      <c r="Q21" s="171"/>
      <c r="R21" s="172"/>
      <c r="S21" s="171">
        <v>30.536069999999999</v>
      </c>
      <c r="T21" s="172">
        <v>3641.3107515145202</v>
      </c>
      <c r="U21" s="171"/>
      <c r="V21" s="172"/>
      <c r="W21" s="171"/>
      <c r="X21" s="172"/>
      <c r="Y21" s="271">
        <v>110.99585999999996</v>
      </c>
      <c r="Z21" s="272">
        <v>4118.0920621724099</v>
      </c>
    </row>
    <row r="22" spans="2:31" ht="15" customHeight="1" x14ac:dyDescent="0.25">
      <c r="B22" s="72" t="s">
        <v>180</v>
      </c>
      <c r="C22" s="171"/>
      <c r="D22" s="172"/>
      <c r="E22" s="171"/>
      <c r="F22" s="172"/>
      <c r="G22" s="171">
        <v>1</v>
      </c>
      <c r="H22" s="172">
        <v>10590</v>
      </c>
      <c r="I22" s="171"/>
      <c r="J22" s="172"/>
      <c r="K22" s="171"/>
      <c r="L22" s="172"/>
      <c r="M22" s="171">
        <v>20</v>
      </c>
      <c r="N22" s="172">
        <v>2148.2305000000001</v>
      </c>
      <c r="O22" s="171"/>
      <c r="P22" s="172"/>
      <c r="Q22" s="171"/>
      <c r="R22" s="172"/>
      <c r="S22" s="171">
        <v>1.26</v>
      </c>
      <c r="T22" s="172">
        <v>8334.3730158730159</v>
      </c>
      <c r="U22" s="171"/>
      <c r="V22" s="172"/>
      <c r="W22" s="171"/>
      <c r="X22" s="172"/>
      <c r="Y22" s="271">
        <v>1.5</v>
      </c>
      <c r="Z22" s="272">
        <v>12770.506666666668</v>
      </c>
    </row>
    <row r="23" spans="2:31" ht="15" customHeight="1" x14ac:dyDescent="0.25">
      <c r="B23" s="72" t="s">
        <v>93</v>
      </c>
      <c r="C23" s="171"/>
      <c r="D23" s="172"/>
      <c r="E23" s="171"/>
      <c r="F23" s="172"/>
      <c r="G23" s="171"/>
      <c r="H23" s="172"/>
      <c r="I23" s="171"/>
      <c r="J23" s="172"/>
      <c r="K23" s="171"/>
      <c r="L23" s="172"/>
      <c r="M23" s="171"/>
      <c r="N23" s="172"/>
      <c r="O23" s="171"/>
      <c r="P23" s="172"/>
      <c r="Q23" s="171"/>
      <c r="R23" s="172"/>
      <c r="S23" s="171"/>
      <c r="T23" s="172"/>
      <c r="U23" s="171"/>
      <c r="V23" s="172"/>
      <c r="W23" s="171"/>
      <c r="X23" s="172"/>
      <c r="Y23" s="271"/>
      <c r="Z23" s="272"/>
      <c r="AB23" s="259"/>
      <c r="AC23" s="259"/>
      <c r="AD23" s="259"/>
      <c r="AE23" s="259"/>
    </row>
    <row r="24" spans="2:31" ht="15" customHeight="1" x14ac:dyDescent="0.25">
      <c r="B24" s="72" t="s">
        <v>181</v>
      </c>
      <c r="C24" s="171"/>
      <c r="D24" s="172"/>
      <c r="E24" s="171"/>
      <c r="F24" s="172"/>
      <c r="G24" s="171"/>
      <c r="H24" s="172"/>
      <c r="I24" s="171"/>
      <c r="J24" s="172"/>
      <c r="K24" s="171"/>
      <c r="L24" s="172"/>
      <c r="M24" s="171"/>
      <c r="N24" s="172"/>
      <c r="O24" s="171"/>
      <c r="P24" s="172"/>
      <c r="Q24" s="171"/>
      <c r="R24" s="172"/>
      <c r="S24" s="171"/>
      <c r="T24" s="172"/>
      <c r="U24" s="171"/>
      <c r="V24" s="172"/>
      <c r="W24" s="171"/>
      <c r="X24" s="172"/>
      <c r="Y24" s="271"/>
      <c r="Z24" s="272"/>
      <c r="AB24" s="259"/>
      <c r="AC24" s="259"/>
      <c r="AD24" s="259"/>
      <c r="AE24" s="259"/>
    </row>
    <row r="25" spans="2:31" ht="15" customHeight="1" x14ac:dyDescent="0.25">
      <c r="B25" s="72" t="s">
        <v>262</v>
      </c>
      <c r="C25" s="171"/>
      <c r="D25" s="172"/>
      <c r="E25" s="171"/>
      <c r="F25" s="172"/>
      <c r="G25" s="171"/>
      <c r="H25" s="172"/>
      <c r="I25" s="171"/>
      <c r="J25" s="172"/>
      <c r="K25" s="171"/>
      <c r="L25" s="172"/>
      <c r="M25" s="171"/>
      <c r="N25" s="172"/>
      <c r="O25" s="171"/>
      <c r="P25" s="172"/>
      <c r="Q25" s="171"/>
      <c r="R25" s="172"/>
      <c r="S25" s="171"/>
      <c r="T25" s="172"/>
      <c r="U25" s="171"/>
      <c r="V25" s="172"/>
      <c r="W25" s="171"/>
      <c r="X25" s="172"/>
      <c r="Y25" s="271">
        <v>8.6400000000000001E-3</v>
      </c>
      <c r="Z25" s="272">
        <v>22230.324074074073</v>
      </c>
      <c r="AB25" s="259"/>
      <c r="AC25" s="259"/>
      <c r="AD25" s="259"/>
      <c r="AE25" s="259"/>
    </row>
    <row r="26" spans="2:31" ht="15" customHeight="1" x14ac:dyDescent="0.25">
      <c r="B26" s="72" t="s">
        <v>114</v>
      </c>
      <c r="C26" s="171"/>
      <c r="D26" s="172"/>
      <c r="E26" s="171"/>
      <c r="F26" s="172"/>
      <c r="G26" s="171"/>
      <c r="H26" s="172"/>
      <c r="I26" s="171"/>
      <c r="J26" s="172"/>
      <c r="K26" s="171"/>
      <c r="L26" s="172"/>
      <c r="M26" s="171"/>
      <c r="N26" s="172"/>
      <c r="O26" s="171"/>
      <c r="P26" s="172"/>
      <c r="Q26" s="171"/>
      <c r="R26" s="172"/>
      <c r="S26" s="171">
        <v>3.31E-3</v>
      </c>
      <c r="T26" s="172">
        <v>85897.280966767372</v>
      </c>
      <c r="U26" s="171"/>
      <c r="V26" s="172"/>
      <c r="W26" s="171"/>
      <c r="X26" s="172"/>
      <c r="Y26" s="271">
        <v>1E-3</v>
      </c>
      <c r="Z26" s="272">
        <v>152970</v>
      </c>
      <c r="AB26" s="259"/>
      <c r="AC26" s="259"/>
      <c r="AD26" s="259"/>
      <c r="AE26" s="259"/>
    </row>
    <row r="27" spans="2:31" ht="15" customHeight="1" x14ac:dyDescent="0.25">
      <c r="B27" s="72" t="s">
        <v>282</v>
      </c>
      <c r="C27" s="171"/>
      <c r="D27" s="172"/>
      <c r="E27" s="171"/>
      <c r="F27" s="172"/>
      <c r="G27" s="171"/>
      <c r="H27" s="172"/>
      <c r="I27" s="171"/>
      <c r="J27" s="172"/>
      <c r="K27" s="171"/>
      <c r="L27" s="172"/>
      <c r="M27" s="171"/>
      <c r="N27" s="172"/>
      <c r="O27" s="171"/>
      <c r="P27" s="172"/>
      <c r="Q27" s="171"/>
      <c r="R27" s="172"/>
      <c r="S27" s="171"/>
      <c r="T27" s="172"/>
      <c r="U27" s="171"/>
      <c r="V27" s="172"/>
      <c r="W27" s="171"/>
      <c r="X27" s="172"/>
      <c r="Y27" s="271">
        <v>0.85</v>
      </c>
      <c r="Z27" s="272">
        <v>13481.235294117647</v>
      </c>
      <c r="AB27" s="259"/>
      <c r="AC27" s="259"/>
      <c r="AD27" s="259"/>
      <c r="AE27" s="259"/>
    </row>
    <row r="28" spans="2:31" ht="15" customHeight="1" x14ac:dyDescent="0.25">
      <c r="B28" s="72" t="s">
        <v>160</v>
      </c>
      <c r="C28" s="171"/>
      <c r="D28" s="172"/>
      <c r="E28" s="171"/>
      <c r="F28" s="172"/>
      <c r="G28" s="171">
        <v>0.504</v>
      </c>
      <c r="H28" s="172">
        <v>2443.1349206349205</v>
      </c>
      <c r="I28" s="171"/>
      <c r="J28" s="172"/>
      <c r="K28" s="171"/>
      <c r="L28" s="172"/>
      <c r="M28" s="171">
        <v>0.24</v>
      </c>
      <c r="N28" s="172">
        <v>4915.625</v>
      </c>
      <c r="O28" s="171"/>
      <c r="P28" s="172"/>
      <c r="Q28" s="171"/>
      <c r="R28" s="172"/>
      <c r="S28" s="171"/>
      <c r="T28" s="172"/>
      <c r="U28" s="171"/>
      <c r="V28" s="172"/>
      <c r="W28" s="171"/>
      <c r="X28" s="172"/>
      <c r="Y28" s="271"/>
      <c r="Z28" s="272"/>
      <c r="AB28" s="259"/>
      <c r="AC28" s="259"/>
      <c r="AD28" s="259"/>
      <c r="AE28" s="259"/>
    </row>
    <row r="29" spans="2:31" ht="15" customHeight="1" x14ac:dyDescent="0.25">
      <c r="B29" s="72" t="s">
        <v>182</v>
      </c>
      <c r="C29" s="171"/>
      <c r="D29" s="172"/>
      <c r="E29" s="171"/>
      <c r="F29" s="172"/>
      <c r="G29" s="171"/>
      <c r="H29" s="172"/>
      <c r="I29" s="171"/>
      <c r="J29" s="172"/>
      <c r="K29" s="171"/>
      <c r="L29" s="172"/>
      <c r="M29" s="171"/>
      <c r="N29" s="172"/>
      <c r="O29" s="171"/>
      <c r="P29" s="172"/>
      <c r="Q29" s="171"/>
      <c r="R29" s="172"/>
      <c r="S29" s="171"/>
      <c r="T29" s="172"/>
      <c r="U29" s="171"/>
      <c r="V29" s="172"/>
      <c r="W29" s="171"/>
      <c r="X29" s="172"/>
      <c r="Y29" s="171"/>
      <c r="Z29" s="173"/>
      <c r="AB29" s="259"/>
      <c r="AC29" s="259"/>
      <c r="AD29" s="259"/>
      <c r="AE29" s="259"/>
    </row>
    <row r="30" spans="2:31" ht="15" customHeight="1" x14ac:dyDescent="0.25">
      <c r="B30" s="72" t="s">
        <v>115</v>
      </c>
      <c r="C30" s="171"/>
      <c r="D30" s="172"/>
      <c r="E30" s="171"/>
      <c r="F30" s="172"/>
      <c r="G30" s="171">
        <v>4.7175000000000011</v>
      </c>
      <c r="H30" s="172">
        <v>3834.100688924218</v>
      </c>
      <c r="I30" s="171"/>
      <c r="J30" s="172"/>
      <c r="K30" s="171"/>
      <c r="L30" s="172"/>
      <c r="M30" s="171"/>
      <c r="N30" s="172"/>
      <c r="O30" s="171"/>
      <c r="P30" s="172"/>
      <c r="Q30" s="171"/>
      <c r="R30" s="172"/>
      <c r="S30" s="171"/>
      <c r="T30" s="172"/>
      <c r="U30" s="171"/>
      <c r="V30" s="172"/>
      <c r="W30" s="171"/>
      <c r="X30" s="172"/>
      <c r="Y30" s="171">
        <v>1.16E-3</v>
      </c>
      <c r="Z30" s="173">
        <v>28112.068965517239</v>
      </c>
      <c r="AB30" s="259"/>
      <c r="AC30" s="259"/>
      <c r="AD30" s="259"/>
      <c r="AE30" s="259"/>
    </row>
    <row r="31" spans="2:31" ht="15" customHeight="1" x14ac:dyDescent="0.25">
      <c r="B31" s="72" t="s">
        <v>212</v>
      </c>
      <c r="C31" s="171"/>
      <c r="D31" s="172"/>
      <c r="E31" s="171"/>
      <c r="F31" s="172"/>
      <c r="G31" s="171"/>
      <c r="H31" s="172"/>
      <c r="I31" s="171"/>
      <c r="J31" s="172"/>
      <c r="K31" s="171"/>
      <c r="L31" s="172"/>
      <c r="M31" s="171"/>
      <c r="N31" s="172"/>
      <c r="O31" s="171">
        <v>2.189E-2</v>
      </c>
      <c r="P31" s="172">
        <v>15483.782549109183</v>
      </c>
      <c r="Q31" s="171"/>
      <c r="R31" s="172"/>
      <c r="S31" s="171"/>
      <c r="T31" s="172"/>
      <c r="U31" s="402"/>
      <c r="V31" s="403"/>
      <c r="W31" s="171"/>
      <c r="X31" s="172"/>
      <c r="Y31" s="401"/>
      <c r="Z31" s="173"/>
      <c r="AB31" s="259"/>
      <c r="AC31" s="259"/>
      <c r="AD31" s="259"/>
      <c r="AE31" s="259"/>
    </row>
    <row r="32" spans="2:31" ht="15" customHeight="1" x14ac:dyDescent="0.25">
      <c r="B32" s="72" t="s">
        <v>95</v>
      </c>
      <c r="C32" s="171">
        <v>0.20736000000000002</v>
      </c>
      <c r="D32" s="172">
        <v>756.36574074074065</v>
      </c>
      <c r="E32" s="171"/>
      <c r="F32" s="172"/>
      <c r="G32" s="171">
        <v>17.315629999999999</v>
      </c>
      <c r="H32" s="172">
        <v>273.95480268404901</v>
      </c>
      <c r="I32" s="171"/>
      <c r="J32" s="172"/>
      <c r="K32" s="171"/>
      <c r="L32" s="172"/>
      <c r="M32" s="171">
        <v>25.131070000000001</v>
      </c>
      <c r="N32" s="172">
        <v>221.16766218071885</v>
      </c>
      <c r="O32" s="171">
        <v>1.6636999999999997</v>
      </c>
      <c r="P32" s="172">
        <v>214.09508925888085</v>
      </c>
      <c r="Q32" s="171"/>
      <c r="R32" s="172"/>
      <c r="S32" s="171">
        <v>16.50197</v>
      </c>
      <c r="T32" s="172">
        <v>225.08706536249915</v>
      </c>
      <c r="U32" s="171"/>
      <c r="V32" s="172"/>
      <c r="W32" s="171"/>
      <c r="X32" s="172"/>
      <c r="Y32" s="271">
        <v>12.396299999999995</v>
      </c>
      <c r="Z32" s="272">
        <v>1127.4864274017248</v>
      </c>
      <c r="AB32" s="259"/>
      <c r="AC32" s="259"/>
      <c r="AD32" s="259"/>
      <c r="AE32" s="259"/>
    </row>
    <row r="33" spans="2:31" ht="15" customHeight="1" x14ac:dyDescent="0.25">
      <c r="B33" s="72" t="s">
        <v>183</v>
      </c>
      <c r="C33" s="171"/>
      <c r="D33" s="172"/>
      <c r="E33" s="171"/>
      <c r="F33" s="172"/>
      <c r="G33" s="171">
        <v>12.6</v>
      </c>
      <c r="H33" s="172">
        <v>2407.7984126984129</v>
      </c>
      <c r="I33" s="171"/>
      <c r="J33" s="172"/>
      <c r="K33" s="171"/>
      <c r="L33" s="172"/>
      <c r="M33" s="171">
        <v>17.869500000000002</v>
      </c>
      <c r="N33" s="172">
        <v>1945.8876857214805</v>
      </c>
      <c r="O33" s="171">
        <v>5.1929999999999996</v>
      </c>
      <c r="P33" s="172">
        <v>1640.7548623146545</v>
      </c>
      <c r="Q33" s="171"/>
      <c r="R33" s="172"/>
      <c r="S33" s="171">
        <v>10.367999999999999</v>
      </c>
      <c r="T33" s="172">
        <v>1648.8802083333335</v>
      </c>
      <c r="U33" s="171"/>
      <c r="V33" s="172"/>
      <c r="W33" s="171"/>
      <c r="X33" s="172"/>
      <c r="Y33" s="271">
        <v>15.322500000000002</v>
      </c>
      <c r="Z33" s="272">
        <v>1698.4180127263826</v>
      </c>
      <c r="AB33" s="259"/>
      <c r="AC33" s="259"/>
      <c r="AD33" s="259"/>
      <c r="AE33" s="259"/>
    </row>
    <row r="34" spans="2:31" ht="15" customHeight="1" x14ac:dyDescent="0.25">
      <c r="B34" s="72" t="s">
        <v>184</v>
      </c>
      <c r="C34" s="171"/>
      <c r="D34" s="172"/>
      <c r="E34" s="171"/>
      <c r="F34" s="172"/>
      <c r="G34" s="171">
        <v>0.5</v>
      </c>
      <c r="H34" s="172">
        <v>10088.66</v>
      </c>
      <c r="I34" s="171"/>
      <c r="J34" s="172"/>
      <c r="K34" s="171"/>
      <c r="L34" s="172"/>
      <c r="M34" s="171"/>
      <c r="N34" s="172"/>
      <c r="O34" s="171">
        <v>0.26491999999999999</v>
      </c>
      <c r="P34" s="172">
        <v>2887.3622225577533</v>
      </c>
      <c r="Q34" s="171"/>
      <c r="R34" s="172"/>
      <c r="S34" s="171">
        <v>0.59584000000000004</v>
      </c>
      <c r="T34" s="172">
        <v>2972.962540279269</v>
      </c>
      <c r="U34" s="401"/>
      <c r="V34" s="418"/>
      <c r="W34" s="171"/>
      <c r="X34" s="172"/>
      <c r="Y34" s="271">
        <v>0.23200000000000001</v>
      </c>
      <c r="Z34" s="272">
        <v>2580.0431034482758</v>
      </c>
      <c r="AB34" s="259"/>
      <c r="AC34" s="259"/>
      <c r="AD34" s="259"/>
      <c r="AE34" s="259"/>
    </row>
    <row r="35" spans="2:31" ht="15" customHeight="1" x14ac:dyDescent="0.25">
      <c r="B35" s="72" t="s">
        <v>185</v>
      </c>
      <c r="C35" s="171"/>
      <c r="D35" s="172"/>
      <c r="E35" s="171"/>
      <c r="F35" s="172"/>
      <c r="G35" s="171"/>
      <c r="H35" s="172"/>
      <c r="I35" s="171"/>
      <c r="J35" s="172"/>
      <c r="K35" s="171"/>
      <c r="L35" s="172"/>
      <c r="M35" s="171">
        <v>0.9</v>
      </c>
      <c r="N35" s="172">
        <v>12024.777777777777</v>
      </c>
      <c r="O35" s="171"/>
      <c r="P35" s="172"/>
      <c r="Q35" s="171"/>
      <c r="R35" s="172"/>
      <c r="S35" s="171"/>
      <c r="T35" s="172"/>
      <c r="U35" s="171"/>
      <c r="V35" s="172"/>
      <c r="W35" s="171"/>
      <c r="X35" s="172"/>
      <c r="Y35" s="271">
        <v>0.5</v>
      </c>
      <c r="Z35" s="272">
        <v>11571.08</v>
      </c>
      <c r="AB35" s="259"/>
      <c r="AC35" s="259"/>
      <c r="AD35" s="259"/>
      <c r="AE35" s="259"/>
    </row>
    <row r="36" spans="2:31" ht="15" customHeight="1" x14ac:dyDescent="0.25">
      <c r="B36" s="72" t="s">
        <v>116</v>
      </c>
      <c r="C36" s="171"/>
      <c r="D36" s="172"/>
      <c r="E36" s="171"/>
      <c r="F36" s="172"/>
      <c r="G36" s="171">
        <v>0.12487999999999999</v>
      </c>
      <c r="H36" s="172">
        <v>7852.6585522101223</v>
      </c>
      <c r="I36" s="171"/>
      <c r="J36" s="172"/>
      <c r="K36" s="171"/>
      <c r="L36" s="172"/>
      <c r="M36" s="171"/>
      <c r="N36" s="172"/>
      <c r="O36" s="171"/>
      <c r="P36" s="172"/>
      <c r="Q36" s="171"/>
      <c r="R36" s="172"/>
      <c r="S36" s="171"/>
      <c r="T36" s="172"/>
      <c r="U36" s="171"/>
      <c r="V36" s="172"/>
      <c r="W36" s="171"/>
      <c r="X36" s="172"/>
      <c r="Y36" s="271">
        <v>1.059E-2</v>
      </c>
      <c r="Z36" s="272">
        <v>3408.8762983947122</v>
      </c>
      <c r="AB36" s="259"/>
      <c r="AC36" s="259"/>
      <c r="AD36" s="259"/>
      <c r="AE36" s="259"/>
    </row>
    <row r="37" spans="2:31" ht="15" customHeight="1" x14ac:dyDescent="0.25">
      <c r="B37" s="72" t="s">
        <v>97</v>
      </c>
      <c r="C37" s="171">
        <v>1.5050000000000001E-2</v>
      </c>
      <c r="D37" s="172">
        <v>1164.1196013289036</v>
      </c>
      <c r="E37" s="171"/>
      <c r="F37" s="172"/>
      <c r="G37" s="171"/>
      <c r="H37" s="172"/>
      <c r="I37" s="171"/>
      <c r="J37" s="172"/>
      <c r="K37" s="171"/>
      <c r="L37" s="172"/>
      <c r="M37" s="171"/>
      <c r="N37" s="172"/>
      <c r="O37" s="171"/>
      <c r="P37" s="172"/>
      <c r="Q37" s="171"/>
      <c r="R37" s="172"/>
      <c r="S37" s="171">
        <v>0.80600000000000005</v>
      </c>
      <c r="T37" s="172">
        <v>13305.086848635234</v>
      </c>
      <c r="U37" s="171"/>
      <c r="V37" s="172"/>
      <c r="W37" s="171"/>
      <c r="X37" s="172"/>
      <c r="Y37" s="171"/>
      <c r="Z37" s="173"/>
      <c r="AB37" s="259"/>
      <c r="AC37" s="259"/>
      <c r="AD37" s="259"/>
      <c r="AE37" s="259"/>
    </row>
    <row r="38" spans="2:31" ht="15" customHeight="1" x14ac:dyDescent="0.25">
      <c r="B38" s="72" t="s">
        <v>186</v>
      </c>
      <c r="C38" s="197"/>
      <c r="D38" s="198"/>
      <c r="E38" s="197"/>
      <c r="F38" s="198"/>
      <c r="G38" s="197"/>
      <c r="H38" s="198"/>
      <c r="I38" s="197"/>
      <c r="J38" s="198"/>
      <c r="K38" s="197"/>
      <c r="L38" s="198"/>
      <c r="M38" s="197"/>
      <c r="N38" s="198"/>
      <c r="O38" s="197"/>
      <c r="P38" s="198"/>
      <c r="Q38" s="197"/>
      <c r="R38" s="198"/>
      <c r="S38" s="197"/>
      <c r="T38" s="198"/>
      <c r="U38" s="197"/>
      <c r="V38" s="198"/>
      <c r="W38" s="197"/>
      <c r="X38" s="198"/>
      <c r="Y38" s="197">
        <v>46.019999999999996</v>
      </c>
      <c r="Z38" s="399">
        <v>668.40873533246418</v>
      </c>
      <c r="AB38" s="259"/>
      <c r="AC38" s="259"/>
      <c r="AD38" s="259"/>
      <c r="AE38" s="259"/>
    </row>
    <row r="39" spans="2:31" ht="15" customHeight="1" thickBot="1" x14ac:dyDescent="0.3">
      <c r="B39" s="71" t="s">
        <v>98</v>
      </c>
      <c r="C39" s="174">
        <v>377.07240999999999</v>
      </c>
      <c r="D39" s="175">
        <v>314.48211763889066</v>
      </c>
      <c r="E39" s="174">
        <v>0</v>
      </c>
      <c r="F39" s="175">
        <v>0</v>
      </c>
      <c r="G39" s="174">
        <v>379.21016000000009</v>
      </c>
      <c r="H39" s="175">
        <v>2866.2924273969847</v>
      </c>
      <c r="I39" s="174">
        <v>99527.766820000019</v>
      </c>
      <c r="J39" s="175">
        <v>296.75546959087291</v>
      </c>
      <c r="K39" s="174">
        <v>0</v>
      </c>
      <c r="L39" s="175">
        <v>0</v>
      </c>
      <c r="M39" s="174">
        <v>529.37490000000003</v>
      </c>
      <c r="N39" s="175">
        <v>2669.8906767207905</v>
      </c>
      <c r="O39" s="174">
        <v>38.602029999999992</v>
      </c>
      <c r="P39" s="175">
        <v>4071.52541534071</v>
      </c>
      <c r="Q39" s="174">
        <v>0</v>
      </c>
      <c r="R39" s="175">
        <v>0</v>
      </c>
      <c r="S39" s="174">
        <v>378.63188999999994</v>
      </c>
      <c r="T39" s="175">
        <v>3214.0811848605599</v>
      </c>
      <c r="U39" s="174">
        <v>0</v>
      </c>
      <c r="V39" s="175">
        <v>0</v>
      </c>
      <c r="W39" s="174">
        <v>0</v>
      </c>
      <c r="X39" s="175">
        <v>0</v>
      </c>
      <c r="Y39" s="174">
        <v>565.39254999999991</v>
      </c>
      <c r="Z39" s="469">
        <v>3207.8358832283893</v>
      </c>
      <c r="AA39" s="1"/>
      <c r="AB39" s="259"/>
      <c r="AC39" s="259"/>
      <c r="AD39" s="259"/>
      <c r="AE39" s="259"/>
    </row>
    <row r="40" spans="2:31" ht="66.75" customHeight="1" thickBot="1" x14ac:dyDescent="0.3">
      <c r="B40" s="536" t="s">
        <v>292</v>
      </c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537"/>
      <c r="N40" s="537"/>
      <c r="O40" s="537"/>
      <c r="P40" s="537"/>
      <c r="Q40" s="537"/>
      <c r="R40" s="537"/>
      <c r="S40" s="537"/>
      <c r="T40" s="537"/>
      <c r="U40" s="537"/>
      <c r="V40" s="537"/>
      <c r="W40" s="537"/>
      <c r="X40" s="537"/>
      <c r="Y40" s="537"/>
      <c r="Z40" s="538"/>
      <c r="AB40" s="259"/>
      <c r="AC40" s="259"/>
      <c r="AD40" s="259"/>
      <c r="AE40" s="259"/>
    </row>
    <row r="41" spans="2:31" ht="14.25" customHeight="1" x14ac:dyDescent="0.25">
      <c r="AB41" s="259"/>
      <c r="AC41" s="259"/>
      <c r="AD41" s="259"/>
      <c r="AE41" s="259"/>
    </row>
    <row r="42" spans="2:31" ht="14.25" customHeight="1" x14ac:dyDescent="0.25">
      <c r="V42" s="1"/>
      <c r="AB42" s="259"/>
      <c r="AC42" s="259"/>
      <c r="AD42" s="259"/>
      <c r="AE42" s="259"/>
    </row>
    <row r="43" spans="2:31" ht="14.25" customHeight="1" x14ac:dyDescent="0.25">
      <c r="S43" s="1"/>
      <c r="AB43" s="259"/>
      <c r="AC43" s="259"/>
      <c r="AD43" s="259"/>
      <c r="AE43" s="259"/>
    </row>
    <row r="44" spans="2:31" ht="14.25" customHeight="1" x14ac:dyDescent="0.25">
      <c r="AB44" s="259"/>
      <c r="AC44" s="259"/>
      <c r="AD44" s="259"/>
      <c r="AE44" s="259"/>
    </row>
    <row r="45" spans="2:31" ht="14.25" customHeight="1" x14ac:dyDescent="0.25">
      <c r="AB45" s="259"/>
      <c r="AC45" s="259"/>
      <c r="AD45" s="259"/>
      <c r="AE45" s="259"/>
    </row>
    <row r="46" spans="2:31" ht="14.25" customHeight="1" x14ac:dyDescent="0.25">
      <c r="AB46" s="259"/>
      <c r="AC46" s="259"/>
      <c r="AD46" s="259"/>
      <c r="AE46" s="259"/>
    </row>
    <row r="47" spans="2:31" ht="14.25" customHeight="1" x14ac:dyDescent="0.25">
      <c r="AB47" s="259"/>
      <c r="AC47" s="259"/>
      <c r="AD47" s="259"/>
      <c r="AE47" s="259"/>
    </row>
    <row r="48" spans="2:31" ht="27.95" customHeight="1" x14ac:dyDescent="0.25">
      <c r="AB48" s="259"/>
      <c r="AC48" s="259"/>
      <c r="AD48" s="259"/>
      <c r="AE48" s="259"/>
    </row>
    <row r="49" spans="28:31" ht="14.25" customHeight="1" x14ac:dyDescent="0.25">
      <c r="AB49" s="259"/>
      <c r="AC49" s="259"/>
      <c r="AD49" s="259"/>
      <c r="AE49" s="259"/>
    </row>
    <row r="50" spans="28:31" ht="29.1" customHeight="1" x14ac:dyDescent="0.25">
      <c r="AB50" s="259"/>
      <c r="AC50" s="259"/>
      <c r="AD50" s="259"/>
      <c r="AE50" s="259"/>
    </row>
    <row r="51" spans="28:31" ht="25.5" customHeight="1" x14ac:dyDescent="0.25">
      <c r="AB51" s="259"/>
      <c r="AC51" s="259"/>
      <c r="AD51" s="259"/>
      <c r="AE51" s="259"/>
    </row>
    <row r="52" spans="28:31" x14ac:dyDescent="0.25">
      <c r="AB52" s="259"/>
      <c r="AC52" s="259"/>
      <c r="AD52" s="259"/>
      <c r="AE52" s="259"/>
    </row>
    <row r="53" spans="28:31" x14ac:dyDescent="0.25">
      <c r="AB53" s="260"/>
      <c r="AC53" s="260"/>
      <c r="AD53" s="260"/>
      <c r="AE53" s="260"/>
    </row>
  </sheetData>
  <mergeCells count="20">
    <mergeCell ref="K5:L5"/>
    <mergeCell ref="M5:N5"/>
    <mergeCell ref="B2:Z2"/>
    <mergeCell ref="B3:Z3"/>
    <mergeCell ref="B40:Z40"/>
    <mergeCell ref="O4:T4"/>
    <mergeCell ref="O5:P5"/>
    <mergeCell ref="Q5:R5"/>
    <mergeCell ref="S5:T5"/>
    <mergeCell ref="U4:Z4"/>
    <mergeCell ref="U5:V5"/>
    <mergeCell ref="W5:X5"/>
    <mergeCell ref="Y5:Z5"/>
    <mergeCell ref="B4:B7"/>
    <mergeCell ref="C5:D5"/>
    <mergeCell ref="E5:F5"/>
    <mergeCell ref="C4:H4"/>
    <mergeCell ref="G5:H5"/>
    <mergeCell ref="I4:N4"/>
    <mergeCell ref="I5:J5"/>
  </mergeCells>
  <pageMargins left="0.70866141732283472" right="0.70866141732283472" top="0.74803149606299213" bottom="0.74803149606299213" header="0.31496062992125984" footer="0.31496062992125984"/>
  <pageSetup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A7EC9-716A-44B3-9637-34DD7B744239}">
  <sheetPr codeName="Hoja33">
    <pageSetUpPr fitToPage="1"/>
  </sheetPr>
  <dimension ref="B1:Y39"/>
  <sheetViews>
    <sheetView zoomScaleNormal="100" workbookViewId="0">
      <selection activeCell="J35" sqref="J35"/>
    </sheetView>
  </sheetViews>
  <sheetFormatPr baseColWidth="10" defaultColWidth="11.42578125" defaultRowHeight="15" x14ac:dyDescent="0.25"/>
  <cols>
    <col min="12" max="16" width="11.42578125" style="4"/>
    <col min="17" max="17" width="11.42578125" style="83"/>
    <col min="18" max="20" width="11.42578125" style="67"/>
  </cols>
  <sheetData>
    <row r="1" spans="2:25" x14ac:dyDescent="0.25">
      <c r="M1" s="4">
        <v>2023</v>
      </c>
      <c r="N1" s="4">
        <v>2024</v>
      </c>
      <c r="O1" s="4">
        <v>2025</v>
      </c>
      <c r="U1" s="4"/>
      <c r="V1" s="83"/>
      <c r="W1" s="83"/>
      <c r="X1" s="83"/>
      <c r="Y1" s="83"/>
    </row>
    <row r="2" spans="2:25" x14ac:dyDescent="0.25">
      <c r="L2" s="4" t="s">
        <v>100</v>
      </c>
      <c r="M2" s="262"/>
      <c r="N2" s="262"/>
      <c r="U2" s="83"/>
      <c r="V2" s="83"/>
      <c r="W2" s="83"/>
      <c r="X2" s="83"/>
      <c r="Y2" s="83"/>
    </row>
    <row r="3" spans="2:25" x14ac:dyDescent="0.25">
      <c r="L3" s="4" t="s">
        <v>101</v>
      </c>
      <c r="M3" s="262"/>
      <c r="N3" s="262"/>
      <c r="O3" s="267"/>
      <c r="U3" s="83"/>
      <c r="V3" s="83"/>
      <c r="W3" s="83"/>
      <c r="X3" s="83"/>
      <c r="Y3" s="83"/>
    </row>
    <row r="4" spans="2:25" x14ac:dyDescent="0.25">
      <c r="L4" s="4" t="s">
        <v>102</v>
      </c>
      <c r="M4" s="262"/>
      <c r="N4" s="262"/>
      <c r="U4" s="83"/>
      <c r="V4" s="83"/>
      <c r="W4" s="83"/>
      <c r="X4" s="83"/>
      <c r="Y4" s="83"/>
    </row>
    <row r="5" spans="2:25" x14ac:dyDescent="0.25">
      <c r="L5" s="4" t="s">
        <v>103</v>
      </c>
      <c r="M5" s="262"/>
      <c r="N5" s="262"/>
      <c r="U5" s="83"/>
      <c r="V5" s="83"/>
      <c r="W5" s="83"/>
      <c r="X5" s="83"/>
      <c r="Y5" s="83"/>
    </row>
    <row r="6" spans="2:25" x14ac:dyDescent="0.25">
      <c r="L6" s="4" t="s">
        <v>104</v>
      </c>
      <c r="M6" s="262">
        <v>15950</v>
      </c>
      <c r="N6" s="262"/>
      <c r="U6" s="83"/>
      <c r="V6" s="83"/>
      <c r="W6" s="83"/>
      <c r="X6" s="83"/>
      <c r="Y6" s="83"/>
    </row>
    <row r="7" spans="2:25" x14ac:dyDescent="0.25">
      <c r="L7" s="4" t="s">
        <v>105</v>
      </c>
      <c r="M7" s="262">
        <v>3929.67</v>
      </c>
      <c r="N7" s="262"/>
      <c r="U7" s="83"/>
      <c r="V7" s="83"/>
      <c r="W7" s="83"/>
      <c r="X7" s="83"/>
      <c r="Y7" s="83"/>
    </row>
    <row r="8" spans="2:25" x14ac:dyDescent="0.25">
      <c r="L8" s="4" t="s">
        <v>106</v>
      </c>
      <c r="M8" s="262">
        <v>24046.09</v>
      </c>
      <c r="N8" s="262"/>
      <c r="U8" s="83"/>
      <c r="V8" s="83"/>
      <c r="W8" s="83"/>
      <c r="X8" s="83"/>
      <c r="Y8" s="83"/>
    </row>
    <row r="9" spans="2:25" x14ac:dyDescent="0.25">
      <c r="L9" s="4" t="s">
        <v>107</v>
      </c>
      <c r="M9" s="262">
        <v>4769.3999999999996</v>
      </c>
      <c r="N9" s="262">
        <v>22</v>
      </c>
      <c r="U9" s="83"/>
      <c r="V9" s="83"/>
      <c r="W9" s="83"/>
      <c r="X9" s="83"/>
      <c r="Y9" s="83"/>
    </row>
    <row r="10" spans="2:25" x14ac:dyDescent="0.25">
      <c r="L10" s="4" t="s">
        <v>108</v>
      </c>
      <c r="M10" s="262">
        <v>26000</v>
      </c>
      <c r="N10" s="262">
        <v>17</v>
      </c>
      <c r="U10" s="83"/>
      <c r="V10" s="83"/>
      <c r="W10" s="83"/>
      <c r="X10" s="83"/>
      <c r="Y10" s="83"/>
    </row>
    <row r="11" spans="2:25" x14ac:dyDescent="0.25">
      <c r="L11" s="4" t="s">
        <v>120</v>
      </c>
      <c r="M11" s="262">
        <v>15009.65</v>
      </c>
      <c r="N11" s="262"/>
      <c r="U11" s="83"/>
      <c r="V11" s="83"/>
      <c r="W11" s="83"/>
      <c r="X11" s="83"/>
      <c r="Y11" s="83"/>
    </row>
    <row r="12" spans="2:25" x14ac:dyDescent="0.25">
      <c r="L12" s="4" t="s">
        <v>110</v>
      </c>
      <c r="M12" s="262">
        <v>3272.5</v>
      </c>
      <c r="N12" s="262"/>
      <c r="O12" s="267">
        <v>4.6999999999999999E-4</v>
      </c>
      <c r="U12" s="83"/>
      <c r="V12" s="83"/>
      <c r="W12" s="83"/>
      <c r="X12" s="83"/>
      <c r="Y12" s="83"/>
    </row>
    <row r="13" spans="2:25" ht="17.25" customHeight="1" x14ac:dyDescent="0.25">
      <c r="L13" s="4" t="s">
        <v>111</v>
      </c>
      <c r="M13" s="262">
        <v>6550.4568199999994</v>
      </c>
      <c r="N13" s="262">
        <v>0.19383</v>
      </c>
      <c r="O13" s="267"/>
      <c r="U13" s="83"/>
      <c r="V13" s="83"/>
      <c r="W13" s="83"/>
      <c r="X13" s="83"/>
      <c r="Y13" s="83"/>
    </row>
    <row r="14" spans="2:25" ht="17.25" customHeight="1" x14ac:dyDescent="0.25">
      <c r="M14" s="262">
        <f>SUM(M2:M13)</f>
        <v>99527.76681999999</v>
      </c>
      <c r="N14" s="262">
        <f>SUM(N2:N13)</f>
        <v>39.193829999999998</v>
      </c>
      <c r="O14" s="262">
        <f>SUM(O2:O13)</f>
        <v>4.6999999999999999E-4</v>
      </c>
      <c r="U14" s="83"/>
      <c r="V14" s="83"/>
      <c r="W14" s="83"/>
      <c r="X14" s="83"/>
      <c r="Y14" s="83"/>
    </row>
    <row r="15" spans="2:25" ht="28.5" customHeight="1" x14ac:dyDescent="0.25">
      <c r="B15" s="553" t="s">
        <v>187</v>
      </c>
      <c r="C15" s="553"/>
      <c r="D15" s="553"/>
      <c r="E15" s="553"/>
      <c r="F15" s="553"/>
      <c r="G15" s="553"/>
      <c r="H15" s="553"/>
      <c r="I15" s="553"/>
      <c r="J15" s="553"/>
      <c r="K15" s="553"/>
      <c r="U15" s="83"/>
      <c r="V15" s="83"/>
      <c r="W15" s="83"/>
      <c r="X15" s="83"/>
      <c r="Y15" s="83"/>
    </row>
    <row r="16" spans="2:25" x14ac:dyDescent="0.25">
      <c r="U16" s="83"/>
      <c r="V16" s="83"/>
      <c r="W16" s="83"/>
      <c r="X16" s="83"/>
      <c r="Y16" s="83"/>
    </row>
    <row r="17" spans="12:25" ht="17.25" customHeight="1" x14ac:dyDescent="0.25">
      <c r="U17" s="83"/>
      <c r="V17" s="83"/>
      <c r="W17" s="83"/>
      <c r="X17" s="83"/>
      <c r="Y17" s="83"/>
    </row>
    <row r="18" spans="12:25" x14ac:dyDescent="0.25">
      <c r="M18" s="4">
        <v>2023</v>
      </c>
      <c r="N18" s="4">
        <v>2024</v>
      </c>
      <c r="O18" s="4">
        <v>2025</v>
      </c>
      <c r="U18" s="83"/>
      <c r="V18" s="83"/>
      <c r="W18" s="83"/>
      <c r="X18" s="83"/>
      <c r="Y18" s="83"/>
    </row>
    <row r="19" spans="12:25" x14ac:dyDescent="0.25">
      <c r="L19" s="4" t="s">
        <v>100</v>
      </c>
      <c r="M19" s="262"/>
      <c r="N19" s="262"/>
      <c r="O19" s="434"/>
      <c r="U19" s="83"/>
      <c r="V19" s="83"/>
      <c r="W19" s="83"/>
      <c r="X19" s="83"/>
      <c r="Y19" s="83"/>
    </row>
    <row r="20" spans="12:25" x14ac:dyDescent="0.25">
      <c r="L20" s="4" t="s">
        <v>101</v>
      </c>
      <c r="M20" s="262"/>
      <c r="N20" s="262"/>
      <c r="O20" s="267"/>
      <c r="U20" s="83"/>
      <c r="V20" s="83"/>
      <c r="W20" s="83"/>
      <c r="X20" s="83"/>
      <c r="Y20" s="83"/>
    </row>
    <row r="21" spans="12:25" x14ac:dyDescent="0.25">
      <c r="L21" s="4" t="s">
        <v>102</v>
      </c>
      <c r="M21" s="262"/>
      <c r="N21" s="262"/>
      <c r="U21" s="83"/>
      <c r="V21" s="83"/>
      <c r="W21" s="83"/>
      <c r="X21" s="83"/>
      <c r="Y21" s="83"/>
    </row>
    <row r="22" spans="12:25" x14ac:dyDescent="0.25">
      <c r="L22" s="4" t="s">
        <v>103</v>
      </c>
      <c r="M22" s="262"/>
      <c r="N22" s="262"/>
      <c r="U22" s="83"/>
      <c r="V22" s="83"/>
      <c r="W22" s="83"/>
      <c r="X22" s="83"/>
      <c r="Y22" s="83"/>
    </row>
    <row r="23" spans="12:25" x14ac:dyDescent="0.25">
      <c r="L23" s="4" t="s">
        <v>104</v>
      </c>
      <c r="M23" s="262">
        <v>317.12591676856198</v>
      </c>
      <c r="N23" s="262"/>
      <c r="U23" s="83"/>
      <c r="V23" s="83"/>
      <c r="W23" s="83"/>
      <c r="X23" s="83"/>
      <c r="Y23" s="83"/>
    </row>
    <row r="24" spans="12:25" x14ac:dyDescent="0.25">
      <c r="L24" s="4" t="s">
        <v>105</v>
      </c>
      <c r="M24" s="262">
        <v>321.48313217140372</v>
      </c>
      <c r="N24" s="262"/>
      <c r="U24" s="83"/>
      <c r="V24" s="83"/>
      <c r="W24" s="83"/>
      <c r="X24" s="83"/>
      <c r="Y24" s="83"/>
    </row>
    <row r="25" spans="12:25" x14ac:dyDescent="0.25">
      <c r="L25" s="4" t="s">
        <v>106</v>
      </c>
      <c r="M25" s="262">
        <v>296.48067731593784</v>
      </c>
      <c r="N25" s="262"/>
      <c r="U25" s="83"/>
      <c r="V25" s="83"/>
      <c r="W25" s="83"/>
      <c r="X25" s="83"/>
      <c r="Y25" s="83"/>
    </row>
    <row r="26" spans="12:25" x14ac:dyDescent="0.25">
      <c r="L26" s="4" t="s">
        <v>107</v>
      </c>
      <c r="M26" s="262">
        <v>321.48422443074605</v>
      </c>
      <c r="N26" s="262">
        <v>3867.8114052879341</v>
      </c>
      <c r="O26" s="267"/>
      <c r="U26" s="83"/>
      <c r="V26" s="83"/>
      <c r="W26" s="83"/>
      <c r="X26" s="83"/>
      <c r="Y26" s="83"/>
    </row>
    <row r="27" spans="12:25" x14ac:dyDescent="0.25">
      <c r="L27" s="4" t="s">
        <v>108</v>
      </c>
      <c r="M27" s="262">
        <v>280.36</v>
      </c>
      <c r="N27" s="262">
        <v>4372.4257887144513</v>
      </c>
      <c r="O27" s="267"/>
      <c r="U27" s="83"/>
      <c r="V27" s="83"/>
      <c r="W27" s="83"/>
      <c r="X27" s="83"/>
      <c r="Y27" s="83"/>
    </row>
    <row r="28" spans="12:25" x14ac:dyDescent="0.25">
      <c r="L28" s="4" t="s">
        <v>120</v>
      </c>
      <c r="M28" s="262">
        <v>291.95816491390542</v>
      </c>
      <c r="N28" s="262"/>
      <c r="U28" s="83"/>
      <c r="V28" s="83"/>
      <c r="W28" s="83"/>
      <c r="X28" s="83"/>
      <c r="Y28" s="83"/>
    </row>
    <row r="29" spans="12:25" x14ac:dyDescent="0.25">
      <c r="L29" s="4" t="s">
        <v>110</v>
      </c>
      <c r="M29" s="262">
        <v>293</v>
      </c>
      <c r="N29" s="262"/>
      <c r="U29" s="83"/>
      <c r="V29" s="83"/>
      <c r="W29" s="83"/>
      <c r="X29" s="83"/>
      <c r="Y29" s="83"/>
    </row>
    <row r="30" spans="12:25" ht="13.7" customHeight="1" x14ac:dyDescent="0.25">
      <c r="L30" s="4" t="s">
        <v>111</v>
      </c>
      <c r="M30" s="262">
        <v>293.0741844047451</v>
      </c>
      <c r="N30" s="262">
        <v>173.65732858690603</v>
      </c>
      <c r="O30" s="267"/>
      <c r="U30" s="83"/>
      <c r="V30" s="83"/>
      <c r="W30" s="83"/>
      <c r="X30" s="83"/>
      <c r="Y30" s="83"/>
    </row>
    <row r="31" spans="12:25" ht="13.7" hidden="1" customHeight="1" x14ac:dyDescent="0.25">
      <c r="U31" s="83"/>
      <c r="V31" s="83"/>
      <c r="W31" s="83"/>
      <c r="X31" s="83"/>
      <c r="Y31" s="83"/>
    </row>
    <row r="32" spans="12:25" hidden="1" x14ac:dyDescent="0.25">
      <c r="U32" s="83"/>
      <c r="V32" s="83"/>
      <c r="W32" s="83"/>
      <c r="X32" s="83"/>
      <c r="Y32" s="83"/>
    </row>
    <row r="33" spans="2:25" ht="30.75" customHeight="1" x14ac:dyDescent="0.25">
      <c r="B33" s="552" t="s">
        <v>191</v>
      </c>
      <c r="C33" s="552"/>
      <c r="D33" s="552"/>
      <c r="E33" s="552"/>
      <c r="F33" s="552"/>
      <c r="G33" s="552"/>
      <c r="H33" s="552"/>
      <c r="I33" s="552"/>
      <c r="J33" s="552"/>
      <c r="K33" s="552"/>
      <c r="U33" s="83"/>
      <c r="V33" s="83"/>
      <c r="W33" s="83"/>
      <c r="X33" s="83"/>
      <c r="Y33" s="83"/>
    </row>
    <row r="34" spans="2:25" x14ac:dyDescent="0.25">
      <c r="U34" s="4"/>
      <c r="V34" s="83"/>
      <c r="W34" s="83"/>
      <c r="X34" s="83"/>
      <c r="Y34" s="83"/>
    </row>
    <row r="35" spans="2:25" x14ac:dyDescent="0.25">
      <c r="U35" s="83"/>
      <c r="V35" s="83"/>
      <c r="W35" s="83"/>
      <c r="X35" s="83"/>
      <c r="Y35" s="83"/>
    </row>
    <row r="36" spans="2:25" x14ac:dyDescent="0.25">
      <c r="U36" s="83"/>
      <c r="V36" s="83"/>
      <c r="W36" s="83"/>
      <c r="X36" s="83"/>
      <c r="Y36" s="83"/>
    </row>
    <row r="37" spans="2:25" x14ac:dyDescent="0.25">
      <c r="U37" s="83"/>
      <c r="V37" s="83"/>
    </row>
    <row r="38" spans="2:25" x14ac:dyDescent="0.25">
      <c r="U38" s="83"/>
      <c r="V38" s="83"/>
    </row>
    <row r="39" spans="2:25" x14ac:dyDescent="0.25">
      <c r="U39" s="83"/>
      <c r="V39" s="83"/>
    </row>
  </sheetData>
  <mergeCells count="2">
    <mergeCell ref="B15:K15"/>
    <mergeCell ref="B33:K33"/>
  </mergeCells>
  <pageMargins left="0.7" right="0.7" top="0.75" bottom="0.75" header="0.3" footer="0.3"/>
  <pageSetup paperSize="9" fitToHeight="0" orientation="landscape" r:id="rId1"/>
  <ignoredErrors>
    <ignoredError sqref="M14:O14" formulaRange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9C33-B7AC-4262-8A92-82C8E301F107}">
  <sheetPr codeName="Hoja34">
    <pageSetUpPr fitToPage="1"/>
  </sheetPr>
  <dimension ref="B1:Y34"/>
  <sheetViews>
    <sheetView tabSelected="1" topLeftCell="A13" zoomScaleNormal="100" workbookViewId="0">
      <selection activeCell="D34" sqref="D34"/>
    </sheetView>
  </sheetViews>
  <sheetFormatPr baseColWidth="10" defaultColWidth="11.42578125" defaultRowHeight="15" x14ac:dyDescent="0.25"/>
  <cols>
    <col min="12" max="12" width="11.42578125" style="4" customWidth="1"/>
    <col min="13" max="17" width="11.42578125" style="4"/>
    <col min="18" max="18" width="11.42578125" style="83"/>
    <col min="19" max="19" width="11.42578125" style="4"/>
    <col min="20" max="20" width="11.42578125" style="67"/>
    <col min="21" max="22" width="11.42578125" style="4"/>
  </cols>
  <sheetData>
    <row r="1" spans="2:25" x14ac:dyDescent="0.25">
      <c r="W1" s="83"/>
      <c r="X1" s="83"/>
      <c r="Y1" s="83"/>
    </row>
    <row r="2" spans="2:25" x14ac:dyDescent="0.25">
      <c r="N2" s="4">
        <v>2023</v>
      </c>
      <c r="O2" s="4">
        <v>2024</v>
      </c>
      <c r="P2" s="4">
        <v>2025</v>
      </c>
      <c r="W2" s="4"/>
      <c r="X2" s="4"/>
      <c r="Y2" s="83"/>
    </row>
    <row r="3" spans="2:25" x14ac:dyDescent="0.25">
      <c r="L3" s="4" t="s">
        <v>100</v>
      </c>
      <c r="M3" s="262"/>
      <c r="N3" s="262">
        <v>98.411999999999992</v>
      </c>
      <c r="O3" s="262">
        <v>33.806759999999997</v>
      </c>
      <c r="P3" s="263">
        <v>47.842029999999994</v>
      </c>
      <c r="W3" s="4"/>
      <c r="X3" s="4"/>
      <c r="Y3" s="83"/>
    </row>
    <row r="4" spans="2:25" x14ac:dyDescent="0.25">
      <c r="L4" s="4" t="s">
        <v>101</v>
      </c>
      <c r="M4" s="262"/>
      <c r="N4" s="262">
        <v>12.861650000000001</v>
      </c>
      <c r="O4" s="262">
        <v>83.126809999999992</v>
      </c>
      <c r="P4" s="263">
        <v>5.6854800000000001</v>
      </c>
      <c r="W4" s="4"/>
      <c r="X4" s="4"/>
      <c r="Y4" s="83"/>
    </row>
    <row r="5" spans="2:25" x14ac:dyDescent="0.25">
      <c r="L5" s="4" t="s">
        <v>102</v>
      </c>
      <c r="M5" s="262"/>
      <c r="N5" s="262">
        <v>43.318450000000013</v>
      </c>
      <c r="O5" s="262">
        <v>17.123700000000003</v>
      </c>
      <c r="P5" s="263">
        <v>108.68492000000001</v>
      </c>
      <c r="W5" s="4"/>
      <c r="X5" s="4"/>
      <c r="Y5" s="83"/>
    </row>
    <row r="6" spans="2:25" x14ac:dyDescent="0.25">
      <c r="L6" s="4" t="s">
        <v>103</v>
      </c>
      <c r="M6" s="262"/>
      <c r="N6" s="262">
        <v>51.750989999999994</v>
      </c>
      <c r="O6" s="262">
        <v>43.283460000000005</v>
      </c>
      <c r="P6" s="263">
        <v>27.512109999999993</v>
      </c>
      <c r="W6" s="4"/>
      <c r="X6" s="4"/>
      <c r="Y6" s="83"/>
    </row>
    <row r="7" spans="2:25" x14ac:dyDescent="0.25">
      <c r="L7" s="4" t="s">
        <v>104</v>
      </c>
      <c r="M7" s="262"/>
      <c r="N7" s="262">
        <v>24.481210000000004</v>
      </c>
      <c r="O7" s="262">
        <v>14.956190000000001</v>
      </c>
      <c r="P7" s="263">
        <v>65.468299999999971</v>
      </c>
      <c r="W7" s="4"/>
      <c r="X7" s="4"/>
      <c r="Y7" s="83"/>
    </row>
    <row r="8" spans="2:25" x14ac:dyDescent="0.25">
      <c r="L8" s="4" t="s">
        <v>105</v>
      </c>
      <c r="M8" s="262"/>
      <c r="N8" s="262">
        <v>48.467189999999995</v>
      </c>
      <c r="O8" s="262">
        <v>3</v>
      </c>
      <c r="P8" s="263">
        <v>40.420760000000001</v>
      </c>
      <c r="W8" s="4"/>
      <c r="X8" s="4"/>
      <c r="Y8" s="83"/>
    </row>
    <row r="9" spans="2:25" x14ac:dyDescent="0.25">
      <c r="L9" s="4" t="s">
        <v>106</v>
      </c>
      <c r="M9" s="262"/>
      <c r="N9" s="262">
        <v>0.92576000000000003</v>
      </c>
      <c r="O9" s="262">
        <v>59.744960000000013</v>
      </c>
      <c r="P9" s="263">
        <v>64.659260000000003</v>
      </c>
      <c r="W9" s="4"/>
      <c r="X9" s="4"/>
      <c r="Y9" s="83"/>
    </row>
    <row r="10" spans="2:25" x14ac:dyDescent="0.25">
      <c r="L10" s="4" t="s">
        <v>107</v>
      </c>
      <c r="M10" s="262"/>
      <c r="N10" s="262">
        <v>22.609799999999996</v>
      </c>
      <c r="O10" s="262">
        <v>0.7</v>
      </c>
      <c r="P10" s="263">
        <v>43.248989999999992</v>
      </c>
      <c r="W10" s="4"/>
      <c r="X10" s="4"/>
      <c r="Y10" s="83"/>
    </row>
    <row r="11" spans="2:25" x14ac:dyDescent="0.25">
      <c r="L11" s="4" t="s">
        <v>108</v>
      </c>
      <c r="M11" s="262"/>
      <c r="N11" s="262">
        <v>35.691449999999996</v>
      </c>
      <c r="O11" s="262">
        <v>32</v>
      </c>
      <c r="P11" s="263">
        <v>67.214049999999986</v>
      </c>
      <c r="W11" s="4"/>
      <c r="X11" s="4"/>
      <c r="Y11" s="83"/>
    </row>
    <row r="12" spans="2:25" x14ac:dyDescent="0.25">
      <c r="L12" s="4" t="s">
        <v>120</v>
      </c>
      <c r="M12" s="262"/>
      <c r="N12" s="262">
        <v>22.558129999999998</v>
      </c>
      <c r="O12" s="262">
        <v>55.457550000000005</v>
      </c>
      <c r="P12" s="263">
        <v>37.832939999999994</v>
      </c>
      <c r="W12" s="4"/>
      <c r="X12" s="4"/>
      <c r="Y12" s="83"/>
    </row>
    <row r="13" spans="2:25" x14ac:dyDescent="0.25">
      <c r="L13" s="4" t="s">
        <v>110</v>
      </c>
      <c r="M13" s="262"/>
      <c r="N13" s="262">
        <v>65.849640000000008</v>
      </c>
      <c r="O13" s="262">
        <v>32.540759999999999</v>
      </c>
      <c r="P13" s="262">
        <v>56.730709999999988</v>
      </c>
      <c r="W13" s="4"/>
      <c r="X13" s="4"/>
      <c r="Y13" s="83"/>
    </row>
    <row r="14" spans="2:25" ht="15.75" customHeight="1" x14ac:dyDescent="0.25">
      <c r="L14" s="4" t="s">
        <v>111</v>
      </c>
      <c r="M14" s="262"/>
      <c r="N14" s="262">
        <v>102.44863000000001</v>
      </c>
      <c r="O14" s="262">
        <v>2.9157800000000003</v>
      </c>
      <c r="P14" s="263">
        <v>87.488809999999987</v>
      </c>
      <c r="W14" s="4"/>
      <c r="X14" s="4"/>
      <c r="Y14" s="83"/>
    </row>
    <row r="15" spans="2:25" ht="15.75" customHeight="1" x14ac:dyDescent="0.25">
      <c r="L15" s="311" t="s">
        <v>190</v>
      </c>
      <c r="M15" s="311"/>
      <c r="N15" s="312">
        <f t="shared" ref="N15:P15" si="0">SUM(N3:N14)</f>
        <v>529.37490000000003</v>
      </c>
      <c r="O15" s="312">
        <f t="shared" si="0"/>
        <v>378.65597000000002</v>
      </c>
      <c r="P15" s="312">
        <f t="shared" si="0"/>
        <v>652.7883599999999</v>
      </c>
      <c r="R15" s="470"/>
      <c r="W15" s="4"/>
      <c r="X15" s="4"/>
      <c r="Y15" s="83"/>
    </row>
    <row r="16" spans="2:25" ht="34.5" customHeight="1" x14ac:dyDescent="0.25">
      <c r="B16" s="553" t="s">
        <v>192</v>
      </c>
      <c r="C16" s="553"/>
      <c r="D16" s="553"/>
      <c r="E16" s="553"/>
      <c r="F16" s="553"/>
      <c r="G16" s="553"/>
      <c r="H16" s="553"/>
      <c r="I16" s="553"/>
      <c r="J16" s="553"/>
      <c r="K16" s="553"/>
      <c r="W16" s="4"/>
      <c r="X16" s="4"/>
      <c r="Y16" s="83"/>
    </row>
    <row r="17" spans="2:25" x14ac:dyDescent="0.25">
      <c r="W17" s="4"/>
      <c r="X17" s="4"/>
      <c r="Y17" s="83"/>
    </row>
    <row r="18" spans="2:25" x14ac:dyDescent="0.25">
      <c r="N18" s="4">
        <v>2023</v>
      </c>
      <c r="O18" s="4">
        <v>2024</v>
      </c>
      <c r="P18" s="4">
        <v>2025</v>
      </c>
      <c r="W18" s="4"/>
      <c r="X18" s="4"/>
      <c r="Y18" s="83"/>
    </row>
    <row r="19" spans="2:25" x14ac:dyDescent="0.25">
      <c r="L19" s="4" t="s">
        <v>100</v>
      </c>
      <c r="M19" s="262"/>
      <c r="N19" s="262">
        <v>2353.3856643498762</v>
      </c>
      <c r="O19" s="262">
        <v>4659.8458414825918</v>
      </c>
      <c r="P19" s="263">
        <v>3797.4536197565208</v>
      </c>
      <c r="W19" s="4"/>
      <c r="X19" s="4"/>
      <c r="Y19" s="83"/>
    </row>
    <row r="20" spans="2:25" x14ac:dyDescent="0.25">
      <c r="L20" s="4" t="s">
        <v>101</v>
      </c>
      <c r="M20" s="262"/>
      <c r="N20" s="262">
        <v>3924.6745168776938</v>
      </c>
      <c r="O20" s="262">
        <v>2883.2478955946949</v>
      </c>
      <c r="P20" s="263">
        <v>4707.7731343703617</v>
      </c>
      <c r="W20" s="4"/>
      <c r="X20" s="4"/>
      <c r="Y20" s="83"/>
    </row>
    <row r="21" spans="2:25" x14ac:dyDescent="0.25">
      <c r="L21" s="4" t="s">
        <v>102</v>
      </c>
      <c r="M21" s="262"/>
      <c r="N21" s="262">
        <v>2269.7677317632551</v>
      </c>
      <c r="O21" s="262">
        <v>2025.3490775942112</v>
      </c>
      <c r="P21" s="263">
        <v>2616.2131784243852</v>
      </c>
      <c r="W21" s="4"/>
      <c r="X21" s="4"/>
      <c r="Y21" s="83"/>
    </row>
    <row r="22" spans="2:25" x14ac:dyDescent="0.25">
      <c r="L22" s="4" t="s">
        <v>103</v>
      </c>
      <c r="M22" s="262"/>
      <c r="N22" s="262">
        <v>2437.1607190509785</v>
      </c>
      <c r="O22" s="262">
        <v>3705.2871928445643</v>
      </c>
      <c r="P22" s="263">
        <v>4436.0774219062096</v>
      </c>
      <c r="W22" s="4"/>
      <c r="X22" s="4"/>
      <c r="Y22" s="83"/>
    </row>
    <row r="23" spans="2:25" x14ac:dyDescent="0.25">
      <c r="L23" s="4" t="s">
        <v>104</v>
      </c>
      <c r="M23" s="262"/>
      <c r="N23" s="262">
        <v>3252.0459568787651</v>
      </c>
      <c r="O23" s="262">
        <v>2902.4779186259798</v>
      </c>
      <c r="P23" s="263">
        <v>3411.2193229395016</v>
      </c>
      <c r="W23" s="4"/>
      <c r="X23" s="4"/>
      <c r="Y23" s="83"/>
    </row>
    <row r="24" spans="2:25" x14ac:dyDescent="0.25">
      <c r="L24" s="4" t="s">
        <v>105</v>
      </c>
      <c r="M24" s="262"/>
      <c r="N24" s="262">
        <v>1453.8862269506442</v>
      </c>
      <c r="O24" s="262">
        <v>1049</v>
      </c>
      <c r="P24" s="263">
        <v>3685.3347141419408</v>
      </c>
      <c r="W24" s="4"/>
      <c r="X24" s="4"/>
      <c r="Y24" s="83"/>
    </row>
    <row r="25" spans="2:25" x14ac:dyDescent="0.25">
      <c r="L25" s="4" t="s">
        <v>106</v>
      </c>
      <c r="M25" s="262"/>
      <c r="N25" s="262">
        <v>4189.1418942274458</v>
      </c>
      <c r="O25" s="262">
        <v>2054.2362067026238</v>
      </c>
      <c r="P25" s="263">
        <v>3112.1154185804166</v>
      </c>
      <c r="W25" s="4"/>
      <c r="X25" s="4"/>
      <c r="Y25" s="83"/>
    </row>
    <row r="26" spans="2:25" x14ac:dyDescent="0.25">
      <c r="L26" s="4" t="s">
        <v>107</v>
      </c>
      <c r="M26" s="262"/>
      <c r="N26" s="262">
        <v>2510.0129147537796</v>
      </c>
      <c r="O26" s="262">
        <v>5619.9571428571426</v>
      </c>
      <c r="P26" s="263">
        <v>3001.9262877583969</v>
      </c>
      <c r="W26" s="4"/>
      <c r="X26" s="4"/>
      <c r="Y26" s="83"/>
    </row>
    <row r="27" spans="2:25" x14ac:dyDescent="0.25">
      <c r="L27" s="4" t="s">
        <v>108</v>
      </c>
      <c r="M27" s="262"/>
      <c r="N27" s="262">
        <v>2376.8869014848101</v>
      </c>
      <c r="O27" s="262">
        <v>2721</v>
      </c>
      <c r="P27" s="263">
        <v>4801.8316110991673</v>
      </c>
      <c r="W27" s="4"/>
      <c r="X27" s="4"/>
      <c r="Y27" s="83"/>
    </row>
    <row r="28" spans="2:25" x14ac:dyDescent="0.25">
      <c r="L28" s="4" t="s">
        <v>120</v>
      </c>
      <c r="M28" s="262"/>
      <c r="N28" s="262">
        <v>5414.4674226099423</v>
      </c>
      <c r="O28" s="262">
        <v>3649.9796691343195</v>
      </c>
      <c r="P28" s="263">
        <v>2396.3255300804012</v>
      </c>
      <c r="W28" s="4"/>
      <c r="X28" s="4"/>
      <c r="Y28" s="83"/>
    </row>
    <row r="29" spans="2:25" x14ac:dyDescent="0.25">
      <c r="L29" s="4" t="s">
        <v>110</v>
      </c>
      <c r="M29" s="262"/>
      <c r="N29" s="262">
        <v>3228.8253967675446</v>
      </c>
      <c r="O29" s="262">
        <v>4689.8013445291381</v>
      </c>
      <c r="P29" s="263">
        <v>1432.5438549949406</v>
      </c>
      <c r="W29" s="4"/>
      <c r="X29" s="4"/>
      <c r="Y29" s="83"/>
    </row>
    <row r="30" spans="2:25" ht="20.25" customHeight="1" x14ac:dyDescent="0.25">
      <c r="L30" s="4" t="s">
        <v>111</v>
      </c>
      <c r="M30" s="262"/>
      <c r="N30" s="262">
        <v>2699.3529342461675</v>
      </c>
      <c r="O30" s="262">
        <v>5901.2834406887032</v>
      </c>
      <c r="P30" s="263">
        <v>4513.6592896851625</v>
      </c>
      <c r="W30" s="4"/>
      <c r="X30" s="4"/>
      <c r="Y30" s="83"/>
    </row>
    <row r="31" spans="2:25" ht="20.25" customHeight="1" x14ac:dyDescent="0.25">
      <c r="W31" s="4"/>
      <c r="X31" s="4"/>
      <c r="Y31" s="83"/>
    </row>
    <row r="32" spans="2:25" ht="30.75" customHeight="1" x14ac:dyDescent="0.25">
      <c r="B32" s="553" t="s">
        <v>192</v>
      </c>
      <c r="C32" s="553"/>
      <c r="D32" s="553"/>
      <c r="E32" s="553"/>
      <c r="F32" s="553"/>
      <c r="G32" s="553"/>
      <c r="H32" s="553"/>
      <c r="I32" s="553"/>
      <c r="J32" s="553"/>
      <c r="K32" s="553"/>
      <c r="P32" s="263"/>
      <c r="W32" s="4"/>
      <c r="X32" s="4"/>
      <c r="Y32" s="83"/>
    </row>
    <row r="33" spans="23:25" x14ac:dyDescent="0.25">
      <c r="W33" s="4"/>
      <c r="X33" s="4"/>
      <c r="Y33" s="83"/>
    </row>
    <row r="34" spans="23:25" x14ac:dyDescent="0.25">
      <c r="W34" s="4"/>
      <c r="X34" s="4"/>
    </row>
  </sheetData>
  <mergeCells count="2">
    <mergeCell ref="B16:K16"/>
    <mergeCell ref="B32:K32"/>
  </mergeCells>
  <pageMargins left="0.70866141732283472" right="0.70866141732283472" top="0.74803149606299213" bottom="0.74803149606299213" header="0.31496062992125984" footer="0.31496062992125984"/>
  <pageSetup scale="98" orientation="landscape" r:id="rId1"/>
  <ignoredErrors>
    <ignoredError sqref="P1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7D7D0-62B3-4E23-B85E-6727EEC74BC9}">
  <sheetPr codeName="Hoja4">
    <pageSetUpPr fitToPage="1"/>
  </sheetPr>
  <dimension ref="A1"/>
  <sheetViews>
    <sheetView zoomScaleNormal="100" zoomScaleSheetLayoutView="100" workbookViewId="0">
      <selection activeCell="L22" sqref="L22"/>
    </sheetView>
  </sheetViews>
  <sheetFormatPr baseColWidth="10" defaultColWidth="11.42578125" defaultRowHeight="15" x14ac:dyDescent="0.25"/>
  <cols>
    <col min="5" max="5" width="16.5703125" customWidth="1"/>
    <col min="6" max="6" width="19.5703125" customWidth="1"/>
    <col min="7" max="7" width="20.85546875" customWidth="1"/>
  </cols>
  <sheetData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73D1D-89BB-4ADA-ABB4-1345ACABB517}">
  <sheetPr codeName="Hoja5">
    <pageSetUpPr fitToPage="1"/>
  </sheetPr>
  <dimension ref="B1:W36"/>
  <sheetViews>
    <sheetView topLeftCell="A7" zoomScaleNormal="100" workbookViewId="0">
      <selection activeCell="O21" sqref="O21"/>
    </sheetView>
  </sheetViews>
  <sheetFormatPr baseColWidth="10" defaultColWidth="11.42578125" defaultRowHeight="15" x14ac:dyDescent="0.25"/>
  <sheetData>
    <row r="1" spans="8:23" x14ac:dyDescent="0.25">
      <c r="H1" s="83"/>
      <c r="I1" s="83"/>
      <c r="J1" s="83"/>
      <c r="K1" s="83"/>
      <c r="L1" s="83"/>
      <c r="M1" s="83"/>
      <c r="N1" s="83"/>
      <c r="O1" s="4"/>
      <c r="P1" s="4"/>
      <c r="Q1" s="4"/>
      <c r="R1" s="4"/>
      <c r="S1" s="4"/>
      <c r="T1" s="83"/>
      <c r="U1" s="83"/>
      <c r="V1" s="83"/>
      <c r="W1" s="83"/>
    </row>
    <row r="2" spans="8:23" x14ac:dyDescent="0.25">
      <c r="H2" s="83"/>
      <c r="I2" s="83"/>
      <c r="J2" s="83"/>
      <c r="K2" s="83"/>
      <c r="L2" s="83"/>
      <c r="M2" s="83"/>
      <c r="N2" s="83"/>
      <c r="O2" s="4"/>
      <c r="P2" s="4"/>
      <c r="Q2" s="4"/>
      <c r="R2" s="4"/>
      <c r="S2" s="4"/>
      <c r="T2" s="83"/>
      <c r="U2" s="83"/>
      <c r="V2" s="83"/>
      <c r="W2" s="83"/>
    </row>
    <row r="3" spans="8:23" x14ac:dyDescent="0.25">
      <c r="H3" s="83"/>
      <c r="I3" s="83"/>
      <c r="J3" s="83"/>
      <c r="K3" s="83"/>
      <c r="L3" s="83"/>
      <c r="M3" s="83"/>
      <c r="N3" s="83"/>
      <c r="O3" s="4"/>
      <c r="P3" s="4"/>
      <c r="Q3" s="4"/>
      <c r="R3" s="4"/>
      <c r="S3" s="4"/>
      <c r="T3" s="83"/>
      <c r="U3" s="83"/>
      <c r="V3" s="83"/>
      <c r="W3" s="83"/>
    </row>
    <row r="4" spans="8:23" x14ac:dyDescent="0.25">
      <c r="H4" s="83"/>
      <c r="I4" s="83"/>
      <c r="J4" s="83"/>
      <c r="K4" s="83"/>
      <c r="L4" s="83"/>
      <c r="M4" s="83"/>
      <c r="N4" s="83"/>
      <c r="O4" s="4"/>
      <c r="P4" s="4"/>
      <c r="Q4" s="4"/>
      <c r="R4" s="4"/>
      <c r="S4" s="4"/>
      <c r="T4" s="83"/>
      <c r="U4" s="83"/>
      <c r="V4" s="83"/>
      <c r="W4" s="83"/>
    </row>
    <row r="5" spans="8:23" x14ac:dyDescent="0.25">
      <c r="H5" s="83"/>
      <c r="I5" s="83"/>
      <c r="J5" s="83"/>
      <c r="K5" s="83"/>
      <c r="L5" s="83"/>
      <c r="M5" s="83"/>
      <c r="N5" s="83"/>
      <c r="O5" s="4"/>
      <c r="P5" s="4"/>
      <c r="Q5" s="4"/>
      <c r="R5" s="4"/>
      <c r="S5" s="4"/>
      <c r="T5" s="83"/>
      <c r="U5" s="83"/>
      <c r="V5" s="83"/>
      <c r="W5" s="83"/>
    </row>
    <row r="6" spans="8:23" x14ac:dyDescent="0.25">
      <c r="H6" s="83"/>
      <c r="I6" s="83"/>
      <c r="J6" s="83"/>
      <c r="K6" s="83"/>
      <c r="L6" s="83"/>
      <c r="M6" s="83"/>
      <c r="N6" s="83"/>
      <c r="O6" s="4"/>
      <c r="P6" s="4"/>
      <c r="Q6" s="4"/>
      <c r="R6" s="4"/>
      <c r="S6" s="4"/>
      <c r="T6" s="83"/>
      <c r="U6" s="83"/>
      <c r="V6" s="83"/>
      <c r="W6" s="83"/>
    </row>
    <row r="7" spans="8:23" x14ac:dyDescent="0.25">
      <c r="H7" s="83"/>
      <c r="I7" s="83"/>
      <c r="J7" s="83"/>
      <c r="K7" s="83"/>
      <c r="L7" s="83"/>
      <c r="M7" s="83"/>
      <c r="N7" s="83"/>
      <c r="O7" s="4"/>
      <c r="P7" s="4"/>
      <c r="Q7" s="4"/>
      <c r="R7" s="4"/>
      <c r="S7" s="4"/>
      <c r="T7" s="83"/>
      <c r="U7" s="83"/>
      <c r="V7" s="83"/>
      <c r="W7" s="83"/>
    </row>
    <row r="8" spans="8:23" x14ac:dyDescent="0.25">
      <c r="H8" s="83"/>
      <c r="I8" s="83"/>
      <c r="J8" s="83"/>
      <c r="K8" s="83"/>
      <c r="L8" s="83"/>
      <c r="M8" s="83"/>
      <c r="N8" s="83"/>
      <c r="O8" s="4"/>
      <c r="P8" s="4"/>
      <c r="Q8" s="4"/>
      <c r="R8" s="4"/>
      <c r="S8" s="4"/>
      <c r="T8" s="83"/>
      <c r="U8" s="83"/>
      <c r="V8" s="83"/>
      <c r="W8" s="83"/>
    </row>
    <row r="9" spans="8:23" x14ac:dyDescent="0.25">
      <c r="H9" s="83"/>
      <c r="I9" s="83"/>
      <c r="J9" s="83"/>
      <c r="K9" s="83"/>
      <c r="L9" s="83"/>
      <c r="M9" s="83"/>
      <c r="N9" s="83"/>
      <c r="O9" s="4"/>
      <c r="P9" s="4"/>
      <c r="Q9" s="4"/>
      <c r="R9" s="4"/>
      <c r="S9" s="4"/>
      <c r="T9" s="83"/>
      <c r="U9" s="83"/>
      <c r="V9" s="83"/>
      <c r="W9" s="83"/>
    </row>
    <row r="10" spans="8:23" x14ac:dyDescent="0.25">
      <c r="H10" s="83"/>
      <c r="I10" s="83"/>
      <c r="J10" s="83"/>
      <c r="K10" s="83"/>
      <c r="L10" s="83"/>
      <c r="M10" s="83"/>
      <c r="N10" s="83"/>
      <c r="O10" s="4"/>
      <c r="P10" s="4"/>
      <c r="Q10" s="4"/>
      <c r="R10" s="4"/>
      <c r="S10" s="4"/>
      <c r="T10" s="83"/>
      <c r="U10" s="83"/>
      <c r="V10" s="83"/>
      <c r="W10" s="83"/>
    </row>
    <row r="11" spans="8:23" x14ac:dyDescent="0.25">
      <c r="H11" s="83"/>
      <c r="I11" s="83"/>
      <c r="J11" s="83"/>
      <c r="K11" s="83"/>
      <c r="L11" s="83"/>
      <c r="M11" s="83"/>
      <c r="N11" s="83"/>
      <c r="O11" s="4"/>
      <c r="P11" s="4"/>
      <c r="Q11" s="4"/>
      <c r="R11" s="4"/>
      <c r="S11" s="4"/>
      <c r="T11" s="83"/>
      <c r="U11" s="83"/>
      <c r="V11" s="83"/>
      <c r="W11" s="83"/>
    </row>
    <row r="12" spans="8:23" x14ac:dyDescent="0.25">
      <c r="H12" s="83"/>
      <c r="I12" s="83"/>
      <c r="J12" s="83"/>
      <c r="K12" s="83"/>
      <c r="L12" s="83"/>
      <c r="M12" s="83"/>
      <c r="N12" s="83"/>
      <c r="O12" s="4"/>
      <c r="P12" s="4"/>
      <c r="Q12" s="4"/>
      <c r="R12" s="4"/>
      <c r="S12" s="4"/>
      <c r="T12" s="83"/>
      <c r="U12" s="83"/>
      <c r="V12" s="83"/>
      <c r="W12" s="83"/>
    </row>
    <row r="13" spans="8:23" x14ac:dyDescent="0.25">
      <c r="H13" s="83"/>
      <c r="I13" s="83"/>
      <c r="J13" s="83"/>
      <c r="K13" s="83"/>
      <c r="L13" s="83"/>
      <c r="M13" s="83"/>
      <c r="N13" s="83"/>
      <c r="O13" s="4"/>
      <c r="P13" s="4"/>
      <c r="Q13" s="4"/>
      <c r="R13" s="4"/>
      <c r="S13" s="4"/>
      <c r="T13" s="83"/>
      <c r="U13" s="83"/>
      <c r="V13" s="83"/>
      <c r="W13" s="83"/>
    </row>
    <row r="14" spans="8:23" x14ac:dyDescent="0.25">
      <c r="H14" s="83"/>
      <c r="I14" s="83"/>
      <c r="J14" s="83"/>
      <c r="K14" s="83"/>
      <c r="L14" s="83"/>
      <c r="M14" s="83"/>
      <c r="N14" s="83"/>
      <c r="O14" s="4"/>
      <c r="P14" s="4"/>
      <c r="Q14" s="4"/>
      <c r="R14" s="4"/>
      <c r="S14" s="4"/>
      <c r="T14" s="83"/>
      <c r="U14" s="83"/>
      <c r="V14" s="83"/>
      <c r="W14" s="83"/>
    </row>
    <row r="15" spans="8:23" x14ac:dyDescent="0.25">
      <c r="H15" s="83"/>
      <c r="I15" s="83"/>
      <c r="J15" s="83"/>
      <c r="K15" s="83"/>
      <c r="L15" s="83"/>
      <c r="M15" s="83"/>
      <c r="N15" s="83"/>
      <c r="O15" s="4"/>
      <c r="P15" s="4"/>
      <c r="Q15" s="4"/>
      <c r="R15" s="4"/>
      <c r="S15" s="4"/>
      <c r="T15" s="83"/>
      <c r="U15" s="83"/>
      <c r="V15" s="83"/>
      <c r="W15" s="83"/>
    </row>
    <row r="16" spans="8:23" x14ac:dyDescent="0.25">
      <c r="H16" s="83"/>
      <c r="I16" s="83"/>
      <c r="J16" s="83"/>
      <c r="K16" s="83"/>
      <c r="L16" s="83"/>
      <c r="M16" s="83"/>
      <c r="N16" s="83"/>
      <c r="O16" s="4"/>
      <c r="P16" s="4"/>
      <c r="Q16" s="4"/>
      <c r="R16" s="4"/>
      <c r="S16" s="4"/>
      <c r="T16" s="83"/>
      <c r="U16" s="83"/>
      <c r="V16" s="83"/>
      <c r="W16" s="83"/>
    </row>
    <row r="17" spans="2:23" x14ac:dyDescent="0.25">
      <c r="H17" s="83"/>
      <c r="I17" s="83"/>
      <c r="J17" s="83"/>
      <c r="K17" s="83"/>
      <c r="L17" s="83"/>
      <c r="M17" s="83"/>
      <c r="N17" s="83"/>
      <c r="O17" s="4"/>
      <c r="P17" s="4"/>
      <c r="Q17" s="4"/>
      <c r="R17" s="4"/>
      <c r="S17" s="4"/>
      <c r="T17" s="83"/>
      <c r="U17" s="83"/>
      <c r="V17" s="83"/>
      <c r="W17" s="83"/>
    </row>
    <row r="18" spans="2:23" x14ac:dyDescent="0.25">
      <c r="H18" s="83"/>
      <c r="I18" s="83"/>
      <c r="J18" s="83"/>
      <c r="K18" s="83"/>
      <c r="L18" s="83"/>
      <c r="M18" s="83"/>
      <c r="N18" s="83"/>
      <c r="O18" s="4"/>
      <c r="P18" s="4"/>
      <c r="Q18" s="4"/>
      <c r="R18" s="4"/>
      <c r="S18" s="4"/>
      <c r="T18" s="83"/>
      <c r="U18" s="83"/>
      <c r="V18" s="83"/>
      <c r="W18" s="83"/>
    </row>
    <row r="19" spans="2:23" x14ac:dyDescent="0.25">
      <c r="H19" s="83"/>
      <c r="I19" s="83"/>
      <c r="J19" s="83"/>
      <c r="K19" s="83"/>
      <c r="L19" s="83"/>
      <c r="M19" s="83"/>
      <c r="N19" s="83"/>
      <c r="O19" s="4"/>
      <c r="P19" s="4"/>
      <c r="Q19" s="4"/>
      <c r="R19" s="4"/>
      <c r="S19" s="4"/>
      <c r="T19" s="83"/>
      <c r="U19" s="83"/>
      <c r="V19" s="83"/>
      <c r="W19" s="83"/>
    </row>
    <row r="20" spans="2:23" x14ac:dyDescent="0.25">
      <c r="H20" s="83"/>
      <c r="I20" s="83"/>
      <c r="J20" s="83"/>
      <c r="K20" s="83"/>
      <c r="L20" s="83"/>
      <c r="M20" s="83"/>
      <c r="N20" s="83"/>
      <c r="O20" s="4"/>
      <c r="P20" s="4"/>
      <c r="Q20" s="4"/>
      <c r="R20" s="4"/>
      <c r="S20" s="4"/>
      <c r="T20" s="83"/>
      <c r="U20" s="83"/>
      <c r="V20" s="83"/>
      <c r="W20" s="83"/>
    </row>
    <row r="21" spans="2:23" x14ac:dyDescent="0.25">
      <c r="H21" s="83"/>
      <c r="I21" s="83"/>
      <c r="J21" s="83"/>
      <c r="K21" s="83"/>
      <c r="L21" s="83"/>
      <c r="M21" s="83"/>
      <c r="N21" s="83"/>
      <c r="O21" s="4"/>
      <c r="P21" s="4"/>
      <c r="Q21" s="4"/>
      <c r="R21" s="4"/>
      <c r="S21" s="4"/>
      <c r="T21" s="83"/>
      <c r="U21" s="83"/>
      <c r="V21" s="83"/>
      <c r="W21" s="83"/>
    </row>
    <row r="22" spans="2:23" x14ac:dyDescent="0.25">
      <c r="H22" s="83"/>
      <c r="I22" s="83"/>
      <c r="J22" s="83"/>
      <c r="K22" s="83"/>
      <c r="L22" s="83"/>
      <c r="M22" s="83"/>
      <c r="N22" s="83"/>
      <c r="O22" s="4"/>
      <c r="P22" s="4"/>
      <c r="Q22" s="4"/>
      <c r="R22" s="4"/>
      <c r="S22" s="4"/>
      <c r="T22" s="83"/>
      <c r="U22" s="83"/>
      <c r="V22" s="83"/>
      <c r="W22" s="83"/>
    </row>
    <row r="23" spans="2:23" x14ac:dyDescent="0.25">
      <c r="H23" s="83"/>
      <c r="I23" s="83"/>
      <c r="J23" s="83"/>
      <c r="K23" s="83"/>
      <c r="L23" s="83"/>
      <c r="M23" s="83"/>
      <c r="N23" s="83"/>
      <c r="O23" s="4"/>
      <c r="P23" s="4"/>
      <c r="Q23" s="4"/>
      <c r="R23" s="4"/>
      <c r="S23" s="4"/>
      <c r="T23" s="83"/>
      <c r="U23" s="83"/>
      <c r="V23" s="83"/>
      <c r="W23" s="83"/>
    </row>
    <row r="24" spans="2:23" x14ac:dyDescent="0.25"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spans="2:23" x14ac:dyDescent="0.25">
      <c r="B25" s="533" t="s">
        <v>140</v>
      </c>
      <c r="C25" s="533"/>
      <c r="D25" s="533"/>
      <c r="E25" s="533"/>
      <c r="F25" s="533"/>
      <c r="G25" s="533"/>
      <c r="H25" s="533"/>
      <c r="I25" s="533"/>
      <c r="J25" s="533"/>
      <c r="K25" s="533"/>
      <c r="L25" s="53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pans="2:23" ht="27.95" customHeight="1" x14ac:dyDescent="0.25">
      <c r="B26" s="329">
        <v>10049000</v>
      </c>
      <c r="C26" s="532" t="s">
        <v>141</v>
      </c>
      <c r="D26" s="532"/>
      <c r="E26" s="532"/>
      <c r="F26" s="532"/>
      <c r="G26" s="532"/>
      <c r="H26" s="532"/>
      <c r="I26" s="532"/>
      <c r="J26" s="532"/>
      <c r="K26" s="532"/>
      <c r="L26" s="532"/>
      <c r="M26" s="83"/>
      <c r="N26" s="83"/>
      <c r="O26" s="83"/>
      <c r="P26" s="83"/>
      <c r="Q26" s="83"/>
    </row>
    <row r="27" spans="2:23" ht="27.95" customHeight="1" x14ac:dyDescent="0.25">
      <c r="B27" s="329">
        <v>11041200</v>
      </c>
      <c r="C27" s="532" t="s">
        <v>142</v>
      </c>
      <c r="D27" s="532"/>
      <c r="E27" s="532"/>
      <c r="F27" s="532"/>
      <c r="G27" s="532"/>
      <c r="H27" s="532"/>
      <c r="I27" s="532"/>
      <c r="J27" s="532"/>
      <c r="K27" s="532"/>
      <c r="L27" s="532"/>
      <c r="M27" s="83"/>
      <c r="N27" s="83"/>
      <c r="O27" s="83"/>
      <c r="P27" s="83"/>
      <c r="Q27" s="83"/>
    </row>
    <row r="28" spans="2:23" ht="27.95" customHeight="1" x14ac:dyDescent="0.25">
      <c r="B28" s="329">
        <v>11042210</v>
      </c>
      <c r="C28" s="532" t="s">
        <v>143</v>
      </c>
      <c r="D28" s="532"/>
      <c r="E28" s="532"/>
      <c r="F28" s="532"/>
      <c r="G28" s="532"/>
      <c r="H28" s="532"/>
      <c r="I28" s="532"/>
      <c r="J28" s="532"/>
      <c r="K28" s="532"/>
      <c r="L28" s="532"/>
      <c r="M28" s="83"/>
      <c r="N28" s="83"/>
      <c r="O28" s="83"/>
      <c r="P28" s="83"/>
      <c r="Q28" s="83"/>
    </row>
    <row r="29" spans="2:23" ht="27.95" customHeight="1" x14ac:dyDescent="0.25">
      <c r="B29" s="329">
        <v>11042290</v>
      </c>
      <c r="C29" s="532" t="s">
        <v>144</v>
      </c>
      <c r="D29" s="532"/>
      <c r="E29" s="532"/>
      <c r="F29" s="532"/>
      <c r="G29" s="532"/>
      <c r="H29" s="532"/>
      <c r="I29" s="532"/>
      <c r="J29" s="532"/>
      <c r="K29" s="532"/>
      <c r="L29" s="532"/>
      <c r="M29" s="83"/>
      <c r="N29" s="83"/>
      <c r="O29" s="83"/>
      <c r="P29" s="83"/>
      <c r="Q29" s="83"/>
    </row>
    <row r="30" spans="2:23" ht="27.95" customHeight="1" x14ac:dyDescent="0.25">
      <c r="B30" s="329">
        <v>19041000</v>
      </c>
      <c r="C30" s="532" t="s">
        <v>145</v>
      </c>
      <c r="D30" s="532"/>
      <c r="E30" s="532"/>
      <c r="F30" s="532"/>
      <c r="G30" s="532"/>
      <c r="H30" s="532"/>
      <c r="I30" s="532"/>
      <c r="J30" s="532"/>
      <c r="K30" s="532"/>
      <c r="L30" s="532"/>
      <c r="M30" s="83"/>
      <c r="N30" s="83"/>
      <c r="O30" s="83"/>
      <c r="P30" s="83"/>
      <c r="Q30" s="83"/>
    </row>
    <row r="31" spans="2:23" ht="27.95" customHeight="1" x14ac:dyDescent="0.25">
      <c r="B31" s="329">
        <v>19042000</v>
      </c>
      <c r="C31" s="531" t="s">
        <v>146</v>
      </c>
      <c r="D31" s="531"/>
      <c r="E31" s="531"/>
      <c r="F31" s="531"/>
      <c r="G31" s="531"/>
      <c r="H31" s="531"/>
      <c r="I31" s="531"/>
      <c r="J31" s="531"/>
      <c r="K31" s="531"/>
      <c r="L31" s="531"/>
      <c r="M31" s="83"/>
      <c r="N31" s="83"/>
      <c r="O31" s="83"/>
      <c r="P31" s="83"/>
      <c r="Q31" s="83"/>
    </row>
    <row r="32" spans="2:23" ht="27.95" customHeight="1" x14ac:dyDescent="0.25">
      <c r="B32" s="329">
        <v>19049000</v>
      </c>
      <c r="C32" s="532" t="s">
        <v>147</v>
      </c>
      <c r="D32" s="532"/>
      <c r="E32" s="532"/>
      <c r="F32" s="532"/>
      <c r="G32" s="532"/>
      <c r="H32" s="532"/>
      <c r="I32" s="532"/>
      <c r="J32" s="532"/>
      <c r="K32" s="532"/>
      <c r="L32" s="532"/>
      <c r="M32" s="83"/>
      <c r="N32" s="83"/>
      <c r="O32" s="83"/>
      <c r="P32" s="83"/>
    </row>
    <row r="33" spans="2:16" x14ac:dyDescent="0.25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</row>
    <row r="34" spans="2:16" x14ac:dyDescent="0.25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</row>
    <row r="35" spans="2:16" x14ac:dyDescent="0.25"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</row>
    <row r="36" spans="2:16" x14ac:dyDescent="0.25"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</row>
  </sheetData>
  <mergeCells count="8">
    <mergeCell ref="C31:L31"/>
    <mergeCell ref="C32:L32"/>
    <mergeCell ref="B25:L25"/>
    <mergeCell ref="C26:L26"/>
    <mergeCell ref="C27:L27"/>
    <mergeCell ref="C28:L28"/>
    <mergeCell ref="C29:L29"/>
    <mergeCell ref="C30:L30"/>
  </mergeCells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7A1D-D0F2-48B5-98C6-F2F91BFE930E}">
  <sheetPr codeName="Hoja6">
    <pageSetUpPr fitToPage="1"/>
  </sheetPr>
  <dimension ref="B1:L21"/>
  <sheetViews>
    <sheetView zoomScaleNormal="100" workbookViewId="0">
      <selection activeCell="L13" sqref="L13"/>
    </sheetView>
  </sheetViews>
  <sheetFormatPr baseColWidth="10" defaultColWidth="11.42578125" defaultRowHeight="15" x14ac:dyDescent="0.25"/>
  <cols>
    <col min="1" max="1" width="3.7109375" customWidth="1"/>
    <col min="2" max="2" width="14.42578125" customWidth="1"/>
    <col min="3" max="10" width="10.7109375" customWidth="1"/>
  </cols>
  <sheetData>
    <row r="1" spans="2:12" ht="15.75" thickBot="1" x14ac:dyDescent="0.3"/>
    <row r="2" spans="2:12" ht="15.75" thickBot="1" x14ac:dyDescent="0.3">
      <c r="B2" s="542" t="s">
        <v>230</v>
      </c>
      <c r="C2" s="543"/>
      <c r="D2" s="543"/>
      <c r="E2" s="543"/>
      <c r="F2" s="543"/>
      <c r="G2" s="543"/>
      <c r="H2" s="543"/>
      <c r="I2" s="543"/>
      <c r="J2" s="544"/>
    </row>
    <row r="3" spans="2:12" x14ac:dyDescent="0.25">
      <c r="B3" s="539" t="s">
        <v>14</v>
      </c>
      <c r="C3" s="540"/>
      <c r="D3" s="540"/>
      <c r="E3" s="540"/>
      <c r="F3" s="540"/>
      <c r="G3" s="540"/>
      <c r="H3" s="540"/>
      <c r="I3" s="540"/>
      <c r="J3" s="541"/>
    </row>
    <row r="4" spans="2:12" x14ac:dyDescent="0.25">
      <c r="B4" s="549" t="s">
        <v>81</v>
      </c>
      <c r="C4" s="547">
        <v>2022</v>
      </c>
      <c r="D4" s="548"/>
      <c r="E4" s="546">
        <v>2023</v>
      </c>
      <c r="F4" s="546"/>
      <c r="G4" s="534">
        <v>2024</v>
      </c>
      <c r="H4" s="545"/>
      <c r="I4" s="534">
        <v>2025</v>
      </c>
      <c r="J4" s="535"/>
    </row>
    <row r="5" spans="2:12" ht="22.7" customHeight="1" x14ac:dyDescent="0.25">
      <c r="B5" s="550"/>
      <c r="C5" s="119" t="s">
        <v>82</v>
      </c>
      <c r="D5" s="120" t="s">
        <v>83</v>
      </c>
      <c r="E5" s="119" t="s">
        <v>82</v>
      </c>
      <c r="F5" s="120" t="s">
        <v>83</v>
      </c>
      <c r="G5" s="119" t="s">
        <v>82</v>
      </c>
      <c r="H5" s="243" t="s">
        <v>83</v>
      </c>
      <c r="I5" s="119" t="s">
        <v>82</v>
      </c>
      <c r="J5" s="123" t="s">
        <v>83</v>
      </c>
    </row>
    <row r="6" spans="2:12" ht="15" customHeight="1" x14ac:dyDescent="0.25">
      <c r="B6" s="551"/>
      <c r="C6" s="106" t="s">
        <v>263</v>
      </c>
      <c r="D6" s="107" t="s">
        <v>264</v>
      </c>
      <c r="E6" s="106" t="s">
        <v>263</v>
      </c>
      <c r="F6" s="107" t="s">
        <v>264</v>
      </c>
      <c r="G6" s="106" t="s">
        <v>263</v>
      </c>
      <c r="H6" s="107" t="s">
        <v>264</v>
      </c>
      <c r="I6" s="106" t="s">
        <v>263</v>
      </c>
      <c r="J6" s="108" t="s">
        <v>264</v>
      </c>
    </row>
    <row r="7" spans="2:12" ht="15" customHeight="1" x14ac:dyDescent="0.25">
      <c r="B7" s="19" t="s">
        <v>86</v>
      </c>
      <c r="C7" s="163"/>
      <c r="D7" s="201"/>
      <c r="E7" s="163"/>
      <c r="F7" s="244"/>
      <c r="G7" s="163"/>
      <c r="H7" s="244"/>
      <c r="I7" s="163">
        <v>27.5</v>
      </c>
      <c r="J7" s="164">
        <v>180</v>
      </c>
    </row>
    <row r="8" spans="2:12" x14ac:dyDescent="0.25">
      <c r="B8" s="19" t="s">
        <v>87</v>
      </c>
      <c r="C8" s="163">
        <v>523</v>
      </c>
      <c r="D8" s="201">
        <v>426.21223709369025</v>
      </c>
      <c r="E8" s="163">
        <v>364</v>
      </c>
      <c r="F8" s="244">
        <v>450.33241758241758</v>
      </c>
      <c r="G8" s="163">
        <v>556.5</v>
      </c>
      <c r="H8" s="244">
        <v>400</v>
      </c>
      <c r="I8" s="163">
        <v>636</v>
      </c>
      <c r="J8" s="164">
        <v>400</v>
      </c>
      <c r="K8" s="1"/>
      <c r="L8" s="285"/>
    </row>
    <row r="9" spans="2:12" x14ac:dyDescent="0.25">
      <c r="B9" s="19" t="s">
        <v>88</v>
      </c>
      <c r="C9" s="163"/>
      <c r="D9" s="201"/>
      <c r="E9" s="163"/>
      <c r="F9" s="244"/>
      <c r="G9" s="163">
        <v>26.5</v>
      </c>
      <c r="H9" s="244">
        <v>400</v>
      </c>
      <c r="I9" s="163"/>
      <c r="J9" s="164"/>
      <c r="K9" s="1"/>
      <c r="L9" s="285"/>
    </row>
    <row r="10" spans="2:12" x14ac:dyDescent="0.25">
      <c r="B10" s="19" t="s">
        <v>90</v>
      </c>
      <c r="C10" s="163">
        <v>26.5</v>
      </c>
      <c r="D10" s="201">
        <v>500</v>
      </c>
      <c r="E10" s="163">
        <v>79.5</v>
      </c>
      <c r="F10" s="244">
        <v>485</v>
      </c>
      <c r="G10" s="163">
        <v>106</v>
      </c>
      <c r="H10" s="244">
        <v>435</v>
      </c>
      <c r="I10" s="163"/>
      <c r="J10" s="164"/>
      <c r="K10" s="1" t="s">
        <v>76</v>
      </c>
      <c r="L10" s="286"/>
    </row>
    <row r="11" spans="2:12" x14ac:dyDescent="0.25">
      <c r="B11" s="19" t="s">
        <v>93</v>
      </c>
      <c r="C11" s="163"/>
      <c r="D11" s="201"/>
      <c r="E11" s="163"/>
      <c r="F11" s="244"/>
      <c r="G11" s="163"/>
      <c r="H11" s="244"/>
      <c r="I11" s="163"/>
      <c r="J11" s="164"/>
      <c r="K11" s="1"/>
      <c r="L11" s="286"/>
    </row>
    <row r="12" spans="2:12" x14ac:dyDescent="0.25">
      <c r="B12" s="19" t="s">
        <v>94</v>
      </c>
      <c r="C12" s="163">
        <v>538.5</v>
      </c>
      <c r="D12" s="201">
        <v>394.68337975858867</v>
      </c>
      <c r="E12" s="163">
        <v>157</v>
      </c>
      <c r="F12" s="244">
        <v>418.08917197452229</v>
      </c>
      <c r="G12" s="163">
        <v>635.19999999999993</v>
      </c>
      <c r="H12" s="244">
        <v>407.15837531486153</v>
      </c>
      <c r="I12" s="163">
        <v>530</v>
      </c>
      <c r="J12" s="164">
        <v>404.02452830188679</v>
      </c>
      <c r="K12" s="1"/>
      <c r="L12" s="285"/>
    </row>
    <row r="13" spans="2:12" x14ac:dyDescent="0.25">
      <c r="B13" s="19" t="s">
        <v>96</v>
      </c>
      <c r="C13" s="163">
        <v>185.16500000000002</v>
      </c>
      <c r="D13" s="201">
        <v>321.66743175006076</v>
      </c>
      <c r="E13" s="163">
        <v>106</v>
      </c>
      <c r="F13" s="244">
        <v>332.54716981132077</v>
      </c>
      <c r="G13" s="163">
        <v>424.9</v>
      </c>
      <c r="H13" s="244">
        <v>409.53165450694286</v>
      </c>
      <c r="I13" s="163">
        <v>477</v>
      </c>
      <c r="J13" s="164">
        <v>400</v>
      </c>
      <c r="K13" s="1"/>
    </row>
    <row r="14" spans="2:12" x14ac:dyDescent="0.25">
      <c r="B14" s="19" t="s">
        <v>97</v>
      </c>
      <c r="C14" s="163"/>
      <c r="D14" s="201"/>
      <c r="E14" s="163">
        <v>53</v>
      </c>
      <c r="F14" s="244">
        <v>571.07547169811323</v>
      </c>
      <c r="G14" s="163">
        <v>26</v>
      </c>
      <c r="H14" s="244">
        <v>449.11538461538464</v>
      </c>
      <c r="I14" s="163"/>
      <c r="J14" s="164"/>
      <c r="K14" s="1"/>
    </row>
    <row r="15" spans="2:12" ht="15.75" thickBot="1" x14ac:dyDescent="0.3">
      <c r="B15" s="69" t="s">
        <v>98</v>
      </c>
      <c r="C15" s="165">
        <v>1273.165</v>
      </c>
      <c r="D15" s="188">
        <v>399.20791884791055</v>
      </c>
      <c r="E15" s="165">
        <v>759.5</v>
      </c>
      <c r="F15" s="189">
        <v>439.28308097432523</v>
      </c>
      <c r="G15" s="165">
        <v>1775.1</v>
      </c>
      <c r="H15" s="189">
        <v>407.65252661821859</v>
      </c>
      <c r="I15" s="165">
        <v>1670.5</v>
      </c>
      <c r="J15" s="166">
        <v>397.65519305597127</v>
      </c>
      <c r="K15" s="1"/>
    </row>
    <row r="16" spans="2:12" ht="54" customHeight="1" thickBot="1" x14ac:dyDescent="0.3">
      <c r="B16" s="536" t="s">
        <v>286</v>
      </c>
      <c r="C16" s="537"/>
      <c r="D16" s="537"/>
      <c r="E16" s="537"/>
      <c r="F16" s="537"/>
      <c r="G16" s="537"/>
      <c r="H16" s="537"/>
      <c r="I16" s="537"/>
      <c r="J16" s="538"/>
      <c r="K16" s="1"/>
    </row>
    <row r="18" spans="2:8" x14ac:dyDescent="0.25">
      <c r="B18" s="105"/>
      <c r="C18" s="105"/>
      <c r="D18" s="105"/>
      <c r="E18" s="105"/>
      <c r="F18" s="105"/>
      <c r="G18" s="105"/>
      <c r="H18" s="105"/>
    </row>
    <row r="19" spans="2:8" x14ac:dyDescent="0.25">
      <c r="B19" s="105"/>
      <c r="C19" s="105"/>
      <c r="D19" s="105"/>
      <c r="E19" s="105"/>
      <c r="F19" s="105"/>
      <c r="G19" s="105"/>
      <c r="H19" s="105"/>
    </row>
    <row r="21" spans="2:8" x14ac:dyDescent="0.25">
      <c r="G21" t="s">
        <v>76</v>
      </c>
    </row>
  </sheetData>
  <mergeCells count="8">
    <mergeCell ref="I4:J4"/>
    <mergeCell ref="B16:J16"/>
    <mergeCell ref="B3:J3"/>
    <mergeCell ref="B2:J2"/>
    <mergeCell ref="G4:H4"/>
    <mergeCell ref="E4:F4"/>
    <mergeCell ref="C4:D4"/>
    <mergeCell ref="B4:B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7EAC-76AD-4A44-93BB-C4CFFAA27809}">
  <sheetPr codeName="Hoja7">
    <pageSetUpPr fitToPage="1"/>
  </sheetPr>
  <dimension ref="B1:AC52"/>
  <sheetViews>
    <sheetView zoomScaleNormal="100" workbookViewId="0">
      <selection activeCell="I43" sqref="I43"/>
    </sheetView>
  </sheetViews>
  <sheetFormatPr baseColWidth="10" defaultColWidth="11.42578125" defaultRowHeight="12" x14ac:dyDescent="0.2"/>
  <cols>
    <col min="1" max="1" width="7.28515625" style="264" customWidth="1"/>
    <col min="2" max="11" width="11.42578125" style="264"/>
    <col min="12" max="27" width="11.42578125" style="84"/>
    <col min="28" max="16384" width="11.42578125" style="264"/>
  </cols>
  <sheetData>
    <row r="1" spans="12:29" x14ac:dyDescent="0.2">
      <c r="AB1" s="84"/>
      <c r="AC1" s="84"/>
    </row>
    <row r="2" spans="12:29" x14ac:dyDescent="0.2">
      <c r="AB2" s="84"/>
      <c r="AC2" s="84"/>
    </row>
    <row r="3" spans="12:29" x14ac:dyDescent="0.2">
      <c r="AB3" s="84"/>
      <c r="AC3" s="84"/>
    </row>
    <row r="4" spans="12:29" x14ac:dyDescent="0.2">
      <c r="L4" s="293" t="s">
        <v>99</v>
      </c>
      <c r="M4" s="293" t="s">
        <v>86</v>
      </c>
      <c r="N4" s="293" t="s">
        <v>87</v>
      </c>
      <c r="O4" s="293" t="s">
        <v>94</v>
      </c>
      <c r="P4" s="293" t="s">
        <v>96</v>
      </c>
      <c r="Q4" s="293" t="s">
        <v>88</v>
      </c>
      <c r="R4" s="293" t="s">
        <v>90</v>
      </c>
      <c r="S4" s="293" t="s">
        <v>97</v>
      </c>
      <c r="AB4" s="84"/>
      <c r="AC4" s="84"/>
    </row>
    <row r="5" spans="12:29" x14ac:dyDescent="0.2">
      <c r="L5" s="419" t="s">
        <v>100</v>
      </c>
      <c r="M5" s="419"/>
      <c r="N5" s="293">
        <v>106</v>
      </c>
      <c r="O5" s="293">
        <v>53</v>
      </c>
      <c r="P5" s="293"/>
      <c r="S5" s="293"/>
      <c r="AB5" s="84"/>
      <c r="AC5" s="84"/>
    </row>
    <row r="6" spans="12:29" x14ac:dyDescent="0.2">
      <c r="L6" s="84" t="s">
        <v>101</v>
      </c>
      <c r="N6" s="293">
        <v>106</v>
      </c>
      <c r="O6" s="293">
        <v>79.5</v>
      </c>
      <c r="P6" s="293">
        <v>53</v>
      </c>
      <c r="S6" s="293"/>
      <c r="AB6" s="84"/>
      <c r="AC6" s="84"/>
    </row>
    <row r="7" spans="12:29" x14ac:dyDescent="0.2">
      <c r="L7" s="84" t="s">
        <v>102</v>
      </c>
      <c r="N7" s="84">
        <v>53</v>
      </c>
      <c r="O7" s="293">
        <v>53</v>
      </c>
      <c r="P7" s="293">
        <v>79.5</v>
      </c>
      <c r="S7" s="293"/>
      <c r="AB7" s="84"/>
      <c r="AC7" s="84"/>
    </row>
    <row r="8" spans="12:29" x14ac:dyDescent="0.2">
      <c r="L8" s="84" t="s">
        <v>103</v>
      </c>
      <c r="N8" s="294">
        <v>53</v>
      </c>
      <c r="O8" s="293">
        <v>53</v>
      </c>
      <c r="P8" s="293">
        <v>79.5</v>
      </c>
      <c r="Q8" s="293"/>
      <c r="R8" s="293"/>
      <c r="S8" s="293"/>
      <c r="AB8" s="84"/>
      <c r="AC8" s="84"/>
    </row>
    <row r="9" spans="12:29" ht="11.25" customHeight="1" x14ac:dyDescent="0.2">
      <c r="L9" s="84" t="s">
        <v>104</v>
      </c>
      <c r="N9" s="295">
        <v>53</v>
      </c>
      <c r="O9" s="295"/>
      <c r="P9" s="295"/>
      <c r="Q9" s="295"/>
      <c r="R9" s="295"/>
      <c r="S9" s="295"/>
      <c r="AB9" s="84"/>
      <c r="AC9" s="84"/>
    </row>
    <row r="10" spans="12:29" x14ac:dyDescent="0.2">
      <c r="L10" s="84" t="s">
        <v>105</v>
      </c>
      <c r="M10" s="295">
        <v>27.5</v>
      </c>
      <c r="N10" s="294"/>
      <c r="O10" s="294">
        <v>79.5</v>
      </c>
      <c r="P10" s="294">
        <v>79.5</v>
      </c>
      <c r="Q10" s="294"/>
      <c r="R10" s="293"/>
      <c r="S10" s="293"/>
      <c r="AB10" s="84"/>
      <c r="AC10" s="84"/>
    </row>
    <row r="11" spans="12:29" x14ac:dyDescent="0.2">
      <c r="L11" s="84" t="s">
        <v>106</v>
      </c>
      <c r="N11" s="293">
        <v>26.5</v>
      </c>
      <c r="O11" s="293"/>
      <c r="P11" s="293">
        <v>79.5</v>
      </c>
      <c r="Q11" s="293"/>
      <c r="R11" s="293"/>
      <c r="S11" s="293"/>
      <c r="AB11" s="84"/>
      <c r="AC11" s="84"/>
    </row>
    <row r="12" spans="12:29" x14ac:dyDescent="0.2">
      <c r="L12" s="84" t="s">
        <v>107</v>
      </c>
      <c r="N12" s="294">
        <v>79.5</v>
      </c>
      <c r="O12" s="84">
        <v>106</v>
      </c>
      <c r="Q12" s="295"/>
      <c r="AB12" s="84"/>
      <c r="AC12" s="84"/>
    </row>
    <row r="13" spans="12:29" x14ac:dyDescent="0.2">
      <c r="L13" s="84" t="s">
        <v>108</v>
      </c>
      <c r="N13" s="293">
        <v>53</v>
      </c>
      <c r="Q13" s="295"/>
      <c r="R13" s="405"/>
      <c r="S13" s="405"/>
      <c r="AB13" s="84"/>
      <c r="AC13" s="84"/>
    </row>
    <row r="14" spans="12:29" x14ac:dyDescent="0.2">
      <c r="L14" s="84" t="s">
        <v>109</v>
      </c>
      <c r="N14" s="293"/>
      <c r="O14" s="293">
        <v>26.5</v>
      </c>
      <c r="P14" s="293"/>
      <c r="Q14" s="293"/>
      <c r="R14" s="293"/>
      <c r="S14" s="293"/>
      <c r="AB14" s="84"/>
      <c r="AC14" s="84"/>
    </row>
    <row r="15" spans="12:29" x14ac:dyDescent="0.2">
      <c r="L15" s="84" t="s">
        <v>110</v>
      </c>
      <c r="N15" s="294">
        <v>79.5</v>
      </c>
      <c r="O15" s="295">
        <v>26.5</v>
      </c>
      <c r="P15" s="295">
        <v>26.5</v>
      </c>
      <c r="AB15" s="84"/>
      <c r="AC15" s="84"/>
    </row>
    <row r="16" spans="12:29" x14ac:dyDescent="0.2">
      <c r="L16" s="84" t="s">
        <v>111</v>
      </c>
      <c r="N16" s="294">
        <v>26.5</v>
      </c>
      <c r="O16" s="294">
        <v>53</v>
      </c>
      <c r="P16" s="294">
        <v>79.5</v>
      </c>
      <c r="Q16" s="294"/>
      <c r="R16" s="294"/>
      <c r="S16" s="294"/>
      <c r="AB16" s="84"/>
      <c r="AC16" s="84"/>
    </row>
    <row r="17" spans="2:29" x14ac:dyDescent="0.2">
      <c r="L17" s="365" t="s">
        <v>206</v>
      </c>
      <c r="M17" s="366">
        <f>SUM(M5:M16)</f>
        <v>27.5</v>
      </c>
      <c r="N17" s="366">
        <f>SUM(N5:N16)</f>
        <v>636</v>
      </c>
      <c r="O17" s="366">
        <f t="shared" ref="O17:S17" si="0">SUM(O5:O16)</f>
        <v>530</v>
      </c>
      <c r="P17" s="366">
        <f t="shared" si="0"/>
        <v>477</v>
      </c>
      <c r="Q17" s="366">
        <f t="shared" si="0"/>
        <v>0</v>
      </c>
      <c r="R17" s="366">
        <f t="shared" si="0"/>
        <v>0</v>
      </c>
      <c r="S17" s="366">
        <f t="shared" si="0"/>
        <v>0</v>
      </c>
      <c r="AB17" s="84"/>
      <c r="AC17" s="84"/>
    </row>
    <row r="18" spans="2:29" x14ac:dyDescent="0.2">
      <c r="AB18" s="84"/>
      <c r="AC18" s="84"/>
    </row>
    <row r="19" spans="2:29" x14ac:dyDescent="0.2">
      <c r="AB19" s="84"/>
      <c r="AC19" s="84"/>
    </row>
    <row r="20" spans="2:29" ht="11.25" customHeight="1" x14ac:dyDescent="0.2">
      <c r="B20" s="553" t="s">
        <v>112</v>
      </c>
      <c r="C20" s="553"/>
      <c r="D20" s="553"/>
      <c r="E20" s="553"/>
      <c r="F20" s="553"/>
      <c r="G20" s="553"/>
      <c r="H20" s="553"/>
      <c r="I20" s="553"/>
      <c r="J20" s="553"/>
      <c r="K20" s="553"/>
      <c r="AB20" s="84"/>
      <c r="AC20" s="84"/>
    </row>
    <row r="21" spans="2:29" ht="11.25" customHeight="1" x14ac:dyDescent="0.2"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AB21" s="84"/>
      <c r="AC21" s="84"/>
    </row>
    <row r="22" spans="2:29" x14ac:dyDescent="0.2">
      <c r="AB22" s="84"/>
      <c r="AC22" s="84"/>
    </row>
    <row r="23" spans="2:29" x14ac:dyDescent="0.2">
      <c r="L23" s="293" t="s">
        <v>99</v>
      </c>
      <c r="M23" s="293" t="s">
        <v>86</v>
      </c>
      <c r="N23" s="293" t="s">
        <v>87</v>
      </c>
      <c r="O23" s="293" t="s">
        <v>94</v>
      </c>
      <c r="P23" s="293" t="s">
        <v>96</v>
      </c>
      <c r="Q23" s="293" t="s">
        <v>88</v>
      </c>
      <c r="R23" s="293" t="s">
        <v>90</v>
      </c>
      <c r="S23" s="293" t="s">
        <v>97</v>
      </c>
      <c r="AB23" s="84"/>
      <c r="AC23" s="84"/>
    </row>
    <row r="24" spans="2:29" x14ac:dyDescent="0.2">
      <c r="L24" s="419" t="s">
        <v>100</v>
      </c>
      <c r="M24" s="419"/>
      <c r="N24" s="294">
        <v>400</v>
      </c>
      <c r="O24" s="84">
        <v>400</v>
      </c>
      <c r="P24" s="293"/>
      <c r="S24" s="293"/>
      <c r="AB24" s="84"/>
      <c r="AC24" s="84"/>
    </row>
    <row r="25" spans="2:29" x14ac:dyDescent="0.2">
      <c r="L25" s="84" t="s">
        <v>101</v>
      </c>
      <c r="N25" s="293">
        <v>400</v>
      </c>
      <c r="O25" s="293">
        <v>400</v>
      </c>
      <c r="P25" s="293">
        <v>400</v>
      </c>
      <c r="S25" s="293"/>
      <c r="AB25" s="84"/>
      <c r="AC25" s="84"/>
    </row>
    <row r="26" spans="2:29" x14ac:dyDescent="0.2">
      <c r="L26" s="84" t="s">
        <v>102</v>
      </c>
      <c r="N26" s="84">
        <v>400</v>
      </c>
      <c r="O26" s="293">
        <v>425.66037735849056</v>
      </c>
      <c r="P26" s="293">
        <v>400</v>
      </c>
      <c r="Q26" s="294"/>
      <c r="R26" s="293"/>
      <c r="S26" s="293"/>
      <c r="AB26" s="84"/>
      <c r="AC26" s="84"/>
    </row>
    <row r="27" spans="2:29" x14ac:dyDescent="0.2">
      <c r="L27" s="84" t="s">
        <v>103</v>
      </c>
      <c r="N27" s="294">
        <v>400</v>
      </c>
      <c r="O27" s="293">
        <v>400</v>
      </c>
      <c r="P27" s="293">
        <v>400</v>
      </c>
      <c r="Q27" s="293"/>
      <c r="R27" s="293"/>
      <c r="S27" s="293"/>
      <c r="AB27" s="84"/>
      <c r="AC27" s="84"/>
    </row>
    <row r="28" spans="2:29" x14ac:dyDescent="0.2">
      <c r="L28" s="84" t="s">
        <v>104</v>
      </c>
      <c r="N28" s="84">
        <v>400</v>
      </c>
      <c r="R28" s="295"/>
      <c r="S28" s="295"/>
      <c r="AB28" s="84"/>
      <c r="AC28" s="84"/>
    </row>
    <row r="29" spans="2:29" x14ac:dyDescent="0.2">
      <c r="L29" s="84" t="s">
        <v>105</v>
      </c>
      <c r="M29" s="84">
        <v>180</v>
      </c>
      <c r="O29" s="294">
        <v>406.38993710691824</v>
      </c>
      <c r="P29" s="294">
        <v>400</v>
      </c>
      <c r="Q29" s="294"/>
      <c r="R29" s="293"/>
      <c r="S29" s="293"/>
      <c r="AB29" s="84"/>
      <c r="AC29" s="84"/>
    </row>
    <row r="30" spans="2:29" x14ac:dyDescent="0.2">
      <c r="L30" s="84" t="s">
        <v>106</v>
      </c>
      <c r="N30" s="293">
        <v>400</v>
      </c>
      <c r="O30" s="293"/>
      <c r="P30" s="293">
        <v>400</v>
      </c>
      <c r="Q30" s="293"/>
      <c r="R30" s="293"/>
      <c r="S30" s="293"/>
      <c r="AB30" s="84"/>
      <c r="AC30" s="84"/>
    </row>
    <row r="31" spans="2:29" x14ac:dyDescent="0.2">
      <c r="L31" s="84" t="s">
        <v>107</v>
      </c>
      <c r="N31" s="294">
        <v>400</v>
      </c>
      <c r="O31" s="84">
        <v>400</v>
      </c>
      <c r="AB31" s="84"/>
      <c r="AC31" s="84"/>
    </row>
    <row r="32" spans="2:29" x14ac:dyDescent="0.2">
      <c r="L32" s="84" t="s">
        <v>108</v>
      </c>
      <c r="N32" s="293">
        <v>400</v>
      </c>
      <c r="O32" s="293"/>
      <c r="P32" s="293"/>
      <c r="Q32" s="293"/>
      <c r="R32" s="293"/>
      <c r="S32" s="405"/>
      <c r="AB32" s="84"/>
      <c r="AC32" s="84"/>
    </row>
    <row r="33" spans="2:29" x14ac:dyDescent="0.2">
      <c r="L33" s="84" t="s">
        <v>109</v>
      </c>
      <c r="N33" s="294"/>
      <c r="O33" s="294">
        <v>400</v>
      </c>
      <c r="P33" s="294"/>
      <c r="Q33" s="294"/>
      <c r="R33" s="294"/>
      <c r="S33" s="293"/>
      <c r="AB33" s="84"/>
      <c r="AC33" s="84"/>
    </row>
    <row r="34" spans="2:29" x14ac:dyDescent="0.2">
      <c r="L34" s="84" t="s">
        <v>110</v>
      </c>
      <c r="N34" s="294">
        <v>400</v>
      </c>
      <c r="O34" s="84">
        <v>410</v>
      </c>
      <c r="P34" s="84">
        <v>400</v>
      </c>
      <c r="S34" s="295"/>
      <c r="AB34" s="84"/>
      <c r="AC34" s="84"/>
    </row>
    <row r="35" spans="2:29" x14ac:dyDescent="0.2">
      <c r="L35" s="84" t="s">
        <v>111</v>
      </c>
      <c r="N35" s="294">
        <v>400</v>
      </c>
      <c r="O35" s="294">
        <v>400</v>
      </c>
      <c r="P35" s="294">
        <v>400</v>
      </c>
      <c r="Q35" s="294"/>
      <c r="R35" s="294"/>
      <c r="S35" s="294"/>
      <c r="AB35" s="84"/>
      <c r="AC35" s="84"/>
    </row>
    <row r="36" spans="2:29" x14ac:dyDescent="0.2">
      <c r="N36" s="294"/>
      <c r="O36" s="294"/>
      <c r="P36" s="294"/>
      <c r="Q36" s="294"/>
      <c r="R36" s="294"/>
      <c r="S36" s="366"/>
      <c r="AB36" s="84"/>
      <c r="AC36" s="84"/>
    </row>
    <row r="37" spans="2:29" x14ac:dyDescent="0.2">
      <c r="AB37" s="84"/>
      <c r="AC37" s="84"/>
    </row>
    <row r="38" spans="2:29" x14ac:dyDescent="0.2">
      <c r="AB38" s="84"/>
      <c r="AC38" s="84"/>
    </row>
    <row r="39" spans="2:29" ht="27.95" customHeight="1" x14ac:dyDescent="0.2">
      <c r="B39" s="552" t="s">
        <v>112</v>
      </c>
      <c r="C39" s="552"/>
      <c r="D39" s="552"/>
      <c r="E39" s="552"/>
      <c r="F39" s="552"/>
      <c r="G39" s="552"/>
      <c r="H39" s="552"/>
      <c r="I39" s="552"/>
      <c r="J39" s="552"/>
      <c r="K39" s="552"/>
      <c r="AB39" s="84"/>
      <c r="AC39" s="84"/>
    </row>
    <row r="40" spans="2:29" x14ac:dyDescent="0.2">
      <c r="AB40" s="84"/>
      <c r="AC40" s="84"/>
    </row>
    <row r="41" spans="2:29" x14ac:dyDescent="0.2">
      <c r="AB41" s="84"/>
      <c r="AC41" s="84"/>
    </row>
    <row r="42" spans="2:29" x14ac:dyDescent="0.2">
      <c r="AB42" s="84"/>
      <c r="AC42" s="84"/>
    </row>
    <row r="43" spans="2:29" x14ac:dyDescent="0.2">
      <c r="AB43" s="84"/>
      <c r="AC43" s="84"/>
    </row>
    <row r="44" spans="2:29" x14ac:dyDescent="0.2">
      <c r="AB44" s="84"/>
      <c r="AC44" s="84"/>
    </row>
    <row r="45" spans="2:29" x14ac:dyDescent="0.2">
      <c r="AB45" s="84"/>
      <c r="AC45" s="84"/>
    </row>
    <row r="46" spans="2:29" x14ac:dyDescent="0.2">
      <c r="AB46" s="84"/>
      <c r="AC46" s="84"/>
    </row>
    <row r="47" spans="2:29" x14ac:dyDescent="0.2">
      <c r="AB47" s="84"/>
      <c r="AC47" s="84"/>
    </row>
    <row r="48" spans="2:29" x14ac:dyDescent="0.2">
      <c r="AB48" s="84"/>
      <c r="AC48" s="84"/>
    </row>
    <row r="49" spans="28:29" x14ac:dyDescent="0.2">
      <c r="AB49" s="84"/>
      <c r="AC49" s="84"/>
    </row>
    <row r="50" spans="28:29" x14ac:dyDescent="0.2">
      <c r="AB50" s="84"/>
      <c r="AC50" s="84"/>
    </row>
    <row r="51" spans="28:29" x14ac:dyDescent="0.2">
      <c r="AB51" s="84"/>
      <c r="AC51" s="84"/>
    </row>
    <row r="52" spans="28:29" x14ac:dyDescent="0.2">
      <c r="AB52" s="84"/>
      <c r="AC52" s="84"/>
    </row>
  </sheetData>
  <mergeCells count="2">
    <mergeCell ref="B39:K39"/>
    <mergeCell ref="B20:K20"/>
  </mergeCells>
  <phoneticPr fontId="42" type="noConversion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6E608-A9A2-43F2-86A4-1DC69F12E4B5}">
  <sheetPr codeName="Hoja8">
    <pageSetUpPr fitToPage="1"/>
  </sheetPr>
  <dimension ref="B1:M25"/>
  <sheetViews>
    <sheetView zoomScaleNormal="100" workbookViewId="0">
      <selection activeCell="L8" sqref="L8"/>
    </sheetView>
  </sheetViews>
  <sheetFormatPr baseColWidth="10" defaultColWidth="11.42578125" defaultRowHeight="15" x14ac:dyDescent="0.25"/>
  <cols>
    <col min="1" max="1" width="5" customWidth="1"/>
    <col min="2" max="2" width="18" customWidth="1"/>
    <col min="3" max="10" width="10.85546875" customWidth="1"/>
  </cols>
  <sheetData>
    <row r="1" spans="2:13" ht="15.75" thickBot="1" x14ac:dyDescent="0.3">
      <c r="D1" s="1"/>
      <c r="E1" s="1"/>
      <c r="F1" s="1"/>
      <c r="G1" s="1"/>
      <c r="H1" s="1"/>
      <c r="I1" s="1"/>
    </row>
    <row r="2" spans="2:13" ht="15.75" thickBot="1" x14ac:dyDescent="0.3">
      <c r="B2" s="554" t="s">
        <v>231</v>
      </c>
      <c r="C2" s="555"/>
      <c r="D2" s="555"/>
      <c r="E2" s="555"/>
      <c r="F2" s="555"/>
      <c r="G2" s="555"/>
      <c r="H2" s="555"/>
      <c r="I2" s="555"/>
      <c r="J2" s="556"/>
    </row>
    <row r="3" spans="2:13" x14ac:dyDescent="0.25">
      <c r="B3" s="557" t="s">
        <v>16</v>
      </c>
      <c r="C3" s="558"/>
      <c r="D3" s="558"/>
      <c r="E3" s="558"/>
      <c r="F3" s="558"/>
      <c r="G3" s="558"/>
      <c r="H3" s="558"/>
      <c r="I3" s="558"/>
      <c r="J3" s="559"/>
    </row>
    <row r="4" spans="2:13" x14ac:dyDescent="0.25">
      <c r="B4" s="549" t="s">
        <v>81</v>
      </c>
      <c r="C4" s="547">
        <v>2022</v>
      </c>
      <c r="D4" s="548"/>
      <c r="E4" s="546">
        <v>2023</v>
      </c>
      <c r="F4" s="546"/>
      <c r="G4" s="546">
        <v>2024</v>
      </c>
      <c r="H4" s="547"/>
      <c r="I4" s="546">
        <v>2025</v>
      </c>
      <c r="J4" s="563"/>
    </row>
    <row r="5" spans="2:13" ht="20.25" customHeight="1" x14ac:dyDescent="0.25">
      <c r="B5" s="550"/>
      <c r="C5" s="109" t="s">
        <v>82</v>
      </c>
      <c r="D5" s="110" t="s">
        <v>83</v>
      </c>
      <c r="E5" s="109" t="s">
        <v>82</v>
      </c>
      <c r="F5" s="110" t="s">
        <v>83</v>
      </c>
      <c r="G5" s="109" t="s">
        <v>82</v>
      </c>
      <c r="H5" s="245" t="s">
        <v>83</v>
      </c>
      <c r="I5" s="109" t="s">
        <v>82</v>
      </c>
      <c r="J5" s="111" t="s">
        <v>83</v>
      </c>
    </row>
    <row r="6" spans="2:13" x14ac:dyDescent="0.25">
      <c r="B6" s="551"/>
      <c r="C6" s="106" t="s">
        <v>263</v>
      </c>
      <c r="D6" s="107" t="s">
        <v>264</v>
      </c>
      <c r="E6" s="106" t="s">
        <v>263</v>
      </c>
      <c r="F6" s="107" t="s">
        <v>264</v>
      </c>
      <c r="G6" s="106" t="s">
        <v>263</v>
      </c>
      <c r="H6" s="107" t="s">
        <v>264</v>
      </c>
      <c r="I6" s="106" t="s">
        <v>263</v>
      </c>
      <c r="J6" s="108" t="s">
        <v>264</v>
      </c>
    </row>
    <row r="7" spans="2:13" x14ac:dyDescent="0.25">
      <c r="B7" s="72" t="s">
        <v>87</v>
      </c>
      <c r="C7" s="132"/>
      <c r="D7" s="133"/>
      <c r="E7" s="132"/>
      <c r="F7" s="133"/>
      <c r="G7" s="132">
        <v>862.09</v>
      </c>
      <c r="H7" s="187">
        <v>525.28658260738439</v>
      </c>
      <c r="I7" s="132">
        <v>3277.6600000000003</v>
      </c>
      <c r="J7" s="134">
        <v>512.33146513061138</v>
      </c>
      <c r="L7" s="1"/>
      <c r="M7" s="1"/>
    </row>
    <row r="8" spans="2:13" x14ac:dyDescent="0.25">
      <c r="B8" s="72" t="s">
        <v>90</v>
      </c>
      <c r="C8" s="132">
        <v>9047</v>
      </c>
      <c r="D8" s="133">
        <v>365</v>
      </c>
      <c r="E8" s="132"/>
      <c r="F8" s="133"/>
      <c r="G8" s="132"/>
      <c r="H8" s="187"/>
      <c r="I8" s="132">
        <v>467.39</v>
      </c>
      <c r="J8" s="134">
        <v>304.76047840133509</v>
      </c>
      <c r="L8" s="1"/>
      <c r="M8" s="1"/>
    </row>
    <row r="9" spans="2:13" x14ac:dyDescent="0.25">
      <c r="B9" s="72" t="s">
        <v>113</v>
      </c>
      <c r="C9" s="132">
        <v>690.30000000000007</v>
      </c>
      <c r="D9" s="133">
        <v>730.76517456178476</v>
      </c>
      <c r="E9" s="132"/>
      <c r="F9" s="133"/>
      <c r="G9" s="132"/>
      <c r="H9" s="187"/>
      <c r="I9" s="132"/>
      <c r="J9" s="134"/>
      <c r="L9" s="1"/>
      <c r="M9" s="1"/>
    </row>
    <row r="10" spans="2:13" x14ac:dyDescent="0.25">
      <c r="B10" s="72" t="s">
        <v>92</v>
      </c>
      <c r="C10" s="132"/>
      <c r="D10" s="133"/>
      <c r="E10" s="132"/>
      <c r="F10" s="133"/>
      <c r="G10" s="132"/>
      <c r="H10" s="187"/>
      <c r="I10" s="132"/>
      <c r="J10" s="134"/>
      <c r="L10" s="1"/>
      <c r="M10" s="1"/>
    </row>
    <row r="11" spans="2:13" x14ac:dyDescent="0.25">
      <c r="B11" s="72" t="s">
        <v>93</v>
      </c>
      <c r="C11" s="132">
        <v>704.2015600000002</v>
      </c>
      <c r="D11" s="133">
        <v>384.27299138615928</v>
      </c>
      <c r="E11" s="132">
        <v>339.01800000000003</v>
      </c>
      <c r="F11" s="133">
        <v>426.19967081393906</v>
      </c>
      <c r="G11" s="132">
        <v>3559.4499999999994</v>
      </c>
      <c r="H11" s="187">
        <v>325.44515023388442</v>
      </c>
      <c r="I11" s="132">
        <v>4950.9250000000002</v>
      </c>
      <c r="J11" s="134">
        <v>318.74998510379368</v>
      </c>
      <c r="L11" s="1"/>
      <c r="M11" s="1"/>
    </row>
    <row r="12" spans="2:13" x14ac:dyDescent="0.25">
      <c r="B12" s="72" t="s">
        <v>115</v>
      </c>
      <c r="C12" s="132">
        <v>26250</v>
      </c>
      <c r="D12" s="133">
        <v>296</v>
      </c>
      <c r="E12" s="132"/>
      <c r="F12" s="133"/>
      <c r="G12" s="132"/>
      <c r="H12" s="187"/>
      <c r="I12" s="132"/>
      <c r="J12" s="134"/>
      <c r="L12" s="1"/>
      <c r="M12" s="1"/>
    </row>
    <row r="13" spans="2:13" x14ac:dyDescent="0.25">
      <c r="B13" s="72" t="s">
        <v>94</v>
      </c>
      <c r="C13" s="132"/>
      <c r="D13" s="133"/>
      <c r="E13" s="132"/>
      <c r="F13" s="133"/>
      <c r="G13" s="132"/>
      <c r="H13" s="187"/>
      <c r="I13" s="132">
        <v>70</v>
      </c>
      <c r="J13" s="134">
        <v>618.63771428571431</v>
      </c>
      <c r="L13" s="1"/>
      <c r="M13" s="1"/>
    </row>
    <row r="14" spans="2:13" x14ac:dyDescent="0.25">
      <c r="B14" s="72" t="s">
        <v>95</v>
      </c>
      <c r="C14" s="132">
        <v>30363.53</v>
      </c>
      <c r="D14" s="133">
        <v>298.61684922668741</v>
      </c>
      <c r="E14" s="132"/>
      <c r="F14" s="133"/>
      <c r="G14" s="132"/>
      <c r="H14" s="187"/>
      <c r="I14" s="132"/>
      <c r="J14" s="134"/>
      <c r="L14" s="1"/>
      <c r="M14" s="1"/>
    </row>
    <row r="15" spans="2:13" x14ac:dyDescent="0.25">
      <c r="B15" s="72" t="s">
        <v>96</v>
      </c>
      <c r="C15" s="132">
        <v>42.6</v>
      </c>
      <c r="D15" s="133">
        <v>464.22535211267603</v>
      </c>
      <c r="E15" s="132">
        <v>17</v>
      </c>
      <c r="F15" s="133">
        <v>307.53411764705879</v>
      </c>
      <c r="G15" s="132">
        <v>4166.8200000000006</v>
      </c>
      <c r="H15" s="187">
        <v>708.06298088230324</v>
      </c>
      <c r="I15" s="132">
        <v>1558.0200000000002</v>
      </c>
      <c r="J15" s="134">
        <v>580.41247865881053</v>
      </c>
      <c r="L15" s="1"/>
      <c r="M15" s="1"/>
    </row>
    <row r="16" spans="2:13" ht="15.75" thickBot="1" x14ac:dyDescent="0.3">
      <c r="B16" s="71" t="s">
        <v>98</v>
      </c>
      <c r="C16" s="135">
        <v>67097.631560000009</v>
      </c>
      <c r="D16" s="136">
        <v>311.99380683475198</v>
      </c>
      <c r="E16" s="135">
        <v>356.01800000000003</v>
      </c>
      <c r="F16" s="136">
        <v>420.53334381969449</v>
      </c>
      <c r="G16" s="135">
        <v>8588.36</v>
      </c>
      <c r="H16" s="468">
        <v>531.13994289945936</v>
      </c>
      <c r="I16" s="135">
        <v>10323.995000000001</v>
      </c>
      <c r="J16" s="170">
        <v>421.09634012802235</v>
      </c>
      <c r="L16" s="1"/>
      <c r="M16" s="1"/>
    </row>
    <row r="17" spans="2:13" ht="53.25" customHeight="1" thickBot="1" x14ac:dyDescent="0.3">
      <c r="B17" s="560" t="s">
        <v>287</v>
      </c>
      <c r="C17" s="561"/>
      <c r="D17" s="561"/>
      <c r="E17" s="561"/>
      <c r="F17" s="561"/>
      <c r="G17" s="561"/>
      <c r="H17" s="561"/>
      <c r="I17" s="561"/>
      <c r="J17" s="562"/>
      <c r="L17" s="1"/>
      <c r="M17" s="1"/>
    </row>
    <row r="18" spans="2:13" x14ac:dyDescent="0.25">
      <c r="L18" s="1"/>
      <c r="M18" s="1"/>
    </row>
    <row r="19" spans="2:13" x14ac:dyDescent="0.25">
      <c r="D19" t="s">
        <v>76</v>
      </c>
      <c r="I19" s="1"/>
      <c r="J19" s="1"/>
    </row>
    <row r="20" spans="2:13" x14ac:dyDescent="0.25">
      <c r="G20" s="1"/>
      <c r="H20" s="1"/>
    </row>
    <row r="21" spans="2:13" x14ac:dyDescent="0.25">
      <c r="F21" t="s">
        <v>76</v>
      </c>
      <c r="G21" s="1"/>
      <c r="H21" s="1"/>
    </row>
    <row r="25" spans="2:13" x14ac:dyDescent="0.25">
      <c r="F25" t="s">
        <v>76</v>
      </c>
    </row>
  </sheetData>
  <mergeCells count="8">
    <mergeCell ref="B2:J2"/>
    <mergeCell ref="B3:J3"/>
    <mergeCell ref="E4:F4"/>
    <mergeCell ref="B17:J17"/>
    <mergeCell ref="I4:J4"/>
    <mergeCell ref="C4:D4"/>
    <mergeCell ref="B4:B6"/>
    <mergeCell ref="G4:H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BB06-5C04-49A4-A295-AB78E3651108}">
  <sheetPr codeName="Hoja9">
    <pageSetUpPr fitToPage="1"/>
  </sheetPr>
  <dimension ref="B1:M25"/>
  <sheetViews>
    <sheetView zoomScaleNormal="100" zoomScaleSheetLayoutView="210" workbookViewId="0">
      <selection activeCell="M8" sqref="M8"/>
    </sheetView>
  </sheetViews>
  <sheetFormatPr baseColWidth="10" defaultColWidth="11.42578125" defaultRowHeight="15" x14ac:dyDescent="0.25"/>
  <cols>
    <col min="1" max="1" width="5" customWidth="1"/>
    <col min="2" max="2" width="17.85546875" customWidth="1"/>
    <col min="3" max="12" width="11.5703125" customWidth="1"/>
  </cols>
  <sheetData>
    <row r="1" spans="2:13" ht="15.75" thickBot="1" x14ac:dyDescent="0.3"/>
    <row r="2" spans="2:13" ht="15.75" thickBot="1" x14ac:dyDescent="0.3">
      <c r="B2" s="554" t="s">
        <v>232</v>
      </c>
      <c r="C2" s="555"/>
      <c r="D2" s="555"/>
      <c r="E2" s="555"/>
      <c r="F2" s="555"/>
      <c r="G2" s="555"/>
      <c r="H2" s="555"/>
      <c r="I2" s="555"/>
      <c r="J2" s="555"/>
      <c r="K2" s="570"/>
      <c r="L2" s="556"/>
    </row>
    <row r="3" spans="2:13" ht="18.399999999999999" customHeight="1" x14ac:dyDescent="0.25">
      <c r="B3" s="571" t="s">
        <v>265</v>
      </c>
      <c r="C3" s="572"/>
      <c r="D3" s="572"/>
      <c r="E3" s="572"/>
      <c r="F3" s="572"/>
      <c r="G3" s="572"/>
      <c r="H3" s="572"/>
      <c r="I3" s="572"/>
      <c r="J3" s="572"/>
      <c r="K3" s="573"/>
      <c r="L3" s="574"/>
    </row>
    <row r="4" spans="2:13" x14ac:dyDescent="0.25">
      <c r="B4" s="19" t="s">
        <v>201</v>
      </c>
      <c r="C4" s="567">
        <v>2022</v>
      </c>
      <c r="D4" s="567"/>
      <c r="E4" s="567"/>
      <c r="F4" s="433">
        <v>2023</v>
      </c>
      <c r="G4" s="568">
        <v>2024</v>
      </c>
      <c r="H4" s="575"/>
      <c r="I4" s="576"/>
      <c r="J4" s="567">
        <v>2025</v>
      </c>
      <c r="K4" s="568"/>
      <c r="L4" s="569"/>
    </row>
    <row r="5" spans="2:13" ht="15" customHeight="1" x14ac:dyDescent="0.25">
      <c r="B5" s="368" t="s">
        <v>81</v>
      </c>
      <c r="C5" s="367" t="s">
        <v>117</v>
      </c>
      <c r="D5" s="367" t="s">
        <v>118</v>
      </c>
      <c r="E5" s="367" t="s">
        <v>196</v>
      </c>
      <c r="F5" s="367" t="s">
        <v>117</v>
      </c>
      <c r="G5" s="367" t="s">
        <v>117</v>
      </c>
      <c r="H5" s="367">
        <v>11041200</v>
      </c>
      <c r="I5" s="367" t="s">
        <v>196</v>
      </c>
      <c r="J5" s="367" t="s">
        <v>117</v>
      </c>
      <c r="K5" s="406">
        <v>11041200</v>
      </c>
      <c r="L5" s="369" t="s">
        <v>196</v>
      </c>
    </row>
    <row r="6" spans="2:13" ht="15" customHeight="1" x14ac:dyDescent="0.25">
      <c r="B6" s="335" t="s">
        <v>87</v>
      </c>
      <c r="C6" s="143"/>
      <c r="D6" s="143"/>
      <c r="E6" s="143"/>
      <c r="F6" s="143"/>
      <c r="G6" s="143"/>
      <c r="H6" s="143"/>
      <c r="I6" s="143">
        <v>862.09</v>
      </c>
      <c r="J6" s="143"/>
      <c r="K6" s="407"/>
      <c r="L6" s="161">
        <v>3277.6600000000003</v>
      </c>
    </row>
    <row r="7" spans="2:13" ht="18" customHeight="1" x14ac:dyDescent="0.25">
      <c r="B7" s="335" t="s">
        <v>90</v>
      </c>
      <c r="C7" s="143">
        <v>9047</v>
      </c>
      <c r="D7" s="143"/>
      <c r="E7" s="143"/>
      <c r="F7" s="143"/>
      <c r="G7" s="143"/>
      <c r="H7" s="143"/>
      <c r="I7" s="143"/>
      <c r="J7" s="143">
        <v>467.39</v>
      </c>
      <c r="K7" s="407"/>
      <c r="L7" s="161"/>
    </row>
    <row r="8" spans="2:13" ht="18" customHeight="1" x14ac:dyDescent="0.25">
      <c r="B8" s="121" t="s">
        <v>113</v>
      </c>
      <c r="C8" s="143"/>
      <c r="D8" s="143">
        <v>610.30000000000007</v>
      </c>
      <c r="E8" s="143">
        <v>80</v>
      </c>
      <c r="F8" s="143"/>
      <c r="G8" s="143"/>
      <c r="H8" s="143"/>
      <c r="I8" s="143"/>
      <c r="J8" s="143"/>
      <c r="K8" s="407"/>
      <c r="L8" s="161"/>
    </row>
    <row r="9" spans="2:13" ht="18" customHeight="1" x14ac:dyDescent="0.25">
      <c r="B9" s="121" t="s">
        <v>93</v>
      </c>
      <c r="C9" s="143">
        <v>704.2015600000002</v>
      </c>
      <c r="D9" s="143"/>
      <c r="E9" s="143"/>
      <c r="F9" s="143">
        <v>339.01800000000003</v>
      </c>
      <c r="G9" s="143">
        <v>3454.4859999999999</v>
      </c>
      <c r="H9" s="143">
        <v>104.964</v>
      </c>
      <c r="I9" s="143"/>
      <c r="J9" s="143">
        <v>4898.4429999999993</v>
      </c>
      <c r="K9" s="407">
        <v>52.481999999999999</v>
      </c>
      <c r="L9" s="161"/>
      <c r="M9" t="s">
        <v>76</v>
      </c>
    </row>
    <row r="10" spans="2:13" ht="18" customHeight="1" x14ac:dyDescent="0.25">
      <c r="B10" s="121" t="s">
        <v>115</v>
      </c>
      <c r="C10" s="143">
        <v>26250</v>
      </c>
      <c r="D10" s="143"/>
      <c r="E10" s="143"/>
      <c r="F10" s="143"/>
      <c r="G10" s="143"/>
      <c r="H10" s="143"/>
      <c r="I10" s="143"/>
      <c r="J10" s="143"/>
      <c r="K10" s="407"/>
      <c r="L10" s="161"/>
    </row>
    <row r="11" spans="2:13" ht="18" customHeight="1" x14ac:dyDescent="0.25">
      <c r="B11" s="121" t="s">
        <v>94</v>
      </c>
      <c r="C11" s="143"/>
      <c r="D11" s="143"/>
      <c r="E11" s="143"/>
      <c r="F11" s="143"/>
      <c r="G11" s="143"/>
      <c r="H11" s="143"/>
      <c r="I11" s="143"/>
      <c r="J11" s="143"/>
      <c r="K11" s="407">
        <v>70</v>
      </c>
      <c r="L11" s="161"/>
    </row>
    <row r="12" spans="2:13" ht="18" customHeight="1" x14ac:dyDescent="0.25">
      <c r="B12" s="121" t="s">
        <v>95</v>
      </c>
      <c r="C12" s="143">
        <v>30363.53</v>
      </c>
      <c r="D12" s="143"/>
      <c r="E12" s="143"/>
      <c r="F12" s="143"/>
      <c r="G12" s="143"/>
      <c r="H12" s="143"/>
      <c r="I12" s="143"/>
      <c r="J12" s="143"/>
      <c r="K12" s="407"/>
      <c r="L12" s="161"/>
    </row>
    <row r="13" spans="2:13" ht="18" customHeight="1" x14ac:dyDescent="0.25">
      <c r="B13" s="121" t="s">
        <v>96</v>
      </c>
      <c r="C13" s="143">
        <v>17</v>
      </c>
      <c r="D13" s="143">
        <v>25.6</v>
      </c>
      <c r="E13" s="143"/>
      <c r="F13" s="143">
        <v>17</v>
      </c>
      <c r="G13" s="143">
        <v>17</v>
      </c>
      <c r="H13" s="143"/>
      <c r="I13" s="143">
        <v>4149.8200000000006</v>
      </c>
      <c r="J13" s="143">
        <v>34</v>
      </c>
      <c r="K13" s="407"/>
      <c r="L13" s="161">
        <v>1524.0200000000002</v>
      </c>
    </row>
    <row r="14" spans="2:13" ht="18" customHeight="1" thickBot="1" x14ac:dyDescent="0.3">
      <c r="B14" s="324" t="s">
        <v>98</v>
      </c>
      <c r="C14" s="336">
        <v>66381.73156</v>
      </c>
      <c r="D14" s="336">
        <v>635.90000000000009</v>
      </c>
      <c r="E14" s="336">
        <v>80</v>
      </c>
      <c r="F14" s="336">
        <v>356.01800000000003</v>
      </c>
      <c r="G14" s="336">
        <v>3471.4859999999999</v>
      </c>
      <c r="H14" s="336">
        <v>104.964</v>
      </c>
      <c r="I14" s="336">
        <v>5011.9100000000008</v>
      </c>
      <c r="J14" s="336">
        <v>5399.8329999999996</v>
      </c>
      <c r="K14" s="408">
        <v>122.482</v>
      </c>
      <c r="L14" s="337">
        <v>4801.68</v>
      </c>
    </row>
    <row r="15" spans="2:13" ht="45" customHeight="1" thickBot="1" x14ac:dyDescent="0.3">
      <c r="B15" s="564" t="s">
        <v>288</v>
      </c>
      <c r="C15" s="565"/>
      <c r="D15" s="565"/>
      <c r="E15" s="565"/>
      <c r="F15" s="565"/>
      <c r="G15" s="565"/>
      <c r="H15" s="565"/>
      <c r="I15" s="565"/>
      <c r="J15" s="565"/>
      <c r="K15" s="565"/>
      <c r="L15" s="566"/>
    </row>
    <row r="17" spans="2:12" x14ac:dyDescent="0.25">
      <c r="B17" s="533" t="s">
        <v>140</v>
      </c>
      <c r="C17" s="533"/>
      <c r="D17" s="533"/>
      <c r="E17" s="533"/>
      <c r="F17" s="533"/>
      <c r="G17" s="533"/>
      <c r="H17" s="533"/>
      <c r="I17" s="533"/>
      <c r="J17" s="533"/>
      <c r="K17" s="533"/>
      <c r="L17" s="533"/>
    </row>
    <row r="18" spans="2:12" ht="24.75" customHeight="1" x14ac:dyDescent="0.25">
      <c r="B18" s="329">
        <v>10049000</v>
      </c>
      <c r="C18" s="532" t="s">
        <v>141</v>
      </c>
      <c r="D18" s="532"/>
      <c r="E18" s="532"/>
      <c r="F18" s="532"/>
      <c r="G18" s="532"/>
      <c r="H18" s="532"/>
      <c r="I18" s="532"/>
      <c r="J18" s="532"/>
      <c r="K18" s="532"/>
      <c r="L18" s="532"/>
    </row>
    <row r="19" spans="2:12" ht="24.75" customHeight="1" x14ac:dyDescent="0.25">
      <c r="B19" s="329">
        <v>11041200</v>
      </c>
      <c r="C19" s="532" t="s">
        <v>142</v>
      </c>
      <c r="D19" s="532"/>
      <c r="E19" s="532"/>
      <c r="F19" s="532"/>
      <c r="G19" s="532"/>
      <c r="H19" s="532"/>
      <c r="I19" s="532"/>
      <c r="J19" s="532"/>
      <c r="K19" s="532"/>
      <c r="L19" s="532"/>
    </row>
    <row r="20" spans="2:12" ht="24.75" customHeight="1" x14ac:dyDescent="0.25">
      <c r="B20" s="329">
        <v>11042210</v>
      </c>
      <c r="C20" s="532" t="s">
        <v>143</v>
      </c>
      <c r="D20" s="532"/>
      <c r="E20" s="532"/>
      <c r="F20" s="532"/>
      <c r="G20" s="532"/>
      <c r="H20" s="532"/>
      <c r="I20" s="532"/>
      <c r="J20" s="532"/>
      <c r="K20" s="532"/>
      <c r="L20" s="532"/>
    </row>
    <row r="21" spans="2:12" ht="24.75" customHeight="1" x14ac:dyDescent="0.25">
      <c r="B21" s="329">
        <v>11042290</v>
      </c>
      <c r="C21" s="532" t="s">
        <v>144</v>
      </c>
      <c r="D21" s="532"/>
      <c r="E21" s="532"/>
      <c r="F21" s="532"/>
      <c r="G21" s="532"/>
      <c r="H21" s="532"/>
      <c r="I21" s="532"/>
      <c r="J21" s="532"/>
      <c r="K21" s="532"/>
      <c r="L21" s="532"/>
    </row>
    <row r="22" spans="2:12" ht="24.75" customHeight="1" x14ac:dyDescent="0.25">
      <c r="B22" s="329">
        <v>19041000</v>
      </c>
      <c r="C22" s="532" t="s">
        <v>145</v>
      </c>
      <c r="D22" s="532"/>
      <c r="E22" s="532"/>
      <c r="F22" s="532"/>
      <c r="G22" s="532"/>
      <c r="H22" s="532"/>
      <c r="I22" s="532"/>
      <c r="J22" s="532"/>
      <c r="K22" s="532"/>
      <c r="L22" s="532"/>
    </row>
    <row r="23" spans="2:12" ht="24.75" customHeight="1" x14ac:dyDescent="0.25">
      <c r="B23" s="329">
        <v>19042000</v>
      </c>
      <c r="C23" s="531" t="s">
        <v>146</v>
      </c>
      <c r="D23" s="531"/>
      <c r="E23" s="531"/>
      <c r="F23" s="531"/>
      <c r="G23" s="531"/>
      <c r="H23" s="531"/>
      <c r="I23" s="531"/>
      <c r="J23" s="531"/>
      <c r="K23" s="531"/>
      <c r="L23" s="531"/>
    </row>
    <row r="24" spans="2:12" ht="24.75" customHeight="1" x14ac:dyDescent="0.25">
      <c r="B24" s="329">
        <v>19049000</v>
      </c>
      <c r="C24" s="532" t="s">
        <v>147</v>
      </c>
      <c r="D24" s="532"/>
      <c r="E24" s="532"/>
      <c r="F24" s="532"/>
      <c r="G24" s="532"/>
      <c r="H24" s="532"/>
      <c r="I24" s="532"/>
      <c r="J24" s="532"/>
      <c r="K24" s="532"/>
      <c r="L24" s="532"/>
    </row>
    <row r="25" spans="2:12" ht="18" customHeight="1" x14ac:dyDescent="0.25"/>
  </sheetData>
  <mergeCells count="14">
    <mergeCell ref="J4:L4"/>
    <mergeCell ref="B2:L2"/>
    <mergeCell ref="B3:L3"/>
    <mergeCell ref="C4:E4"/>
    <mergeCell ref="G4:I4"/>
    <mergeCell ref="C21:L21"/>
    <mergeCell ref="C22:L22"/>
    <mergeCell ref="C23:L23"/>
    <mergeCell ref="C24:L24"/>
    <mergeCell ref="B15:L15"/>
    <mergeCell ref="C18:L18"/>
    <mergeCell ref="B17:L17"/>
    <mergeCell ref="C19:L19"/>
    <mergeCell ref="C20:L20"/>
  </mergeCells>
  <phoneticPr fontId="42" type="noConversion"/>
  <pageMargins left="0.70866141732283472" right="0.70866141732283472" top="0.74803149606299213" bottom="0.74803149606299213" header="0.31496062992125984" footer="0.31496062992125984"/>
  <pageSetup scale="88" orientation="landscape" r:id="rId1"/>
  <ignoredErrors>
    <ignoredError sqref="J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c55d5-8371-4031-a4eb-5a168a730c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386C6F72B6D94A8FC14A25320AAECD" ma:contentTypeVersion="11" ma:contentTypeDescription="Crear nuevo documento." ma:contentTypeScope="" ma:versionID="30faff1fea89a62ec90d64e60f2d7eab">
  <xsd:schema xmlns:xsd="http://www.w3.org/2001/XMLSchema" xmlns:xs="http://www.w3.org/2001/XMLSchema" xmlns:p="http://schemas.microsoft.com/office/2006/metadata/properties" xmlns:ns2="2fac55d5-8371-4031-a4eb-5a168a730c85" targetNamespace="http://schemas.microsoft.com/office/2006/metadata/properties" ma:root="true" ma:fieldsID="a23d1e4419566676f583335096cf0603" ns2:_="">
    <xsd:import namespace="2fac55d5-8371-4031-a4eb-5a168a730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55d5-8371-4031-a4eb-5a168a730c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e5dca69c-ad09-42b3-9c3a-b750c84e9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1828CE-8886-48C4-8AD8-E1529016FC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237B6F-193E-449E-801D-2BFE2E64DFF1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2fac55d5-8371-4031-a4eb-5a168a730c85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8039167-42C8-4AE6-8A60-6302E917E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c55d5-8371-4031-a4eb-5a168a730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34</vt:i4>
      </vt:variant>
    </vt:vector>
  </HeadingPairs>
  <TitlesOfParts>
    <vt:vector size="68" baseType="lpstr">
      <vt:lpstr>Portada</vt:lpstr>
      <vt:lpstr>Contenido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Contenido!Área_de_impresión</vt:lpstr>
      <vt:lpstr>Portada!Área_de_impresión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Paulina Loreto Contreras Hurtado</dc:creator>
  <cp:keywords/>
  <dc:description/>
  <cp:lastModifiedBy>Paulina Loreto Contreras Hurtado</cp:lastModifiedBy>
  <cp:revision/>
  <cp:lastPrinted>2026-01-09T14:12:17Z</cp:lastPrinted>
  <dcterms:created xsi:type="dcterms:W3CDTF">2019-05-29T16:58:00Z</dcterms:created>
  <dcterms:modified xsi:type="dcterms:W3CDTF">2026-01-09T14:13:44Z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0x010100C6386C6F72B6D94A8FC14A25320AAECD</vt:lpwstr>
  </property>
  <property fmtid="{D5CDD505-2E9C-101B-9397-08002B2CF9AE}" pid="3" name="MediaServiceImageTags">
    <vt:lpwstr/>
  </property>
</Properties>
</file>