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theme/themeOverride1.xml" ContentType="application/vnd.openxmlformats-officedocument.themeOverrid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8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9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0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1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12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13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14.xml" ContentType="application/vnd.openxmlformats-officedocument.drawing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15.xml" ContentType="application/vnd.openxmlformats-officedocument.drawing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odepa.sharepoint.com/sites/PolticaSectorial-Cereales/Documentos compartidos/Cereales/CEREALES HISTORICO/BOLETINES/Boletín Avena/2026/"/>
    </mc:Choice>
  </mc:AlternateContent>
  <xr:revisionPtr revIDLastSave="2635" documentId="13_ncr:1_{43BBBEB6-62FD-436B-A731-B18AC6C27108}" xr6:coauthVersionLast="47" xr6:coauthVersionMax="47" xr10:uidLastSave="{1BE9977E-1BDC-4463-9357-ED47B67625E4}"/>
  <bookViews>
    <workbookView xWindow="-120" yWindow="-120" windowWidth="29040" windowHeight="15720" tabRatio="826" xr2:uid="{00000000-000D-0000-FFFF-FFFF00000000}"/>
  </bookViews>
  <sheets>
    <sheet name="Portada" sheetId="44" r:id="rId1"/>
    <sheet name="Contenido" sheetId="45" r:id="rId2"/>
    <sheet name="1" sheetId="12" r:id="rId3"/>
    <sheet name="2" sheetId="52" r:id="rId4"/>
    <sheet name="3" sheetId="53" r:id="rId5"/>
    <sheet name="4" sheetId="24" r:id="rId6"/>
    <sheet name="5" sheetId="48" r:id="rId7"/>
    <sheet name="6" sheetId="25" r:id="rId8"/>
    <sheet name="7" sheetId="58" r:id="rId9"/>
    <sheet name="8" sheetId="51" r:id="rId10"/>
    <sheet name="9" sheetId="79" r:id="rId11"/>
    <sheet name="10" sheetId="27" r:id="rId12"/>
    <sheet name="11" sheetId="28" r:id="rId13"/>
    <sheet name="12" sheetId="60" r:id="rId14"/>
    <sheet name="13" sheetId="63" r:id="rId15"/>
    <sheet name="14" sheetId="73" r:id="rId16"/>
    <sheet name="15" sheetId="74" r:id="rId17"/>
    <sheet name="16" sheetId="81" r:id="rId18"/>
    <sheet name="17" sheetId="29" r:id="rId19"/>
    <sheet name="18" sheetId="67" r:id="rId20"/>
    <sheet name="19" sheetId="69" r:id="rId21"/>
    <sheet name="20" sheetId="70" r:id="rId22"/>
    <sheet name="21" sheetId="75" r:id="rId23"/>
    <sheet name="22" sheetId="82" r:id="rId24"/>
    <sheet name="23" sheetId="30" r:id="rId25"/>
    <sheet name="24" sheetId="78" r:id="rId26"/>
    <sheet name="25" sheetId="89" r:id="rId27"/>
    <sheet name="26" sheetId="83" r:id="rId28"/>
    <sheet name="27" sheetId="31" r:id="rId29"/>
    <sheet name="28" sheetId="84" r:id="rId30"/>
    <sheet name="29" sheetId="76" r:id="rId31"/>
    <sheet name="30" sheetId="85" r:id="rId32"/>
    <sheet name="31" sheetId="86" r:id="rId33"/>
    <sheet name="32" sheetId="88" r:id="rId34"/>
  </sheets>
  <externalReferences>
    <externalReference r:id="rId35"/>
  </externalReferences>
  <definedNames>
    <definedName name="_xlnm.Print_Area" localSheetId="2">'1'!$A$1:$J$21</definedName>
    <definedName name="_xlnm.Print_Area" localSheetId="11">'10'!$A$1:$F$12</definedName>
    <definedName name="_xlnm.Print_Area" localSheetId="12">'11'!$A$1:$J$30</definedName>
    <definedName name="_xlnm.Print_Area" localSheetId="13">'12'!$A$1:$S$38</definedName>
    <definedName name="_xlnm.Print_Area" localSheetId="14">'13'!$A$1:$O$28</definedName>
    <definedName name="_xlnm.Print_Area" localSheetId="15">'14'!$B$2:$O$28</definedName>
    <definedName name="_xlnm.Print_Area" localSheetId="16">'15'!$A$1:$O$27</definedName>
    <definedName name="_xlnm.Print_Area" localSheetId="17">'16'!$A$1:$L$34</definedName>
    <definedName name="_xlnm.Print_Area" localSheetId="18">'17'!$A$1:$K$46</definedName>
    <definedName name="_xlnm.Print_Area" localSheetId="19">'18'!$A$1:$Y$55</definedName>
    <definedName name="_xlnm.Print_Area" localSheetId="20">'19'!$B$2:$N$33</definedName>
    <definedName name="_xlnm.Print_Area" localSheetId="3">'2'!$B$1:$I$29</definedName>
    <definedName name="_xlnm.Print_Area" localSheetId="21">'20'!$B$2:$O$45</definedName>
    <definedName name="_xlnm.Print_Area" localSheetId="22">'21'!$B$2:$O$45</definedName>
    <definedName name="_xlnm.Print_Area" localSheetId="23">'22'!$B$1:$K$36</definedName>
    <definedName name="_xlnm.Print_Area" localSheetId="24">'23'!$A$1:$K$29</definedName>
    <definedName name="_xlnm.Print_Area" localSheetId="25">'24'!$B$2:$O$42</definedName>
    <definedName name="_xlnm.Print_Area" localSheetId="26">'25'!$B$2:$O$42</definedName>
    <definedName name="_xlnm.Print_Area" localSheetId="27">'26'!$B$1:$K$37</definedName>
    <definedName name="_xlnm.Print_Area" localSheetId="28">'27'!$B$2:$J$28</definedName>
    <definedName name="_xlnm.Print_Area" localSheetId="29">'28'!$B$1:$K$34</definedName>
    <definedName name="_xlnm.Print_Area" localSheetId="30">'29'!$B$2:$K$28</definedName>
    <definedName name="_xlnm.Print_Area" localSheetId="4">'3'!$B$1:$L$34</definedName>
    <definedName name="_xlnm.Print_Area" localSheetId="31">'30'!$B$1:$Z$14</definedName>
    <definedName name="_xlnm.Print_Area" localSheetId="32">'31'!$B$1:$K$35</definedName>
    <definedName name="_xlnm.Print_Area" localSheetId="33">'32'!$B$1:$K$33</definedName>
    <definedName name="_xlnm.Print_Area" localSheetId="5">'4'!$A$1:$K$18</definedName>
    <definedName name="_xlnm.Print_Area" localSheetId="6">'5'!$B$1:$K$41</definedName>
    <definedName name="_xlnm.Print_Area" localSheetId="7">'6'!$A$1:$K$14</definedName>
    <definedName name="_xlnm.Print_Area" localSheetId="8">'7'!$A$1:$M$25</definedName>
    <definedName name="_xlnm.Print_Area" localSheetId="9">'8'!$A$1:$L$33</definedName>
    <definedName name="_xlnm.Print_Area" localSheetId="10">'9'!$B$1:$M$38</definedName>
    <definedName name="_xlnm.Print_Area" localSheetId="1">Contenido!$A$1:$G$57</definedName>
    <definedName name="_xlnm.Print_Area" localSheetId="0">Portada!$A$1:$G$81</definedName>
  </definedNames>
  <calcPr calcId="191028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7" i="76" l="1"/>
  <c r="D17" i="76"/>
  <c r="E17" i="76"/>
  <c r="F17" i="76"/>
  <c r="G17" i="76"/>
  <c r="H17" i="76"/>
  <c r="I17" i="76"/>
  <c r="J17" i="76"/>
  <c r="C17" i="76"/>
  <c r="C5" i="69"/>
  <c r="D5" i="69"/>
  <c r="E5" i="69"/>
  <c r="F5" i="69"/>
  <c r="C6" i="69"/>
  <c r="D6" i="69"/>
  <c r="E6" i="69"/>
  <c r="F6" i="69"/>
  <c r="C7" i="69"/>
  <c r="D7" i="69"/>
  <c r="E7" i="69"/>
  <c r="F7" i="69"/>
  <c r="C8" i="69"/>
  <c r="D8" i="69"/>
  <c r="E8" i="69"/>
  <c r="F8" i="69"/>
  <c r="C9" i="69"/>
  <c r="D9" i="69"/>
  <c r="E9" i="69"/>
  <c r="F9" i="69"/>
  <c r="C10" i="69"/>
  <c r="D10" i="69"/>
  <c r="E10" i="69"/>
  <c r="F10" i="69"/>
  <c r="C11" i="69"/>
  <c r="D11" i="69"/>
  <c r="E11" i="69"/>
  <c r="F11" i="69"/>
  <c r="C12" i="69"/>
  <c r="D12" i="69"/>
  <c r="E12" i="69"/>
  <c r="F12" i="69"/>
  <c r="C13" i="69"/>
  <c r="D13" i="69"/>
  <c r="E13" i="69"/>
  <c r="F13" i="69"/>
  <c r="C14" i="69"/>
  <c r="D14" i="69"/>
  <c r="E14" i="69"/>
  <c r="F14" i="69"/>
  <c r="C15" i="69"/>
  <c r="D15" i="69"/>
  <c r="E15" i="69"/>
  <c r="F15" i="69"/>
  <c r="C12" i="63"/>
  <c r="H5" i="63"/>
  <c r="H6" i="63"/>
  <c r="H12" i="63" s="1"/>
  <c r="H7" i="63"/>
  <c r="H8" i="63"/>
  <c r="H9" i="63"/>
  <c r="H10" i="63"/>
  <c r="H11" i="63"/>
  <c r="C5" i="63"/>
  <c r="D5" i="63"/>
  <c r="E5" i="63"/>
  <c r="E12" i="63" s="1"/>
  <c r="F5" i="63"/>
  <c r="C6" i="63"/>
  <c r="D6" i="63"/>
  <c r="E6" i="63"/>
  <c r="F6" i="63"/>
  <c r="C7" i="63"/>
  <c r="D7" i="63"/>
  <c r="E7" i="63"/>
  <c r="F7" i="63"/>
  <c r="C8" i="63"/>
  <c r="D8" i="63"/>
  <c r="E8" i="63"/>
  <c r="F8" i="63"/>
  <c r="C9" i="63"/>
  <c r="D9" i="63"/>
  <c r="E9" i="63"/>
  <c r="F9" i="63"/>
  <c r="C10" i="63"/>
  <c r="D10" i="63"/>
  <c r="E10" i="63"/>
  <c r="F10" i="63"/>
  <c r="C11" i="63"/>
  <c r="D11" i="63"/>
  <c r="E11" i="63"/>
  <c r="F11" i="63"/>
  <c r="M15" i="88"/>
  <c r="N15" i="88"/>
  <c r="D12" i="63" l="1"/>
  <c r="F12" i="63"/>
  <c r="N15" i="69"/>
  <c r="M15" i="69"/>
  <c r="N14" i="69"/>
  <c r="M14" i="69"/>
  <c r="N13" i="69"/>
  <c r="M13" i="69"/>
  <c r="N12" i="69"/>
  <c r="M12" i="69"/>
  <c r="N11" i="69"/>
  <c r="M11" i="69"/>
  <c r="N10" i="69"/>
  <c r="M10" i="69"/>
  <c r="N9" i="69"/>
  <c r="M9" i="69"/>
  <c r="N8" i="69"/>
  <c r="M8" i="69"/>
  <c r="N7" i="69"/>
  <c r="M7" i="69"/>
  <c r="N6" i="69"/>
  <c r="M6" i="69"/>
  <c r="N5" i="69"/>
  <c r="M5" i="69"/>
  <c r="N11" i="63"/>
  <c r="N10" i="63"/>
  <c r="N9" i="63"/>
  <c r="N8" i="63"/>
  <c r="N7" i="63"/>
  <c r="N6" i="63"/>
  <c r="N5" i="63"/>
  <c r="N17" i="48"/>
  <c r="J5" i="69"/>
  <c r="K5" i="69"/>
  <c r="L5" i="69"/>
  <c r="J6" i="69"/>
  <c r="K6" i="69"/>
  <c r="L6" i="69"/>
  <c r="J7" i="69"/>
  <c r="K7" i="69"/>
  <c r="L7" i="69"/>
  <c r="J8" i="69"/>
  <c r="K8" i="69"/>
  <c r="L8" i="69"/>
  <c r="J9" i="69"/>
  <c r="K9" i="69"/>
  <c r="L9" i="69"/>
  <c r="J10" i="69"/>
  <c r="K10" i="69"/>
  <c r="L10" i="69"/>
  <c r="J11" i="69"/>
  <c r="K11" i="69"/>
  <c r="L11" i="69"/>
  <c r="J12" i="69"/>
  <c r="K12" i="69"/>
  <c r="L12" i="69"/>
  <c r="J13" i="69"/>
  <c r="K13" i="69"/>
  <c r="L13" i="69"/>
  <c r="J14" i="69"/>
  <c r="K14" i="69"/>
  <c r="L14" i="69"/>
  <c r="J15" i="69"/>
  <c r="K15" i="69"/>
  <c r="L15" i="69"/>
  <c r="K5" i="63"/>
  <c r="K6" i="63"/>
  <c r="K7" i="63"/>
  <c r="K8" i="63"/>
  <c r="K9" i="63"/>
  <c r="K10" i="63"/>
  <c r="K11" i="63"/>
  <c r="I15" i="69"/>
  <c r="I14" i="69"/>
  <c r="I13" i="69"/>
  <c r="I12" i="69"/>
  <c r="I11" i="69"/>
  <c r="I10" i="69"/>
  <c r="I9" i="69"/>
  <c r="I8" i="69"/>
  <c r="I7" i="69"/>
  <c r="I6" i="69"/>
  <c r="I5" i="69"/>
  <c r="N12" i="63" l="1"/>
  <c r="K12" i="63"/>
  <c r="L5" i="63"/>
  <c r="M5" i="63"/>
  <c r="L6" i="63"/>
  <c r="M6" i="63"/>
  <c r="L7" i="63"/>
  <c r="M7" i="63"/>
  <c r="L8" i="63"/>
  <c r="M8" i="63"/>
  <c r="L9" i="63"/>
  <c r="M9" i="63"/>
  <c r="L10" i="63"/>
  <c r="M10" i="63"/>
  <c r="L11" i="63"/>
  <c r="M11" i="63"/>
  <c r="J5" i="63"/>
  <c r="J6" i="63"/>
  <c r="J7" i="63"/>
  <c r="J8" i="63"/>
  <c r="J9" i="63"/>
  <c r="J10" i="63"/>
  <c r="J11" i="63"/>
  <c r="I11" i="63"/>
  <c r="I10" i="63"/>
  <c r="I9" i="63"/>
  <c r="I8" i="63"/>
  <c r="I7" i="63"/>
  <c r="I6" i="63"/>
  <c r="I5" i="63"/>
  <c r="H15" i="69"/>
  <c r="H14" i="69"/>
  <c r="H13" i="69"/>
  <c r="H12" i="69"/>
  <c r="H11" i="69"/>
  <c r="H10" i="69"/>
  <c r="H9" i="69"/>
  <c r="H8" i="69"/>
  <c r="H7" i="69"/>
  <c r="H6" i="69"/>
  <c r="H5" i="69"/>
  <c r="I12" i="63" l="1"/>
  <c r="L12" i="63"/>
  <c r="M12" i="63"/>
  <c r="J12" i="63"/>
  <c r="G15" i="69"/>
  <c r="G14" i="69"/>
  <c r="G13" i="69"/>
  <c r="G12" i="69"/>
  <c r="G11" i="69"/>
  <c r="G10" i="69"/>
  <c r="G9" i="69"/>
  <c r="G8" i="69"/>
  <c r="G7" i="69"/>
  <c r="G6" i="69"/>
  <c r="G5" i="69"/>
  <c r="N15" i="81"/>
  <c r="O15" i="81"/>
  <c r="P15" i="81"/>
  <c r="G11" i="63"/>
  <c r="G10" i="63"/>
  <c r="G9" i="63"/>
  <c r="G8" i="63"/>
  <c r="G7" i="63"/>
  <c r="G6" i="63"/>
  <c r="G5" i="63"/>
  <c r="G12" i="63" l="1"/>
  <c r="O15" i="51"/>
  <c r="O16" i="84" l="1"/>
  <c r="P15" i="51"/>
  <c r="Q15" i="51"/>
  <c r="R15" i="51"/>
  <c r="N15" i="51"/>
  <c r="P17" i="48"/>
  <c r="Q17" i="48"/>
  <c r="R17" i="48"/>
  <c r="S17" i="48"/>
  <c r="T17" i="48"/>
  <c r="O17" i="48"/>
  <c r="N16" i="84"/>
  <c r="M16" i="84"/>
  <c r="N18" i="83"/>
  <c r="M18" i="83"/>
  <c r="O18" i="79"/>
  <c r="O14" i="86" l="1"/>
  <c r="M14" i="86"/>
  <c r="N14" i="86"/>
  <c r="P18" i="79" l="1"/>
  <c r="R18" i="79"/>
  <c r="O15" i="88" l="1"/>
  <c r="O18" i="83"/>
  <c r="O17" i="82"/>
  <c r="K6" i="12" l="1"/>
  <c r="K7" i="12"/>
  <c r="K8" i="12"/>
  <c r="K9" i="12"/>
  <c r="K10" i="12"/>
  <c r="K11" i="12"/>
  <c r="K12" i="12"/>
  <c r="L13" i="12" l="1"/>
  <c r="Q13" i="12" l="1"/>
  <c r="R13" i="12" s="1"/>
  <c r="L6" i="12" l="1"/>
  <c r="L7" i="12"/>
  <c r="L8" i="12"/>
  <c r="L9" i="12"/>
  <c r="L10" i="12"/>
  <c r="L11" i="12"/>
  <c r="L12" i="12"/>
  <c r="O6" i="12"/>
  <c r="O7" i="12"/>
  <c r="O8" i="12"/>
  <c r="O9" i="12"/>
  <c r="O10" i="12"/>
  <c r="O11" i="12"/>
  <c r="O12" i="12"/>
  <c r="N6" i="12"/>
  <c r="N7" i="12"/>
  <c r="N8" i="12"/>
  <c r="N9" i="12"/>
  <c r="N10" i="12"/>
  <c r="N11" i="12"/>
  <c r="N12" i="12"/>
  <c r="Q6" i="12"/>
  <c r="R6" i="12" s="1"/>
  <c r="Q7" i="12"/>
  <c r="R7" i="12" s="1"/>
  <c r="Q8" i="12"/>
  <c r="R8" i="12" s="1"/>
  <c r="Q9" i="12"/>
  <c r="R9" i="12" s="1"/>
  <c r="Q10" i="12"/>
  <c r="R10" i="12" s="1"/>
  <c r="Q11" i="12"/>
  <c r="R11" i="12" s="1"/>
  <c r="Q12" i="12"/>
  <c r="R12" i="12" s="1"/>
</calcChain>
</file>

<file path=xl/sharedStrings.xml><?xml version="1.0" encoding="utf-8"?>
<sst xmlns="http://schemas.openxmlformats.org/spreadsheetml/2006/main" count="1385" uniqueCount="290">
  <si>
    <t>Boletín de Avena</t>
  </si>
  <si>
    <t>Publicación de la Oficina de Estudios y Políticas Agrarias (Odepa)</t>
  </si>
  <si>
    <t>del Ministerio de Agricultura, Gobierno de Chile</t>
  </si>
  <si>
    <t>Directora y representante legal</t>
  </si>
  <si>
    <t>Andrea García Lizama</t>
  </si>
  <si>
    <t>Se puede reproducir total o parcialmente citando la fuente</t>
  </si>
  <si>
    <t>Teatinos 40, piso 7. Santiago, Chile</t>
  </si>
  <si>
    <t xml:space="preserve">www.odepa.gob.cl  </t>
  </si>
  <si>
    <t>TABLA DE CONTENIDO</t>
  </si>
  <si>
    <t>Tablas</t>
  </si>
  <si>
    <t>Descripción</t>
  </si>
  <si>
    <t>Página</t>
  </si>
  <si>
    <t>Nº 1</t>
  </si>
  <si>
    <t>Nº 2</t>
  </si>
  <si>
    <t>Chile: Exportaciones de avena forrajera por país de destino</t>
  </si>
  <si>
    <t>Nº 3</t>
  </si>
  <si>
    <t>Chile: Exportaciones de avena bruta por país de destino</t>
  </si>
  <si>
    <t>Nº 4</t>
  </si>
  <si>
    <t>Chile: Exportaciones de avena bruta por glosa arancelaria y país de destino</t>
  </si>
  <si>
    <t>Nº 5</t>
  </si>
  <si>
    <t xml:space="preserve">Chile: Exportaciones de avena procesada por tipo de producto </t>
  </si>
  <si>
    <t>Nº 6</t>
  </si>
  <si>
    <t>Chile: Exportaciones de avena pelada por país de destino</t>
  </si>
  <si>
    <t>Nº 7</t>
  </si>
  <si>
    <t>Chile: Exportaciones de avena pelada por glosa arancelaria y país de destino</t>
  </si>
  <si>
    <t>N° 8</t>
  </si>
  <si>
    <t>Chile: Exportaciones mensuales de avena pelada por región de destino</t>
  </si>
  <si>
    <t>N° 9</t>
  </si>
  <si>
    <t>Chile: Exportaciones mensuales de avena pelada por región y país de destino</t>
  </si>
  <si>
    <t>N° 10</t>
  </si>
  <si>
    <t>N° 11</t>
  </si>
  <si>
    <t>Chile: Exportaciones de avena en hojuelas por país de destino</t>
  </si>
  <si>
    <t>N° 12</t>
  </si>
  <si>
    <t>Chile: Exportaciones de avena en hojuelas por glosa arancelaria y país de destino</t>
  </si>
  <si>
    <t>N° 13</t>
  </si>
  <si>
    <t>Chile: Exportaciones mensuales de avena en hojuelas por región de destino</t>
  </si>
  <si>
    <t>N° 14</t>
  </si>
  <si>
    <t>Chile: Exportaciones mensuales de avena en hojuelas por región y país de destino</t>
  </si>
  <si>
    <t>N° 15</t>
  </si>
  <si>
    <t>N° 16</t>
  </si>
  <si>
    <t>Chile: Exportaciones de harina de avena por país de destino</t>
  </si>
  <si>
    <t>N° 17</t>
  </si>
  <si>
    <t>N° 18</t>
  </si>
  <si>
    <t>Chile: Exportaciones de barras de cereales de avena por país de destino</t>
  </si>
  <si>
    <t>N° 19</t>
  </si>
  <si>
    <t>Chile: Importaciones mensuales de avena por glosa arancelaria</t>
  </si>
  <si>
    <t>N° 20</t>
  </si>
  <si>
    <t>Gráficos</t>
  </si>
  <si>
    <t>Chile: Evolución de la superficie y producción nacional de avena</t>
  </si>
  <si>
    <t>Chile: Evolución de las exportaciones de avena por tipo</t>
  </si>
  <si>
    <t>N° 3</t>
  </si>
  <si>
    <t>Chile: Exportaciones mensuales de avena forrajera por país de destino</t>
  </si>
  <si>
    <t>N° 4</t>
  </si>
  <si>
    <t>Chile: Exportaciones mensuales de avena bruta por país de destino</t>
  </si>
  <si>
    <t>Nº 8</t>
  </si>
  <si>
    <t>Nº 9</t>
  </si>
  <si>
    <t>Nº 10</t>
  </si>
  <si>
    <t>Nº 11</t>
  </si>
  <si>
    <t>Nº 12</t>
  </si>
  <si>
    <t>Nº 13</t>
  </si>
  <si>
    <t>Nº 14</t>
  </si>
  <si>
    <t>Nº 15</t>
  </si>
  <si>
    <t>Nº 16</t>
  </si>
  <si>
    <t>Nº 17</t>
  </si>
  <si>
    <t>Nº 18</t>
  </si>
  <si>
    <t>Nº 19</t>
  </si>
  <si>
    <t>Nº 20</t>
  </si>
  <si>
    <t>Nº 21</t>
  </si>
  <si>
    <t>Nº 22</t>
  </si>
  <si>
    <t>Año</t>
  </si>
  <si>
    <t>Superficie
(ha)</t>
  </si>
  <si>
    <t>Variación Superficie</t>
  </si>
  <si>
    <t>Variación producción</t>
  </si>
  <si>
    <t>Total exportado</t>
  </si>
  <si>
    <t>Exportaciones avena procesada (%)</t>
  </si>
  <si>
    <t>Indice de concentración de empresa</t>
  </si>
  <si>
    <t xml:space="preserve"> </t>
  </si>
  <si>
    <t>Fuente: Elaborado por ODEPA con datos Servicio Nacional de Aduanas.</t>
  </si>
  <si>
    <t>Variación</t>
  </si>
  <si>
    <t>anual</t>
  </si>
  <si>
    <t xml:space="preserve">(%) </t>
  </si>
  <si>
    <t>País de destino</t>
  </si>
  <si>
    <t>Volumen</t>
  </si>
  <si>
    <t>Precio FOB</t>
  </si>
  <si>
    <t>(ton)</t>
  </si>
  <si>
    <t>(USD/ton)</t>
  </si>
  <si>
    <t>Argentina</t>
  </si>
  <si>
    <t>Colombia</t>
  </si>
  <si>
    <t>Costa Rica</t>
  </si>
  <si>
    <t>Cuba</t>
  </si>
  <si>
    <t>Ecuador</t>
  </si>
  <si>
    <t>Filipinas</t>
  </si>
  <si>
    <t>Guatemala</t>
  </si>
  <si>
    <t>Panamá</t>
  </si>
  <si>
    <t>Perú</t>
  </si>
  <si>
    <t>Rep. Dominicana</t>
  </si>
  <si>
    <t>Venezuela</t>
  </si>
  <si>
    <t>Total general</t>
  </si>
  <si>
    <t>Mes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</si>
  <si>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</si>
  <si>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</si>
  <si>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</si>
  <si>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</si>
  <si>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</si>
  <si>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</si>
  <si>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</si>
  <si>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</si>
  <si>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</si>
  <si>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</si>
  <si>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</si>
  <si>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</si>
  <si>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Fuente: elaborado por Odepa con información del Servicio Nacional de Aduanas.</t>
  </si>
  <si>
    <t>Estados Unidos</t>
  </si>
  <si>
    <t>India</t>
  </si>
  <si>
    <t>México</t>
  </si>
  <si>
    <t>Taiwán</t>
  </si>
  <si>
    <t>10049000</t>
  </si>
  <si>
    <t>11041200</t>
  </si>
  <si>
    <t>11042210</t>
  </si>
  <si>
    <t>Octubre</t>
  </si>
  <si>
    <t>Tipo de producto</t>
  </si>
  <si>
    <t>Barra/cereal avena</t>
  </si>
  <si>
    <t>Harina</t>
  </si>
  <si>
    <t>Hojuela</t>
  </si>
  <si>
    <t>Pelada</t>
  </si>
  <si>
    <t>Bolivia</t>
  </si>
  <si>
    <t>Brasil</t>
  </si>
  <si>
    <t>El Salvador</t>
  </si>
  <si>
    <t>Honduras</t>
  </si>
  <si>
    <t>Jamaica</t>
  </si>
  <si>
    <t>Malasia</t>
  </si>
  <si>
    <t>Nicaragua</t>
  </si>
  <si>
    <t>Tailandia</t>
  </si>
  <si>
    <t>Uruguay</t>
  </si>
  <si>
    <t>Vietnam</t>
  </si>
  <si>
    <t>Canadá</t>
  </si>
  <si>
    <t>11042290</t>
  </si>
  <si>
    <t>19041000</t>
  </si>
  <si>
    <t>19049000</t>
  </si>
  <si>
    <t>Descripción de las glosas arancelarias</t>
  </si>
  <si>
    <t>Las demás avenas (hasta 2012)</t>
  </si>
  <si>
    <t>Granos de avena, aplastados o en copos</t>
  </si>
  <si>
    <t>Granos de avena mondados</t>
  </si>
  <si>
    <t>Los demás granos de avena trabajados, excepto mondados</t>
  </si>
  <si>
    <t>Productos a base de cereales obtenidos por inflado o tostado</t>
  </si>
  <si>
    <t>Preparaciones alimenticias obtenidas con copos de cereales sin tostar o con mezclas de copos de cereales sin tostar y copos de cereales tostados o cereales inflados</t>
  </si>
  <si>
    <t>Los demás productos a base de cereales obtenidos por inflado o tostado</t>
  </si>
  <si>
    <t>Región</t>
  </si>
  <si>
    <t>Asia Oriental</t>
  </si>
  <si>
    <t>Caribe</t>
  </si>
  <si>
    <t>Centroamérica</t>
  </si>
  <si>
    <t>Norteamérica</t>
  </si>
  <si>
    <t>Sudamérica</t>
  </si>
  <si>
    <t>Sudeste Asiático</t>
  </si>
  <si>
    <t>Surasia</t>
  </si>
  <si>
    <t>Países</t>
  </si>
  <si>
    <t>China</t>
  </si>
  <si>
    <t>Haití</t>
  </si>
  <si>
    <t>Indonesia</t>
  </si>
  <si>
    <t>Jordania</t>
  </si>
  <si>
    <t>Líbano</t>
  </si>
  <si>
    <t>Marruecos</t>
  </si>
  <si>
    <t>Paraguay</t>
  </si>
  <si>
    <t>Puerto Rico</t>
  </si>
  <si>
    <t>Singapur</t>
  </si>
  <si>
    <t>Trinidad y Tobago</t>
  </si>
  <si>
    <t>África</t>
  </si>
  <si>
    <t>Medio Oriente</t>
  </si>
  <si>
    <t>Centro américa</t>
  </si>
  <si>
    <t>Norte américa</t>
  </si>
  <si>
    <t>Sud
américa</t>
  </si>
  <si>
    <t>11029000</t>
  </si>
  <si>
    <t>Precio CIF</t>
  </si>
  <si>
    <t>Alemania</t>
  </si>
  <si>
    <t>Australia</t>
  </si>
  <si>
    <t>N° 21</t>
  </si>
  <si>
    <t>Paulina Contreras H.</t>
  </si>
  <si>
    <t>Total</t>
  </si>
  <si>
    <t>Chile: Importaciones por tipo de avena y país de origen</t>
  </si>
  <si>
    <t>Avena: Producción y comercio exterior</t>
  </si>
  <si>
    <t>BOLETÍN DE AVENA</t>
  </si>
  <si>
    <t>11042210**</t>
  </si>
  <si>
    <t>Grano bruto**</t>
  </si>
  <si>
    <t>Avena Forrajera**</t>
  </si>
  <si>
    <t>Avena Procesada***</t>
  </si>
  <si>
    <t>Año / Glosa</t>
  </si>
  <si>
    <t>19042000</t>
  </si>
  <si>
    <t>Glosa / Mes</t>
  </si>
  <si>
    <t>Teléfono : 56 2 23973000</t>
  </si>
  <si>
    <t>Suma</t>
  </si>
  <si>
    <t>Chile: Precio FOB promedio mensual de avena forrajera por país de destino</t>
  </si>
  <si>
    <t>Chile: Precio FOB promedio mensual de avena bruta por país de destino</t>
  </si>
  <si>
    <t>Chile: Precio FOB promedio mensual de avena en hojuelas por región y país de destino</t>
  </si>
  <si>
    <t>Chile: Precio FOB promedio mensual de harina de avena por región y país de destino</t>
  </si>
  <si>
    <t>Nigeria</t>
  </si>
  <si>
    <t>Chile: Precio FOB promedio mensual de avena pelada por región y país de destino</t>
  </si>
  <si>
    <t>Chile: Exportaciones mensuales de harina de avena por región y país de destino</t>
  </si>
  <si>
    <t>Chile: Exportaciones mensuales de avena bruta</t>
  </si>
  <si>
    <t>Chile: Precio FOB promedio mensual de avena bruta</t>
  </si>
  <si>
    <t>Chile: Exportaciones mensuales de avena pelada</t>
  </si>
  <si>
    <t>Chile: Precio FOB promedio mensual de avena pelada</t>
  </si>
  <si>
    <t>Chile: Exportaciones mensuales de avena en hojuelas</t>
  </si>
  <si>
    <t>Chile: Precio FOB promedio mensual de avena en hojuelas</t>
  </si>
  <si>
    <t>Chile: Exportaciones mensuales de harina de avena</t>
  </si>
  <si>
    <t>Chile: Precio FOB promedio mensual de harina de avena</t>
  </si>
  <si>
    <t>Chile: Exportaciones mensuales de barra/cereales</t>
  </si>
  <si>
    <t>Chile: Precio FOB promedio mensual de barra/cereales</t>
  </si>
  <si>
    <t>Chile: Importaciones mensuales de avena grano bruto años</t>
  </si>
  <si>
    <t>Chile: Precio CIF promedio mensual de avena grano bruto</t>
  </si>
  <si>
    <t>Chile: Importaciones mensuales de avena procesada</t>
  </si>
  <si>
    <t>Chile: Precio CIF promedio mensual de avena procesada</t>
  </si>
  <si>
    <t>Tabla N°1</t>
  </si>
  <si>
    <t>Tabla N°2</t>
  </si>
  <si>
    <t>Tabla N°3</t>
  </si>
  <si>
    <t>Tabla N°4</t>
  </si>
  <si>
    <t>Tabla N°5</t>
  </si>
  <si>
    <t>Tabla N°6</t>
  </si>
  <si>
    <t>Tabla N°7</t>
  </si>
  <si>
    <t>Tabla N°8</t>
  </si>
  <si>
    <t>Tabla N°9</t>
  </si>
  <si>
    <t>Tabla N°10</t>
  </si>
  <si>
    <t>Tabla N°11</t>
  </si>
  <si>
    <t>Tabla N°12</t>
  </si>
  <si>
    <t>Tabla N°13</t>
  </si>
  <si>
    <t>Tabla N°14</t>
  </si>
  <si>
    <t>Tabla N°15</t>
  </si>
  <si>
    <t>Tabla N°16</t>
  </si>
  <si>
    <t>Tabla N°17</t>
  </si>
  <si>
    <t>Tabla N°18</t>
  </si>
  <si>
    <t>Tabla N°19</t>
  </si>
  <si>
    <t>Tabla N°20</t>
  </si>
  <si>
    <t>Tabla N° 21</t>
  </si>
  <si>
    <t>Avena forrajera</t>
  </si>
  <si>
    <t>Avena bruta</t>
  </si>
  <si>
    <t>Avena procesada</t>
  </si>
  <si>
    <t>Chile: Superficie, producción, rendimiento, exportaciones e importaciones</t>
  </si>
  <si>
    <t>Rendimiento
(qq/ha)</t>
  </si>
  <si>
    <t>Arabia Saudita</t>
  </si>
  <si>
    <t>Asia Occidental</t>
  </si>
  <si>
    <t>Barbados</t>
  </si>
  <si>
    <t>Exportaciones (t)</t>
  </si>
  <si>
    <t>Importaciones (t)</t>
  </si>
  <si>
    <t>Producción
(t)</t>
  </si>
  <si>
    <t>(t)</t>
  </si>
  <si>
    <t>(USD/t)</t>
  </si>
  <si>
    <t xml:space="preserve">  </t>
  </si>
  <si>
    <t>Bahrein</t>
  </si>
  <si>
    <t>Oceanía</t>
  </si>
  <si>
    <t>Febreo 2026</t>
  </si>
  <si>
    <t>Avance de información al 31 de enero 2026</t>
  </si>
  <si>
    <t>Fuente: elaborado por Odepa con información de INE.</t>
  </si>
  <si>
    <t>**Las cifras de superficie y producción de 2026 estarán disponibles a partir de marzo y julio, respectivamente.</t>
  </si>
  <si>
    <t>Descripción de glosas arancelarias</t>
  </si>
  <si>
    <t>Fuente: Servicio Nacional de Aduanas.</t>
  </si>
  <si>
    <t>Chile: Exportaciones de avena forrajera por año y país de destino</t>
  </si>
  <si>
    <t>2026*</t>
  </si>
  <si>
    <t>Chile: Exportaciones de avena bruta por año y país de destino</t>
  </si>
  <si>
    <t>-</t>
  </si>
  <si>
    <t>Chile: Exportaciones de avena bruta por año, glosa arancelaria y país de destino (t)</t>
  </si>
  <si>
    <t>Chile: Exportaciones de avena procesada por año y tipo de producto - volumen (t)</t>
  </si>
  <si>
    <t>Chile: Exportaciones de avena pelada por año, glosa arancelaria y país de destino - volumen (t)</t>
  </si>
  <si>
    <t>Chile: Exportaciones mensuales de avena pelada por región de destino en 2026 - volumen (t)</t>
  </si>
  <si>
    <t>Chile: Precio FOB promedio mensual de avena pelada por región y país de destino en 2026 (USD/t)</t>
  </si>
  <si>
    <t>Chile: Exportaciones mensuales de avena pelada por región y país de destino en 2026 - volumen (t)</t>
  </si>
  <si>
    <t xml:space="preserve">Chile: Exportaciones de avena en hojuelas por año y país de destino </t>
  </si>
  <si>
    <t>*Exportaciones en el periodo: enero 2026.
Fuente: elaborado por Odepa con información del Servicio Nacional de Aduanas.</t>
  </si>
  <si>
    <t>Chile: Exportaciones de avena en hojuelas por año, glosa arancelaria y país de destino - volumen (t)</t>
  </si>
  <si>
    <t>Chile: Precio FOB promedio mensual de avena en hojuelas por región y país de destino en 2026 (USD/t)</t>
  </si>
  <si>
    <t>Chile: Exportaciones mensuales de avena en hojuelas por región de destino en 2026 - volumen (t)</t>
  </si>
  <si>
    <t>Chile: Exportaciones mensuales de avena en hojuelas por región y país de destino en 2026 - volumen (t)</t>
  </si>
  <si>
    <t>Chile: Exportaciones de harina de avena por año y país de destino</t>
  </si>
  <si>
    <t>Chile: Exportaciones mensuales de harina de avena por región y país de destino 2026 (t)</t>
  </si>
  <si>
    <t>Chile: Precio FOB promedio mensual de harina de avena por región y país de destino en 2026 (USD/t)</t>
  </si>
  <si>
    <r>
      <t xml:space="preserve">*Exportaciones en el periodo: enero 2026.
</t>
    </r>
    <r>
      <rPr>
        <sz val="10"/>
        <color rgb="FF000000"/>
        <rFont val="Calibri"/>
        <family val="2"/>
        <scheme val="minor"/>
      </rPr>
      <t>Nota: Las cifras de exportaciones e importación de avena procesada consideran desde el boletín abril 2022 la glosa 1102900 "las demás harinas de cereales, excepto trigo y morcajo" para la avena.</t>
    </r>
    <r>
      <rPr>
        <sz val="10"/>
        <color indexed="8"/>
        <rFont val="Calibri"/>
        <family val="2"/>
        <scheme val="minor"/>
      </rPr>
      <t xml:space="preserve">
Fuente: elaborado por Odepa con información del Servicio Nacional de Aduanas.</t>
    </r>
  </si>
  <si>
    <r>
      <rPr>
        <b/>
        <sz val="10"/>
        <color rgb="FF000000"/>
        <rFont val="Calibri"/>
        <family val="2"/>
        <scheme val="minor"/>
      </rPr>
      <t xml:space="preserve">Notas: 
</t>
    </r>
    <r>
      <rPr>
        <sz val="10"/>
        <color rgb="FF000000"/>
        <rFont val="Calibri"/>
        <family val="2"/>
        <scheme val="minor"/>
      </rPr>
      <t>1. El 99,5% de las importaciones de 2021 fueron realizadas a través de la glosa arancelaria 10049000.
2. Desde el boletín de abril de 2022 las cifras de exportaciones e importaciones de avena procesada consideran la glosa 1102900 - "las demás harinas de cereales, excepto trigo y morcajo".
3. Las cifras de superficie y producción de 2026, estarán disponibles a partir de marzo y julio, respectivamente. 
*Incluye: avena en hojuelas, avena pelada, harina de avena y cereal para consumo humano. 
**Exportaciones e importaciones en el periodo: enero, 2026.
Fuente: elaborado por Odepa con información del INE y del Servicio Nacional de Aduanas.</t>
    </r>
  </si>
  <si>
    <t>*Incluye: avena en hojuelas, avena pelada, harina de avena y cereal para consumo humano.</t>
  </si>
  <si>
    <t>**Exportaciones en el periodo enero 2026.</t>
  </si>
  <si>
    <r>
      <rPr>
        <b/>
        <sz val="10"/>
        <color rgb="FF000000"/>
        <rFont val="Calibri"/>
        <family val="2"/>
        <scheme val="minor"/>
      </rPr>
      <t>Nota:</t>
    </r>
    <r>
      <rPr>
        <sz val="10"/>
        <color indexed="8"/>
        <rFont val="Calibri"/>
        <family val="2"/>
        <scheme val="minor"/>
      </rPr>
      <t xml:space="preserve">
*Exportaciones en el periodo: enero 2026.
Nota: Las exportaciones de avena forrajera se realizan a través de la partida arancelaria 10049000. 
Fuente: elaborado por Odepa con información del Servicio Nacional de Aduanas.</t>
    </r>
  </si>
  <si>
    <r>
      <rPr>
        <b/>
        <sz val="10"/>
        <color rgb="FF000000"/>
        <rFont val="Calibri"/>
        <family val="2"/>
        <scheme val="minor"/>
      </rPr>
      <t xml:space="preserve">Nota:
</t>
    </r>
    <r>
      <rPr>
        <sz val="10"/>
        <color indexed="8"/>
        <rFont val="Calibri"/>
        <family val="2"/>
        <scheme val="minor"/>
      </rPr>
      <t>*Exportaciones en el periodo: enero 2026.
Nota: Las exportaciones de avena bruta se realizan a través de las glosas arancelarias: 10049000, 110412000 y 11042210. 
Fuente: elaborado por Odepa con información del Servicio Nacional de Aduanas.</t>
    </r>
  </si>
  <si>
    <t>Fuente: elaborado por Odepa con información del Servicio Nacional de Aduanas.
*Exportaciones en el periodo: enero 2026.
**Avena Bruta exportada por glosa 11042210: Granos de avena mondados (pelados).</t>
  </si>
  <si>
    <t>2026**</t>
  </si>
  <si>
    <t>*Incluye cereales cuyo contenido principal sea avena.
**Exportaciones en el periodo: enero 2026.
Fuente: elaborado por Odepa con información del Servicio Nacional de Aduanas.</t>
  </si>
  <si>
    <t>Chile: Exportaciones de barras de cereales** de avena por año y país de destino</t>
  </si>
  <si>
    <t xml:space="preserve">Total </t>
  </si>
  <si>
    <r>
      <rPr>
        <b/>
        <sz val="9"/>
        <color rgb="FF000000"/>
        <rFont val="Calibri"/>
        <family val="2"/>
      </rPr>
      <t>*</t>
    </r>
    <r>
      <rPr>
        <sz val="9"/>
        <color rgb="FF000000"/>
        <rFont val="Calibri"/>
        <family val="2"/>
      </rPr>
      <t>Las cifras de exportaciones e importación de avena procesada consideran desde el boletín de abril 2022 la glosa 1102900 "las demás harinas de cereales, excepto trigo y morcajo" para la avena.
Fuente: elaborado por Odepa con información del Servicio Nacional de Aduanas.</t>
    </r>
  </si>
  <si>
    <t>Chile: Importaciones mensuales de avena por glosa arancelaria* en 2026 - volumen (t)</t>
  </si>
  <si>
    <t>*Importaciones en el periodo: enero 2026.
** Grano bruto y avena forrajera están consideradas dentro de las glosas: 10040000, 10041000 y 10049000.
*** Avena procesada considera las glosas: 11041200, 11042210, 11042290 y 19049000.
Fuente: elaborado por Odepa con información del Servicio Nacional de Aduanas.</t>
  </si>
  <si>
    <t>Nota: grano bruto está considerado dentro de las glosas 10040000, 10041000 y 10049000.
Fuente: elaborado por Odepa con información del Servicio Nacional de Aduanas.</t>
  </si>
  <si>
    <t>Nota: grano bruto está considerado dentro de las glosas: 10040000, 10041000 y 10049000.
Fuente: elaborado por Odepa con información del Servicio Nacional de Aduanas.</t>
  </si>
  <si>
    <t>Nota: avena procesada considera las glosas: 11041200, 11042210, 11042290 y 19049000.
Fuente: elaborado por Odepa con información del Servicio Nacional de Aduanas.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</si>
</sst>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1" formatCode="_ * #,##0_ ;_ * \-#,##0_ ;_ * &quot;-&quot;_ ;_ @_ "/>
    <numFmt numFmtId="43" formatCode="_ * #,##0.00_ ;_ * \-#,##0.00_ ;_ * &quot;-&quot;??_ ;_ @_ "/>
    <numFmt numFmtId="164" formatCode="_-* #,##0.00_-;\-* #,##0.00_-;_-* &quot;-&quot;??_-;_-@_-"/>
    <numFmt numFmtId="165" formatCode="_ * #,##0.0_ ;_ * \-#,##0.0_ ;_ * &quot;-&quot;_ ;_ @_ "/>
    <numFmt numFmtId="166" formatCode="_ * #,##0.00_ ;_ * \-#,##0.00_ ;_ * &quot;-&quot;_ ;_ @_ "/>
    <numFmt numFmtId="167" formatCode="0.0%"/>
    <numFmt numFmtId="168" formatCode="_ * #,##0.00000_ ;_ * \-#,##0.00000_ ;_ * &quot;-&quot;_ ;_ @_ "/>
    <numFmt numFmtId="169" formatCode="[$-10C0A]#,###,##0"/>
    <numFmt numFmtId="170" formatCode="_-* #,##0_-;\-* #,##0_-;_-* &quot;-&quot;??_-;_-@_-"/>
    <numFmt numFmtId="171" formatCode="0.0000%"/>
  </numFmts>
  <fonts count="64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rgb="FF000000"/>
      <name val="Calibri"/>
      <family val="2"/>
      <scheme val="minor"/>
    </font>
    <font>
      <sz val="9"/>
      <color indexed="8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Courier"/>
      <family val="3"/>
    </font>
    <font>
      <u/>
      <sz val="10"/>
      <color theme="10"/>
      <name val="Arial"/>
      <family val="2"/>
    </font>
    <font>
      <sz val="11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1"/>
      <color theme="1"/>
      <name val="Arial"/>
      <family val="2"/>
    </font>
    <font>
      <sz val="12"/>
      <color indexed="8"/>
      <name val="Verdana"/>
      <family val="2"/>
    </font>
    <font>
      <sz val="11"/>
      <color indexed="8"/>
      <name val="Verdana"/>
      <family val="2"/>
    </font>
    <font>
      <b/>
      <sz val="10"/>
      <color indexed="8"/>
      <name val="Verdana"/>
      <family val="2"/>
    </font>
    <font>
      <sz val="12"/>
      <color indexed="63"/>
      <name val="Verdana"/>
      <family val="2"/>
    </font>
    <font>
      <b/>
      <sz val="16"/>
      <name val="Arial"/>
      <family val="2"/>
    </font>
    <font>
      <sz val="16"/>
      <name val="Verdana"/>
      <family val="2"/>
    </font>
    <font>
      <sz val="10"/>
      <color indexed="8"/>
      <name val="Verdana"/>
      <family val="2"/>
    </font>
    <font>
      <b/>
      <sz val="12"/>
      <color indexed="63"/>
      <name val="Arial"/>
      <family val="2"/>
    </font>
    <font>
      <sz val="11"/>
      <color indexed="8"/>
      <name val="Arial"/>
      <family val="2"/>
    </font>
    <font>
      <sz val="7"/>
      <color indexed="8"/>
      <name val="Verdana"/>
      <family val="2"/>
    </font>
    <font>
      <sz val="12"/>
      <color indexed="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sz val="7"/>
      <name val="Arial"/>
      <family val="2"/>
    </font>
    <font>
      <sz val="7"/>
      <color indexed="8"/>
      <name val="Arial"/>
      <family val="2"/>
    </font>
    <font>
      <b/>
      <sz val="7"/>
      <color indexed="12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u/>
      <sz val="11"/>
      <color theme="10"/>
      <name val="Calibri"/>
      <family val="2"/>
      <scheme val="minor"/>
    </font>
    <font>
      <sz val="12"/>
      <name val="Arial"/>
      <family val="2"/>
    </font>
    <font>
      <sz val="10"/>
      <color indexed="10"/>
      <name val="Arial"/>
      <family val="2"/>
    </font>
    <font>
      <b/>
      <sz val="10"/>
      <color indexed="12"/>
      <name val="Arial"/>
      <family val="2"/>
    </font>
    <font>
      <u/>
      <sz val="10"/>
      <color indexed="12"/>
      <name val="Arial"/>
      <family val="2"/>
    </font>
    <font>
      <sz val="8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8"/>
      <color indexed="8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9"/>
      <name val="Calibri"/>
      <family val="2"/>
      <scheme val="minor"/>
    </font>
    <font>
      <b/>
      <sz val="8"/>
      <name val="Calibri"/>
      <family val="2"/>
      <scheme val="minor"/>
    </font>
    <font>
      <b/>
      <sz val="11"/>
      <color indexed="8"/>
      <name val="Arial"/>
      <family val="2"/>
    </font>
    <font>
      <sz val="14"/>
      <color indexed="8"/>
      <name val="Arial"/>
      <family val="2"/>
    </font>
    <font>
      <b/>
      <sz val="12"/>
      <color indexed="8"/>
      <name val="Arial"/>
      <family val="2"/>
    </font>
    <font>
      <b/>
      <sz val="9"/>
      <name val="Arial"/>
      <family val="2"/>
    </font>
    <font>
      <sz val="11"/>
      <color rgb="FFFFFFF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4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9"/>
      <color rgb="FF000000"/>
      <name val="Calibri"/>
      <family val="2"/>
    </font>
    <font>
      <b/>
      <sz val="9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rgb="FFA6A6A6"/>
      </right>
      <top style="medium">
        <color indexed="64"/>
      </top>
      <bottom style="medium">
        <color rgb="FFA6A6A6"/>
      </bottom>
      <diagonal/>
    </border>
    <border>
      <left/>
      <right style="medium">
        <color indexed="64"/>
      </right>
      <top style="medium">
        <color indexed="64"/>
      </top>
      <bottom style="medium">
        <color rgb="FFA6A6A6"/>
      </bottom>
      <diagonal/>
    </border>
    <border>
      <left style="medium">
        <color indexed="64"/>
      </left>
      <right style="medium">
        <color rgb="FFA6A6A6"/>
      </right>
      <top/>
      <bottom style="medium">
        <color rgb="FFA6A6A6"/>
      </bottom>
      <diagonal/>
    </border>
    <border>
      <left/>
      <right style="medium">
        <color indexed="64"/>
      </right>
      <top/>
      <bottom style="medium">
        <color rgb="FFA6A6A6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rgb="FFA6A6A6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</borders>
  <cellStyleXfs count="20">
    <xf numFmtId="0" fontId="0" fillId="0" borderId="0"/>
    <xf numFmtId="41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8" fillId="0" borderId="0"/>
    <xf numFmtId="0" fontId="11" fillId="0" borderId="0" applyNumberFormat="0" applyFill="0" applyBorder="0" applyAlignment="0" applyProtection="0">
      <alignment vertical="top"/>
      <protection locked="0"/>
    </xf>
    <xf numFmtId="43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10" fillId="0" borderId="0"/>
    <xf numFmtId="0" fontId="9" fillId="0" borderId="0"/>
    <xf numFmtId="0" fontId="9" fillId="0" borderId="0">
      <alignment wrapText="1"/>
    </xf>
    <xf numFmtId="0" fontId="9" fillId="0" borderId="0">
      <alignment wrapText="1"/>
    </xf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" fillId="0" borderId="0"/>
    <xf numFmtId="0" fontId="36" fillId="0" borderId="0" applyNumberFormat="0" applyFill="0" applyBorder="0" applyAlignment="0" applyProtection="0"/>
    <xf numFmtId="0" fontId="37" fillId="0" borderId="0"/>
  </cellStyleXfs>
  <cellXfs count="686">
    <xf numFmtId="0" fontId="0" fillId="0" borderId="0" xfId="0"/>
    <xf numFmtId="0" fontId="35" fillId="0" borderId="0" xfId="0" applyFont="1"/>
    <xf numFmtId="0" fontId="8" fillId="0" borderId="0" xfId="0" applyFont="1" applyAlignment="1">
      <alignment vertical="center"/>
    </xf>
    <xf numFmtId="0" fontId="29" fillId="0" borderId="0" xfId="17" applyFont="1" applyAlignment="1">
      <alignment vertical="center"/>
    </xf>
    <xf numFmtId="17" fontId="28" fillId="0" borderId="0" xfId="17" applyNumberFormat="1" applyFont="1" applyAlignment="1">
      <alignment horizontal="left" vertical="center"/>
    </xf>
    <xf numFmtId="0" fontId="38" fillId="0" borderId="0" xfId="17" applyFont="1" applyAlignment="1">
      <alignment vertical="center"/>
    </xf>
    <xf numFmtId="9" fontId="29" fillId="0" borderId="0" xfId="17" applyNumberFormat="1" applyFont="1" applyAlignment="1">
      <alignment vertical="center"/>
    </xf>
    <xf numFmtId="0" fontId="29" fillId="0" borderId="0" xfId="17" applyFont="1" applyAlignment="1">
      <alignment horizontal="left" vertical="center"/>
    </xf>
    <xf numFmtId="3" fontId="4" fillId="2" borderId="1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41" fontId="7" fillId="2" borderId="39" xfId="0" applyNumberFormat="1" applyFont="1" applyFill="1" applyBorder="1" applyAlignment="1">
      <alignment horizontal="center" vertical="center"/>
    </xf>
    <xf numFmtId="41" fontId="7" fillId="2" borderId="40" xfId="0" applyNumberFormat="1" applyFont="1" applyFill="1" applyBorder="1" applyAlignment="1">
      <alignment horizontal="center" vertical="center"/>
    </xf>
    <xf numFmtId="41" fontId="46" fillId="2" borderId="44" xfId="1" applyFont="1" applyFill="1" applyBorder="1" applyAlignment="1">
      <alignment horizontal="center" vertical="center"/>
    </xf>
    <xf numFmtId="41" fontId="46" fillId="2" borderId="43" xfId="1" applyFont="1" applyFill="1" applyBorder="1" applyAlignment="1">
      <alignment horizontal="center" vertical="center"/>
    </xf>
    <xf numFmtId="41" fontId="46" fillId="2" borderId="29" xfId="1" applyFont="1" applyFill="1" applyBorder="1" applyAlignment="1">
      <alignment horizontal="center" vertical="center"/>
    </xf>
    <xf numFmtId="41" fontId="46" fillId="2" borderId="68" xfId="1" applyFont="1" applyFill="1" applyBorder="1" applyAlignment="1">
      <alignment horizontal="center" vertical="center"/>
    </xf>
    <xf numFmtId="41" fontId="46" fillId="2" borderId="63" xfId="1" applyFont="1" applyFill="1" applyBorder="1" applyAlignment="1">
      <alignment horizontal="center" vertical="center"/>
    </xf>
    <xf numFmtId="41" fontId="46" fillId="2" borderId="1" xfId="1" applyFont="1" applyFill="1" applyBorder="1" applyAlignment="1">
      <alignment horizontal="center" vertical="center"/>
    </xf>
    <xf numFmtId="41" fontId="50" fillId="2" borderId="16" xfId="1" applyFont="1" applyFill="1" applyBorder="1" applyAlignment="1">
      <alignment horizontal="center" vertical="center"/>
    </xf>
    <xf numFmtId="41" fontId="7" fillId="2" borderId="34" xfId="0" applyNumberFormat="1" applyFont="1" applyFill="1" applyBorder="1" applyAlignment="1">
      <alignment horizontal="center" vertical="center"/>
    </xf>
    <xf numFmtId="0" fontId="17" fillId="2" borderId="0" xfId="17" applyFont="1" applyFill="1"/>
    <xf numFmtId="0" fontId="18" fillId="2" borderId="0" xfId="17" applyFont="1" applyFill="1"/>
    <xf numFmtId="0" fontId="0" fillId="2" borderId="0" xfId="0" applyFill="1"/>
    <xf numFmtId="0" fontId="19" fillId="2" borderId="0" xfId="17" applyFont="1" applyFill="1" applyAlignment="1">
      <alignment horizontal="center"/>
    </xf>
    <xf numFmtId="17" fontId="19" fillId="2" borderId="0" xfId="17" quotePrefix="1" applyNumberFormat="1" applyFont="1" applyFill="1" applyAlignment="1">
      <alignment horizontal="center"/>
    </xf>
    <xf numFmtId="0" fontId="20" fillId="2" borderId="0" xfId="17" applyFont="1" applyFill="1" applyAlignment="1">
      <alignment horizontal="left" indent="15"/>
    </xf>
    <xf numFmtId="0" fontId="23" fillId="2" borderId="0" xfId="17" applyFont="1" applyFill="1" applyAlignment="1">
      <alignment horizontal="center"/>
    </xf>
    <xf numFmtId="0" fontId="25" fillId="2" borderId="0" xfId="17" applyFont="1" applyFill="1"/>
    <xf numFmtId="0" fontId="26" fillId="2" borderId="0" xfId="17" applyFont="1" applyFill="1"/>
    <xf numFmtId="0" fontId="17" fillId="2" borderId="0" xfId="17" quotePrefix="1" applyFont="1" applyFill="1"/>
    <xf numFmtId="0" fontId="27" fillId="2" borderId="0" xfId="17" applyFont="1" applyFill="1"/>
    <xf numFmtId="0" fontId="30" fillId="2" borderId="0" xfId="17" applyFont="1" applyFill="1"/>
    <xf numFmtId="0" fontId="31" fillId="2" borderId="0" xfId="17" applyFont="1" applyFill="1" applyAlignment="1">
      <alignment vertical="center"/>
    </xf>
    <xf numFmtId="0" fontId="31" fillId="2" borderId="0" xfId="17" applyFont="1" applyFill="1"/>
    <xf numFmtId="0" fontId="32" fillId="2" borderId="0" xfId="17" applyFont="1" applyFill="1"/>
    <xf numFmtId="0" fontId="27" fillId="2" borderId="0" xfId="17" quotePrefix="1" applyFont="1" applyFill="1"/>
    <xf numFmtId="0" fontId="33" fillId="2" borderId="0" xfId="17" applyFont="1" applyFill="1"/>
    <xf numFmtId="0" fontId="34" fillId="2" borderId="0" xfId="17" applyFont="1" applyFill="1"/>
    <xf numFmtId="0" fontId="34" fillId="2" borderId="0" xfId="19" applyFont="1" applyFill="1" applyAlignment="1">
      <alignment horizontal="center" vertical="center"/>
    </xf>
    <xf numFmtId="0" fontId="34" fillId="2" borderId="27" xfId="19" applyFont="1" applyFill="1" applyBorder="1" applyAlignment="1">
      <alignment horizontal="left" vertical="center"/>
    </xf>
    <xf numFmtId="0" fontId="34" fillId="2" borderId="27" xfId="19" applyFont="1" applyFill="1" applyBorder="1" applyAlignment="1">
      <alignment vertical="center"/>
    </xf>
    <xf numFmtId="0" fontId="34" fillId="2" borderId="27" xfId="19" applyFont="1" applyFill="1" applyBorder="1" applyAlignment="1">
      <alignment horizontal="center" vertical="center"/>
    </xf>
    <xf numFmtId="0" fontId="8" fillId="2" borderId="0" xfId="19" applyFont="1" applyFill="1" applyAlignment="1">
      <alignment vertical="center"/>
    </xf>
    <xf numFmtId="0" fontId="8" fillId="2" borderId="0" xfId="19" applyFont="1" applyFill="1" applyAlignment="1">
      <alignment horizontal="center" vertical="center"/>
    </xf>
    <xf numFmtId="0" fontId="8" fillId="2" borderId="0" xfId="19" applyFont="1" applyFill="1" applyAlignment="1">
      <alignment horizontal="left" vertical="center"/>
    </xf>
    <xf numFmtId="0" fontId="11" fillId="2" borderId="0" xfId="18" quotePrefix="1" applyFont="1" applyFill="1" applyAlignment="1">
      <alignment horizontal="center" vertical="center"/>
    </xf>
    <xf numFmtId="0" fontId="8" fillId="2" borderId="0" xfId="17" applyFont="1" applyFill="1" applyAlignment="1">
      <alignment horizontal="left" vertical="center" wrapText="1"/>
    </xf>
    <xf numFmtId="0" fontId="11" fillId="2" borderId="0" xfId="18" applyFont="1" applyFill="1" applyAlignment="1">
      <alignment horizontal="center" vertical="center"/>
    </xf>
    <xf numFmtId="0" fontId="36" fillId="2" borderId="0" xfId="18" applyFill="1" applyAlignment="1">
      <alignment horizontal="center" vertical="center"/>
    </xf>
    <xf numFmtId="0" fontId="29" fillId="2" borderId="0" xfId="17" applyFont="1" applyFill="1" applyAlignment="1">
      <alignment vertical="center"/>
    </xf>
    <xf numFmtId="0" fontId="29" fillId="2" borderId="0" xfId="17" applyFont="1" applyFill="1" applyAlignment="1">
      <alignment horizontal="left" vertical="center" wrapText="1"/>
    </xf>
    <xf numFmtId="0" fontId="34" fillId="2" borderId="0" xfId="19" applyFont="1" applyFill="1" applyAlignment="1">
      <alignment horizontal="left" vertical="center"/>
    </xf>
    <xf numFmtId="0" fontId="40" fillId="2" borderId="0" xfId="18" applyFont="1" applyFill="1" applyAlignment="1">
      <alignment horizontal="center" vertical="center"/>
    </xf>
    <xf numFmtId="0" fontId="29" fillId="2" borderId="0" xfId="17" applyFont="1" applyFill="1" applyAlignment="1">
      <alignment horizontal="left" vertical="center"/>
    </xf>
    <xf numFmtId="0" fontId="8" fillId="2" borderId="0" xfId="17" applyFont="1" applyFill="1" applyAlignment="1">
      <alignment vertical="center"/>
    </xf>
    <xf numFmtId="0" fontId="8" fillId="2" borderId="0" xfId="0" applyFont="1" applyFill="1" applyAlignment="1">
      <alignment horizontal="left" vertical="center" readingOrder="1"/>
    </xf>
    <xf numFmtId="0" fontId="39" fillId="2" borderId="0" xfId="17" applyFont="1" applyFill="1" applyAlignment="1">
      <alignment vertical="center"/>
    </xf>
    <xf numFmtId="0" fontId="55" fillId="2" borderId="0" xfId="0" applyFont="1" applyFill="1" applyAlignment="1">
      <alignment horizontal="center" vertical="center" readingOrder="1"/>
    </xf>
    <xf numFmtId="0" fontId="4" fillId="2" borderId="0" xfId="0" applyFont="1" applyFill="1"/>
    <xf numFmtId="0" fontId="13" fillId="2" borderId="0" xfId="0" applyFont="1" applyFill="1"/>
    <xf numFmtId="0" fontId="13" fillId="2" borderId="0" xfId="0" applyFont="1" applyFill="1" applyAlignment="1">
      <alignment horizontal="center" vertical="center" wrapText="1"/>
    </xf>
    <xf numFmtId="0" fontId="14" fillId="2" borderId="0" xfId="0" applyFont="1" applyFill="1" applyAlignment="1">
      <alignment horizontal="center" vertical="center" wrapText="1"/>
    </xf>
    <xf numFmtId="0" fontId="47" fillId="2" borderId="21" xfId="0" applyFont="1" applyFill="1" applyBorder="1" applyAlignment="1">
      <alignment horizontal="center" vertical="center"/>
    </xf>
    <xf numFmtId="0" fontId="47" fillId="2" borderId="12" xfId="0" applyFont="1" applyFill="1" applyBorder="1" applyAlignment="1">
      <alignment horizontal="center" vertical="center" wrapText="1"/>
    </xf>
    <xf numFmtId="3" fontId="14" fillId="2" borderId="0" xfId="0" applyNumberFormat="1" applyFont="1" applyFill="1" applyAlignment="1">
      <alignment horizontal="center" vertical="center" wrapText="1"/>
    </xf>
    <xf numFmtId="3" fontId="14" fillId="2" borderId="9" xfId="0" applyNumberFormat="1" applyFont="1" applyFill="1" applyBorder="1" applyAlignment="1">
      <alignment horizontal="center" vertical="center" wrapText="1"/>
    </xf>
    <xf numFmtId="3" fontId="14" fillId="2" borderId="10" xfId="0" applyNumberFormat="1" applyFont="1" applyFill="1" applyBorder="1" applyAlignment="1">
      <alignment horizontal="center" vertical="center" wrapText="1"/>
    </xf>
    <xf numFmtId="3" fontId="14" fillId="2" borderId="2" xfId="0" applyNumberFormat="1" applyFont="1" applyFill="1" applyBorder="1" applyAlignment="1">
      <alignment horizontal="center" vertical="center"/>
    </xf>
    <xf numFmtId="3" fontId="14" fillId="2" borderId="3" xfId="0" applyNumberFormat="1" applyFont="1" applyFill="1" applyBorder="1" applyAlignment="1">
      <alignment horizontal="center" vertical="center" wrapText="1"/>
    </xf>
    <xf numFmtId="0" fontId="47" fillId="2" borderId="11" xfId="0" applyFont="1" applyFill="1" applyBorder="1" applyAlignment="1">
      <alignment horizontal="center" vertical="center"/>
    </xf>
    <xf numFmtId="3" fontId="4" fillId="2" borderId="28" xfId="0" applyNumberFormat="1" applyFont="1" applyFill="1" applyBorder="1" applyAlignment="1">
      <alignment horizontal="center" vertical="center"/>
    </xf>
    <xf numFmtId="3" fontId="4" fillId="2" borderId="12" xfId="0" applyNumberFormat="1" applyFont="1" applyFill="1" applyBorder="1" applyAlignment="1">
      <alignment horizontal="center" vertical="center"/>
    </xf>
    <xf numFmtId="9" fontId="13" fillId="2" borderId="0" xfId="2" applyFont="1" applyFill="1" applyBorder="1" applyAlignment="1">
      <alignment horizontal="center" vertical="center"/>
    </xf>
    <xf numFmtId="41" fontId="13" fillId="2" borderId="11" xfId="1" applyFont="1" applyFill="1" applyBorder="1" applyAlignment="1">
      <alignment horizontal="center" vertical="center"/>
    </xf>
    <xf numFmtId="41" fontId="13" fillId="2" borderId="12" xfId="1" applyFont="1" applyFill="1" applyBorder="1" applyAlignment="1">
      <alignment horizontal="center" vertical="center"/>
    </xf>
    <xf numFmtId="3" fontId="13" fillId="2" borderId="0" xfId="0" applyNumberFormat="1" applyFont="1" applyFill="1" applyAlignment="1">
      <alignment horizontal="center" vertical="center"/>
    </xf>
    <xf numFmtId="3" fontId="13" fillId="2" borderId="4" xfId="0" applyNumberFormat="1" applyFont="1" applyFill="1" applyBorder="1" applyAlignment="1">
      <alignment horizontal="center" vertical="center"/>
    </xf>
    <xf numFmtId="3" fontId="13" fillId="2" borderId="5" xfId="0" applyNumberFormat="1" applyFont="1" applyFill="1" applyBorder="1" applyAlignment="1">
      <alignment horizontal="center" vertical="center"/>
    </xf>
    <xf numFmtId="9" fontId="4" fillId="2" borderId="0" xfId="2" applyFont="1" applyFill="1"/>
    <xf numFmtId="167" fontId="4" fillId="2" borderId="0" xfId="2" applyNumberFormat="1" applyFont="1" applyFill="1"/>
    <xf numFmtId="1" fontId="4" fillId="2" borderId="1" xfId="0" applyNumberFormat="1" applyFont="1" applyFill="1" applyBorder="1" applyAlignment="1">
      <alignment horizontal="center" vertical="center"/>
    </xf>
    <xf numFmtId="41" fontId="13" fillId="2" borderId="21" xfId="1" applyFont="1" applyFill="1" applyBorder="1" applyAlignment="1">
      <alignment horizontal="center" vertical="center"/>
    </xf>
    <xf numFmtId="41" fontId="13" fillId="2" borderId="22" xfId="1" applyFont="1" applyFill="1" applyBorder="1" applyAlignment="1">
      <alignment horizontal="center" vertical="center"/>
    </xf>
    <xf numFmtId="3" fontId="13" fillId="2" borderId="23" xfId="0" applyNumberFormat="1" applyFont="1" applyFill="1" applyBorder="1" applyAlignment="1">
      <alignment horizontal="center" vertical="center"/>
    </xf>
    <xf numFmtId="3" fontId="13" fillId="2" borderId="24" xfId="0" applyNumberFormat="1" applyFont="1" applyFill="1" applyBorder="1" applyAlignment="1">
      <alignment horizontal="center" vertical="center"/>
    </xf>
    <xf numFmtId="1" fontId="6" fillId="2" borderId="1" xfId="0" applyNumberFormat="1" applyFont="1" applyFill="1" applyBorder="1" applyAlignment="1">
      <alignment horizontal="center" vertical="center"/>
    </xf>
    <xf numFmtId="169" fontId="4" fillId="2" borderId="1" xfId="0" applyNumberFormat="1" applyFont="1" applyFill="1" applyBorder="1" applyAlignment="1">
      <alignment horizontal="center" vertical="center"/>
    </xf>
    <xf numFmtId="3" fontId="4" fillId="2" borderId="1" xfId="1" applyNumberFormat="1" applyFont="1" applyFill="1" applyBorder="1" applyAlignment="1">
      <alignment horizontal="center" vertical="center"/>
    </xf>
    <xf numFmtId="41" fontId="13" fillId="2" borderId="0" xfId="1" applyFont="1" applyFill="1" applyBorder="1" applyAlignment="1">
      <alignment horizontal="center" vertical="center"/>
    </xf>
    <xf numFmtId="3" fontId="13" fillId="2" borderId="69" xfId="0" applyNumberFormat="1" applyFont="1" applyFill="1" applyBorder="1" applyAlignment="1">
      <alignment horizontal="center" vertical="center"/>
    </xf>
    <xf numFmtId="1" fontId="4" fillId="2" borderId="0" xfId="2" applyNumberFormat="1" applyFont="1" applyFill="1"/>
    <xf numFmtId="169" fontId="4" fillId="2" borderId="20" xfId="0" applyNumberFormat="1" applyFont="1" applyFill="1" applyBorder="1" applyAlignment="1">
      <alignment horizontal="center" vertical="center"/>
    </xf>
    <xf numFmtId="3" fontId="4" fillId="2" borderId="20" xfId="0" applyNumberFormat="1" applyFont="1" applyFill="1" applyBorder="1" applyAlignment="1">
      <alignment horizontal="center" vertical="center"/>
    </xf>
    <xf numFmtId="1" fontId="6" fillId="2" borderId="20" xfId="0" applyNumberFormat="1" applyFont="1" applyFill="1" applyBorder="1" applyAlignment="1">
      <alignment horizontal="center" vertical="center"/>
    </xf>
    <xf numFmtId="3" fontId="4" fillId="2" borderId="20" xfId="1" applyNumberFormat="1" applyFont="1" applyFill="1" applyBorder="1" applyAlignment="1">
      <alignment horizontal="center" vertical="center"/>
    </xf>
    <xf numFmtId="3" fontId="4" fillId="2" borderId="22" xfId="0" applyNumberFormat="1" applyFont="1" applyFill="1" applyBorder="1" applyAlignment="1">
      <alignment horizontal="center" vertical="center"/>
    </xf>
    <xf numFmtId="2" fontId="4" fillId="2" borderId="0" xfId="2" applyNumberFormat="1" applyFont="1" applyFill="1"/>
    <xf numFmtId="0" fontId="47" fillId="2" borderId="13" xfId="0" applyFont="1" applyFill="1" applyBorder="1" applyAlignment="1">
      <alignment horizontal="center" vertical="center"/>
    </xf>
    <xf numFmtId="169" fontId="4" fillId="2" borderId="16" xfId="0" applyNumberFormat="1" applyFont="1" applyFill="1" applyBorder="1" applyAlignment="1">
      <alignment horizontal="center" vertical="center"/>
    </xf>
    <xf numFmtId="3" fontId="4" fillId="2" borderId="16" xfId="0" applyNumberFormat="1" applyFont="1" applyFill="1" applyBorder="1" applyAlignment="1">
      <alignment horizontal="center" vertical="center"/>
    </xf>
    <xf numFmtId="1" fontId="6" fillId="2" borderId="16" xfId="0" applyNumberFormat="1" applyFont="1" applyFill="1" applyBorder="1" applyAlignment="1">
      <alignment horizontal="center" vertical="center"/>
    </xf>
    <xf numFmtId="3" fontId="4" fillId="2" borderId="16" xfId="1" applyNumberFormat="1" applyFont="1" applyFill="1" applyBorder="1" applyAlignment="1">
      <alignment horizontal="center" vertical="center"/>
    </xf>
    <xf numFmtId="3" fontId="4" fillId="2" borderId="14" xfId="0" applyNumberFormat="1" applyFont="1" applyFill="1" applyBorder="1" applyAlignment="1">
      <alignment horizontal="center" vertical="center"/>
    </xf>
    <xf numFmtId="41" fontId="13" fillId="2" borderId="0" xfId="1" applyFont="1" applyFill="1" applyBorder="1" applyAlignment="1">
      <alignment horizontal="left" vertical="center" wrapText="1"/>
    </xf>
    <xf numFmtId="0" fontId="13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vertical="center" wrapText="1"/>
    </xf>
    <xf numFmtId="10" fontId="4" fillId="2" borderId="0" xfId="0" applyNumberFormat="1" applyFont="1" applyFill="1" applyAlignment="1">
      <alignment vertical="center" wrapText="1"/>
    </xf>
    <xf numFmtId="9" fontId="4" fillId="2" borderId="0" xfId="2" applyFont="1" applyFill="1" applyBorder="1" applyAlignment="1">
      <alignment vertical="center" wrapText="1"/>
    </xf>
    <xf numFmtId="1" fontId="4" fillId="2" borderId="0" xfId="2" applyNumberFormat="1" applyFont="1" applyFill="1" applyBorder="1" applyAlignment="1">
      <alignment vertical="center" wrapText="1"/>
    </xf>
    <xf numFmtId="3" fontId="13" fillId="2" borderId="0" xfId="0" applyNumberFormat="1" applyFont="1" applyFill="1" applyAlignment="1">
      <alignment horizontal="center" vertical="center" wrapText="1"/>
    </xf>
    <xf numFmtId="165" fontId="4" fillId="2" borderId="0" xfId="1" applyNumberFormat="1" applyFont="1" applyFill="1"/>
    <xf numFmtId="3" fontId="6" fillId="2" borderId="0" xfId="0" applyNumberFormat="1" applyFont="1" applyFill="1" applyAlignment="1">
      <alignment horizontal="right" vertical="top" wrapText="1" readingOrder="1"/>
    </xf>
    <xf numFmtId="166" fontId="4" fillId="2" borderId="0" xfId="1" applyNumberFormat="1" applyFont="1" applyFill="1"/>
    <xf numFmtId="168" fontId="4" fillId="2" borderId="0" xfId="1" applyNumberFormat="1" applyFont="1" applyFill="1"/>
    <xf numFmtId="0" fontId="47" fillId="2" borderId="35" xfId="0" applyFont="1" applyFill="1" applyBorder="1" applyAlignment="1">
      <alignment horizontal="center" vertical="top" wrapText="1" readingOrder="1"/>
    </xf>
    <xf numFmtId="0" fontId="47" fillId="2" borderId="36" xfId="0" applyFont="1" applyFill="1" applyBorder="1" applyAlignment="1">
      <alignment horizontal="center" vertical="top" wrapText="1" readingOrder="1"/>
    </xf>
    <xf numFmtId="166" fontId="4" fillId="2" borderId="0" xfId="0" applyNumberFormat="1" applyFont="1" applyFill="1"/>
    <xf numFmtId="3" fontId="4" fillId="2" borderId="0" xfId="0" applyNumberFormat="1" applyFont="1" applyFill="1"/>
    <xf numFmtId="0" fontId="47" fillId="2" borderId="33" xfId="0" applyFont="1" applyFill="1" applyBorder="1" applyAlignment="1">
      <alignment horizontal="center" vertical="center"/>
    </xf>
    <xf numFmtId="3" fontId="4" fillId="2" borderId="29" xfId="0" applyNumberFormat="1" applyFont="1" applyFill="1" applyBorder="1" applyAlignment="1">
      <alignment horizontal="center" vertical="center"/>
    </xf>
    <xf numFmtId="3" fontId="4" fillId="2" borderId="79" xfId="0" applyNumberFormat="1" applyFont="1" applyFill="1" applyBorder="1" applyAlignment="1">
      <alignment horizontal="center" vertical="center"/>
    </xf>
    <xf numFmtId="3" fontId="4" fillId="2" borderId="42" xfId="0" applyNumberFormat="1" applyFont="1" applyFill="1" applyBorder="1" applyAlignment="1">
      <alignment horizontal="center" vertical="center"/>
    </xf>
    <xf numFmtId="0" fontId="47" fillId="2" borderId="16" xfId="0" applyFont="1" applyFill="1" applyBorder="1" applyAlignment="1">
      <alignment horizontal="center" vertical="center" wrapText="1"/>
    </xf>
    <xf numFmtId="0" fontId="47" fillId="2" borderId="14" xfId="0" applyFont="1" applyFill="1" applyBorder="1" applyAlignment="1">
      <alignment horizontal="center" vertical="center" wrapText="1"/>
    </xf>
    <xf numFmtId="0" fontId="49" fillId="2" borderId="0" xfId="0" applyFont="1" applyFill="1"/>
    <xf numFmtId="0" fontId="12" fillId="2" borderId="0" xfId="0" applyFont="1" applyFill="1"/>
    <xf numFmtId="0" fontId="43" fillId="2" borderId="1" xfId="0" applyFont="1" applyFill="1" applyBorder="1" applyAlignment="1">
      <alignment horizontal="center" vertical="center"/>
    </xf>
    <xf numFmtId="0" fontId="43" fillId="2" borderId="0" xfId="0" applyFont="1" applyFill="1"/>
    <xf numFmtId="0" fontId="43" fillId="2" borderId="0" xfId="0" applyFont="1" applyFill="1" applyAlignment="1">
      <alignment vertical="top"/>
    </xf>
    <xf numFmtId="41" fontId="5" fillId="2" borderId="55" xfId="1" applyFont="1" applyFill="1" applyBorder="1" applyAlignment="1">
      <alignment horizontal="center" vertical="center"/>
    </xf>
    <xf numFmtId="41" fontId="5" fillId="2" borderId="56" xfId="1" applyFont="1" applyFill="1" applyBorder="1" applyAlignment="1">
      <alignment horizontal="center" vertical="center" wrapText="1"/>
    </xf>
    <xf numFmtId="41" fontId="5" fillId="2" borderId="74" xfId="1" applyFont="1" applyFill="1" applyBorder="1" applyAlignment="1">
      <alignment horizontal="center" vertical="center" wrapText="1"/>
    </xf>
    <xf numFmtId="41" fontId="5" fillId="2" borderId="57" xfId="1" applyFont="1" applyFill="1" applyBorder="1" applyAlignment="1">
      <alignment horizontal="center" vertical="center" wrapText="1"/>
    </xf>
    <xf numFmtId="41" fontId="5" fillId="2" borderId="46" xfId="1" applyFont="1" applyFill="1" applyBorder="1" applyAlignment="1">
      <alignment horizontal="center" vertical="center"/>
    </xf>
    <xf numFmtId="41" fontId="5" fillId="2" borderId="47" xfId="1" applyFont="1" applyFill="1" applyBorder="1" applyAlignment="1">
      <alignment horizontal="center" vertical="center"/>
    </xf>
    <xf numFmtId="41" fontId="5" fillId="2" borderId="48" xfId="1" applyFont="1" applyFill="1" applyBorder="1" applyAlignment="1">
      <alignment horizontal="center" vertical="center"/>
    </xf>
    <xf numFmtId="41" fontId="5" fillId="2" borderId="11" xfId="1" applyFont="1" applyFill="1" applyBorder="1"/>
    <xf numFmtId="41" fontId="4" fillId="2" borderId="39" xfId="1" applyFont="1" applyFill="1" applyBorder="1" applyAlignment="1">
      <alignment horizontal="center" vertical="center"/>
    </xf>
    <xf numFmtId="41" fontId="4" fillId="2" borderId="34" xfId="1" applyFont="1" applyFill="1" applyBorder="1" applyAlignment="1">
      <alignment horizontal="center" vertical="center"/>
    </xf>
    <xf numFmtId="41" fontId="4" fillId="2" borderId="27" xfId="1" applyFont="1" applyFill="1" applyBorder="1" applyAlignment="1">
      <alignment horizontal="center" vertical="center"/>
    </xf>
    <xf numFmtId="41" fontId="4" fillId="2" borderId="40" xfId="1" applyFont="1" applyFill="1" applyBorder="1" applyAlignment="1">
      <alignment horizontal="center" vertical="center"/>
    </xf>
    <xf numFmtId="41" fontId="0" fillId="2" borderId="0" xfId="0" applyNumberFormat="1" applyFill="1"/>
    <xf numFmtId="167" fontId="0" fillId="2" borderId="0" xfId="2" applyNumberFormat="1" applyFont="1" applyFill="1"/>
    <xf numFmtId="167" fontId="0" fillId="2" borderId="0" xfId="0" applyNumberFormat="1" applyFill="1"/>
    <xf numFmtId="41" fontId="5" fillId="2" borderId="13" xfId="1" applyFont="1" applyFill="1" applyBorder="1"/>
    <xf numFmtId="41" fontId="5" fillId="2" borderId="37" xfId="1" applyFont="1" applyFill="1" applyBorder="1" applyAlignment="1">
      <alignment horizontal="center" vertical="center"/>
    </xf>
    <xf numFmtId="41" fontId="5" fillId="2" borderId="38" xfId="1" applyFont="1" applyFill="1" applyBorder="1" applyAlignment="1">
      <alignment horizontal="center" vertical="center"/>
    </xf>
    <xf numFmtId="41" fontId="5" fillId="2" borderId="18" xfId="1" applyFont="1" applyFill="1" applyBorder="1" applyAlignment="1">
      <alignment horizontal="center" vertical="center"/>
    </xf>
    <xf numFmtId="41" fontId="5" fillId="2" borderId="19" xfId="1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15" fillId="2" borderId="0" xfId="0" applyFont="1" applyFill="1"/>
    <xf numFmtId="0" fontId="46" fillId="2" borderId="0" xfId="0" applyFont="1" applyFill="1"/>
    <xf numFmtId="41" fontId="15" fillId="2" borderId="0" xfId="1" applyFont="1" applyFill="1"/>
    <xf numFmtId="41" fontId="15" fillId="2" borderId="0" xfId="0" applyNumberFormat="1" applyFont="1" applyFill="1"/>
    <xf numFmtId="1" fontId="15" fillId="2" borderId="0" xfId="0" applyNumberFormat="1" applyFont="1" applyFill="1"/>
    <xf numFmtId="0" fontId="46" fillId="2" borderId="0" xfId="0" applyFont="1" applyFill="1" applyAlignment="1">
      <alignment horizontal="left" vertical="center" wrapText="1"/>
    </xf>
    <xf numFmtId="0" fontId="46" fillId="2" borderId="0" xfId="0" applyFont="1" applyFill="1" applyAlignment="1">
      <alignment horizontal="left" vertical="top" wrapText="1"/>
    </xf>
    <xf numFmtId="41" fontId="5" fillId="2" borderId="51" xfId="1" applyFont="1" applyFill="1" applyBorder="1" applyAlignment="1">
      <alignment horizontal="center" vertical="center"/>
    </xf>
    <xf numFmtId="41" fontId="5" fillId="2" borderId="52" xfId="1" applyFont="1" applyFill="1" applyBorder="1" applyAlignment="1">
      <alignment horizontal="center" vertical="center" wrapText="1"/>
    </xf>
    <xf numFmtId="41" fontId="5" fillId="2" borderId="75" xfId="1" applyFont="1" applyFill="1" applyBorder="1" applyAlignment="1">
      <alignment horizontal="center" vertical="center" wrapText="1"/>
    </xf>
    <xf numFmtId="41" fontId="5" fillId="2" borderId="53" xfId="1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left" vertical="center"/>
    </xf>
    <xf numFmtId="0" fontId="5" fillId="2" borderId="13" xfId="0" applyFont="1" applyFill="1" applyBorder="1" applyAlignment="1">
      <alignment horizontal="left" vertical="center"/>
    </xf>
    <xf numFmtId="41" fontId="5" fillId="2" borderId="11" xfId="1" applyFont="1" applyFill="1" applyBorder="1" applyAlignment="1">
      <alignment vertical="center" wrapText="1"/>
    </xf>
    <xf numFmtId="0" fontId="5" fillId="2" borderId="1" xfId="1" applyNumberFormat="1" applyFont="1" applyFill="1" applyBorder="1" applyAlignment="1">
      <alignment horizontal="center" vertical="center" wrapText="1"/>
    </xf>
    <xf numFmtId="41" fontId="5" fillId="2" borderId="11" xfId="1" applyFont="1" applyFill="1" applyBorder="1" applyAlignment="1">
      <alignment horizontal="left" vertical="center" wrapText="1"/>
    </xf>
    <xf numFmtId="41" fontId="4" fillId="2" borderId="1" xfId="1" applyFont="1" applyFill="1" applyBorder="1" applyAlignment="1">
      <alignment horizontal="center" vertical="center"/>
    </xf>
    <xf numFmtId="41" fontId="4" fillId="2" borderId="28" xfId="1" applyFont="1" applyFill="1" applyBorder="1" applyAlignment="1">
      <alignment horizontal="center" vertical="center"/>
    </xf>
    <xf numFmtId="41" fontId="4" fillId="2" borderId="12" xfId="1" applyFont="1" applyFill="1" applyBorder="1" applyAlignment="1">
      <alignment horizontal="center" vertical="center"/>
    </xf>
    <xf numFmtId="41" fontId="5" fillId="2" borderId="11" xfId="1" applyFont="1" applyFill="1" applyBorder="1" applyAlignment="1">
      <alignment horizontal="left" vertical="center"/>
    </xf>
    <xf numFmtId="41" fontId="5" fillId="2" borderId="13" xfId="1" applyFont="1" applyFill="1" applyBorder="1" applyAlignment="1">
      <alignment horizontal="left" vertical="center"/>
    </xf>
    <xf numFmtId="41" fontId="5" fillId="2" borderId="16" xfId="1" applyFont="1" applyFill="1" applyBorder="1" applyAlignment="1">
      <alignment horizontal="center" vertical="center"/>
    </xf>
    <xf numFmtId="41" fontId="5" fillId="2" borderId="76" xfId="1" applyFont="1" applyFill="1" applyBorder="1" applyAlignment="1">
      <alignment horizontal="center" vertical="center"/>
    </xf>
    <xf numFmtId="41" fontId="5" fillId="2" borderId="14" xfId="1" applyFont="1" applyFill="1" applyBorder="1" applyAlignment="1">
      <alignment horizontal="center" vertical="center"/>
    </xf>
    <xf numFmtId="0" fontId="5" fillId="2" borderId="1" xfId="1" applyNumberFormat="1" applyFont="1" applyFill="1" applyBorder="1" applyAlignment="1">
      <alignment horizontal="center"/>
    </xf>
    <xf numFmtId="0" fontId="5" fillId="2" borderId="34" xfId="1" applyNumberFormat="1" applyFont="1" applyFill="1" applyBorder="1" applyAlignment="1">
      <alignment horizontal="center" vertical="center" wrapText="1"/>
    </xf>
    <xf numFmtId="0" fontId="5" fillId="2" borderId="39" xfId="1" applyNumberFormat="1" applyFont="1" applyFill="1" applyBorder="1" applyAlignment="1">
      <alignment horizontal="center" vertical="center" wrapText="1"/>
    </xf>
    <xf numFmtId="0" fontId="5" fillId="2" borderId="91" xfId="1" applyNumberFormat="1" applyFont="1" applyFill="1" applyBorder="1" applyAlignment="1">
      <alignment horizontal="center" vertical="center" wrapText="1"/>
    </xf>
    <xf numFmtId="41" fontId="4" fillId="2" borderId="91" xfId="1" applyFont="1" applyFill="1" applyBorder="1" applyAlignment="1">
      <alignment horizontal="center" vertical="center"/>
    </xf>
    <xf numFmtId="41" fontId="5" fillId="2" borderId="90" xfId="1" applyFont="1" applyFill="1" applyBorder="1" applyAlignment="1">
      <alignment horizontal="center" vertical="center"/>
    </xf>
    <xf numFmtId="0" fontId="5" fillId="2" borderId="40" xfId="1" applyNumberFormat="1" applyFont="1" applyFill="1" applyBorder="1" applyAlignment="1">
      <alignment horizontal="center" vertical="center" wrapText="1"/>
    </xf>
    <xf numFmtId="41" fontId="5" fillId="2" borderId="19" xfId="1" quotePrefix="1" applyFont="1" applyFill="1" applyBorder="1" applyAlignment="1">
      <alignment horizontal="center" vertical="center"/>
    </xf>
    <xf numFmtId="41" fontId="5" fillId="2" borderId="90" xfId="1" quotePrefix="1" applyFont="1" applyFill="1" applyBorder="1" applyAlignment="1">
      <alignment horizontal="center" vertical="center"/>
    </xf>
    <xf numFmtId="0" fontId="43" fillId="2" borderId="0" xfId="0" applyFont="1" applyFill="1" applyAlignment="1">
      <alignment vertical="center"/>
    </xf>
    <xf numFmtId="0" fontId="44" fillId="2" borderId="0" xfId="0" applyFont="1" applyFill="1"/>
    <xf numFmtId="41" fontId="12" fillId="2" borderId="0" xfId="0" applyNumberFormat="1" applyFont="1" applyFill="1"/>
    <xf numFmtId="41" fontId="12" fillId="2" borderId="0" xfId="1" applyFont="1" applyFill="1"/>
    <xf numFmtId="41" fontId="49" fillId="2" borderId="0" xfId="0" applyNumberFormat="1" applyFont="1" applyFill="1"/>
    <xf numFmtId="41" fontId="49" fillId="2" borderId="0" xfId="1" applyFont="1" applyFill="1"/>
    <xf numFmtId="41" fontId="44" fillId="2" borderId="0" xfId="0" applyNumberFormat="1" applyFont="1" applyFill="1"/>
    <xf numFmtId="1" fontId="49" fillId="2" borderId="0" xfId="0" applyNumberFormat="1" applyFont="1" applyFill="1"/>
    <xf numFmtId="1" fontId="44" fillId="2" borderId="0" xfId="0" applyNumberFormat="1" applyFont="1" applyFill="1"/>
    <xf numFmtId="0" fontId="49" fillId="2" borderId="0" xfId="0" applyFont="1" applyFill="1" applyAlignment="1">
      <alignment horizontal="left" vertical="center"/>
    </xf>
    <xf numFmtId="0" fontId="12" fillId="2" borderId="0" xfId="0" applyFont="1" applyFill="1" applyAlignment="1">
      <alignment horizontal="left" vertical="center"/>
    </xf>
    <xf numFmtId="0" fontId="44" fillId="2" borderId="0" xfId="0" applyFont="1" applyFill="1" applyAlignment="1">
      <alignment horizontal="left" vertical="center"/>
    </xf>
    <xf numFmtId="41" fontId="44" fillId="2" borderId="0" xfId="1" applyFont="1" applyFill="1"/>
    <xf numFmtId="3" fontId="15" fillId="2" borderId="0" xfId="0" applyNumberFormat="1" applyFont="1" applyFill="1"/>
    <xf numFmtId="0" fontId="15" fillId="2" borderId="0" xfId="0" applyFont="1" applyFill="1" applyAlignment="1">
      <alignment horizontal="left" vertical="center"/>
    </xf>
    <xf numFmtId="3" fontId="15" fillId="2" borderId="0" xfId="1" applyNumberFormat="1" applyFont="1" applyFill="1"/>
    <xf numFmtId="0" fontId="46" fillId="2" borderId="0" xfId="0" applyFont="1" applyFill="1" applyAlignment="1">
      <alignment vertical="top"/>
    </xf>
    <xf numFmtId="0" fontId="5" fillId="2" borderId="11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center"/>
    </xf>
    <xf numFmtId="0" fontId="5" fillId="2" borderId="28" xfId="0" applyFont="1" applyFill="1" applyBorder="1" applyAlignment="1">
      <alignment horizontal="center"/>
    </xf>
    <xf numFmtId="0" fontId="5" fillId="2" borderId="12" xfId="0" applyFont="1" applyFill="1" applyBorder="1" applyAlignment="1">
      <alignment horizontal="center"/>
    </xf>
    <xf numFmtId="0" fontId="4" fillId="2" borderId="11" xfId="0" applyFont="1" applyFill="1" applyBorder="1"/>
    <xf numFmtId="0" fontId="5" fillId="2" borderId="13" xfId="0" applyFont="1" applyFill="1" applyBorder="1"/>
    <xf numFmtId="9" fontId="0" fillId="2" borderId="0" xfId="2" applyFont="1" applyFill="1"/>
    <xf numFmtId="0" fontId="5" fillId="2" borderId="51" xfId="0" applyFont="1" applyFill="1" applyBorder="1" applyAlignment="1">
      <alignment horizontal="center" vertical="center"/>
    </xf>
    <xf numFmtId="0" fontId="5" fillId="2" borderId="52" xfId="0" applyFont="1" applyFill="1" applyBorder="1" applyAlignment="1">
      <alignment horizontal="center" vertical="center" wrapText="1"/>
    </xf>
    <xf numFmtId="0" fontId="5" fillId="2" borderId="53" xfId="0" applyFont="1" applyFill="1" applyBorder="1" applyAlignment="1">
      <alignment horizontal="center" vertical="center" wrapText="1"/>
    </xf>
    <xf numFmtId="0" fontId="5" fillId="2" borderId="46" xfId="0" applyFont="1" applyFill="1" applyBorder="1" applyAlignment="1">
      <alignment horizontal="center" vertical="center"/>
    </xf>
    <xf numFmtId="0" fontId="5" fillId="2" borderId="47" xfId="0" applyFont="1" applyFill="1" applyBorder="1" applyAlignment="1">
      <alignment horizontal="center" vertical="center"/>
    </xf>
    <xf numFmtId="0" fontId="5" fillId="2" borderId="48" xfId="0" applyFont="1" applyFill="1" applyBorder="1" applyAlignment="1">
      <alignment horizontal="center" vertical="center"/>
    </xf>
    <xf numFmtId="41" fontId="0" fillId="2" borderId="0" xfId="1" applyFont="1" applyFill="1"/>
    <xf numFmtId="41" fontId="4" fillId="2" borderId="39" xfId="0" applyNumberFormat="1" applyFont="1" applyFill="1" applyBorder="1" applyAlignment="1">
      <alignment horizontal="center" vertical="center"/>
    </xf>
    <xf numFmtId="3" fontId="0" fillId="2" borderId="0" xfId="1" applyNumberFormat="1" applyFont="1" applyFill="1"/>
    <xf numFmtId="171" fontId="0" fillId="2" borderId="0" xfId="2" applyNumberFormat="1" applyFont="1" applyFill="1"/>
    <xf numFmtId="0" fontId="5" fillId="2" borderId="21" xfId="0" applyFont="1" applyFill="1" applyBorder="1" applyAlignment="1">
      <alignment horizontal="left" vertical="center"/>
    </xf>
    <xf numFmtId="41" fontId="4" fillId="2" borderId="58" xfId="0" applyNumberFormat="1" applyFont="1" applyFill="1" applyBorder="1" applyAlignment="1">
      <alignment horizontal="center" vertical="center"/>
    </xf>
    <xf numFmtId="41" fontId="4" fillId="2" borderId="59" xfId="1" applyFont="1" applyFill="1" applyBorder="1" applyAlignment="1">
      <alignment horizontal="center" vertical="center"/>
    </xf>
    <xf numFmtId="41" fontId="4" fillId="2" borderId="58" xfId="1" applyFont="1" applyFill="1" applyBorder="1" applyAlignment="1">
      <alignment horizontal="center" vertical="center"/>
    </xf>
    <xf numFmtId="41" fontId="4" fillId="2" borderId="66" xfId="1" applyFont="1" applyFill="1" applyBorder="1" applyAlignment="1">
      <alignment horizontal="center" vertical="center"/>
    </xf>
    <xf numFmtId="3" fontId="0" fillId="2" borderId="0" xfId="0" applyNumberFormat="1" applyFill="1"/>
    <xf numFmtId="41" fontId="5" fillId="2" borderId="37" xfId="0" applyNumberFormat="1" applyFont="1" applyFill="1" applyBorder="1" applyAlignment="1">
      <alignment horizontal="center" vertical="center"/>
    </xf>
    <xf numFmtId="0" fontId="42" fillId="2" borderId="82" xfId="0" applyFont="1" applyFill="1" applyBorder="1" applyAlignment="1">
      <alignment vertical="center" wrapText="1"/>
    </xf>
    <xf numFmtId="0" fontId="42" fillId="2" borderId="69" xfId="0" applyFont="1" applyFill="1" applyBorder="1" applyAlignment="1">
      <alignment horizontal="left" vertical="center" wrapText="1"/>
    </xf>
    <xf numFmtId="0" fontId="42" fillId="2" borderId="34" xfId="0" applyFont="1" applyFill="1" applyBorder="1" applyAlignment="1">
      <alignment horizontal="center" vertical="center"/>
    </xf>
    <xf numFmtId="41" fontId="7" fillId="2" borderId="34" xfId="1" applyFont="1" applyFill="1" applyBorder="1" applyAlignment="1">
      <alignment horizontal="center" vertical="center"/>
    </xf>
    <xf numFmtId="0" fontId="0" fillId="2" borderId="0" xfId="0" applyFill="1" applyAlignment="1">
      <alignment horizontal="left"/>
    </xf>
    <xf numFmtId="41" fontId="42" fillId="2" borderId="38" xfId="1" applyFont="1" applyFill="1" applyBorder="1" applyAlignment="1">
      <alignment horizontal="center" vertical="center"/>
    </xf>
    <xf numFmtId="0" fontId="58" fillId="2" borderId="1" xfId="0" applyFont="1" applyFill="1" applyBorder="1" applyAlignment="1">
      <alignment horizontal="center" vertical="center"/>
    </xf>
    <xf numFmtId="0" fontId="48" fillId="2" borderId="0" xfId="0" applyFont="1" applyFill="1"/>
    <xf numFmtId="49" fontId="42" fillId="2" borderId="34" xfId="0" applyNumberFormat="1" applyFont="1" applyFill="1" applyBorder="1" applyAlignment="1">
      <alignment horizontal="center" vertical="center"/>
    </xf>
    <xf numFmtId="49" fontId="42" fillId="2" borderId="39" xfId="0" applyNumberFormat="1" applyFont="1" applyFill="1" applyBorder="1" applyAlignment="1">
      <alignment horizontal="center" vertical="center"/>
    </xf>
    <xf numFmtId="41" fontId="7" fillId="2" borderId="39" xfId="1" applyFont="1" applyFill="1" applyBorder="1" applyAlignment="1">
      <alignment horizontal="center" vertical="center"/>
    </xf>
    <xf numFmtId="41" fontId="42" fillId="2" borderId="37" xfId="1" applyFont="1" applyFill="1" applyBorder="1" applyAlignment="1">
      <alignment horizontal="center" vertical="center"/>
    </xf>
    <xf numFmtId="49" fontId="42" fillId="2" borderId="91" xfId="0" applyNumberFormat="1" applyFont="1" applyFill="1" applyBorder="1" applyAlignment="1">
      <alignment horizontal="center" vertical="center"/>
    </xf>
    <xf numFmtId="41" fontId="7" fillId="2" borderId="91" xfId="1" applyFont="1" applyFill="1" applyBorder="1" applyAlignment="1">
      <alignment horizontal="center" vertical="center"/>
    </xf>
    <xf numFmtId="41" fontId="42" fillId="2" borderId="90" xfId="1" applyFont="1" applyFill="1" applyBorder="1" applyAlignment="1">
      <alignment horizontal="center" vertical="center"/>
    </xf>
    <xf numFmtId="49" fontId="42" fillId="2" borderId="40" xfId="0" applyNumberFormat="1" applyFont="1" applyFill="1" applyBorder="1" applyAlignment="1">
      <alignment horizontal="center" vertical="center"/>
    </xf>
    <xf numFmtId="41" fontId="7" fillId="2" borderId="40" xfId="1" applyFont="1" applyFill="1" applyBorder="1" applyAlignment="1">
      <alignment horizontal="center" vertical="center"/>
    </xf>
    <xf numFmtId="41" fontId="42" fillId="2" borderId="19" xfId="1" applyFont="1" applyFill="1" applyBorder="1" applyAlignment="1">
      <alignment horizontal="center" vertical="center"/>
    </xf>
    <xf numFmtId="0" fontId="42" fillId="2" borderId="78" xfId="0" applyFont="1" applyFill="1" applyBorder="1" applyAlignment="1">
      <alignment horizontal="left" vertical="center"/>
    </xf>
    <xf numFmtId="0" fontId="42" fillId="2" borderId="82" xfId="0" applyFont="1" applyFill="1" applyBorder="1" applyAlignment="1">
      <alignment horizontal="left" vertical="center"/>
    </xf>
    <xf numFmtId="0" fontId="42" fillId="2" borderId="17" xfId="0" applyFont="1" applyFill="1" applyBorder="1" applyAlignment="1">
      <alignment horizontal="left" vertical="center"/>
    </xf>
    <xf numFmtId="0" fontId="46" fillId="2" borderId="0" xfId="0" applyFont="1" applyFill="1" applyAlignment="1">
      <alignment vertical="center"/>
    </xf>
    <xf numFmtId="41" fontId="2" fillId="2" borderId="0" xfId="1" applyFont="1" applyFill="1"/>
    <xf numFmtId="0" fontId="2" fillId="2" borderId="0" xfId="0" applyFont="1" applyFill="1"/>
    <xf numFmtId="41" fontId="45" fillId="2" borderId="11" xfId="1" applyFont="1" applyFill="1" applyBorder="1" applyAlignment="1">
      <alignment horizontal="left" vertical="center"/>
    </xf>
    <xf numFmtId="41" fontId="45" fillId="2" borderId="1" xfId="1" applyFont="1" applyFill="1" applyBorder="1" applyAlignment="1">
      <alignment horizontal="center" vertical="center"/>
    </xf>
    <xf numFmtId="41" fontId="45" fillId="2" borderId="12" xfId="1" applyFont="1" applyFill="1" applyBorder="1" applyAlignment="1">
      <alignment horizontal="center" vertical="center"/>
    </xf>
    <xf numFmtId="41" fontId="43" fillId="2" borderId="1" xfId="1" applyFont="1" applyFill="1" applyBorder="1" applyAlignment="1">
      <alignment horizontal="center" vertical="center"/>
    </xf>
    <xf numFmtId="41" fontId="43" fillId="2" borderId="12" xfId="1" applyFont="1" applyFill="1" applyBorder="1" applyAlignment="1">
      <alignment horizontal="center" vertical="center"/>
    </xf>
    <xf numFmtId="41" fontId="45" fillId="2" borderId="21" xfId="1" applyFont="1" applyFill="1" applyBorder="1" applyAlignment="1">
      <alignment horizontal="left" vertical="center"/>
    </xf>
    <xf numFmtId="41" fontId="43" fillId="2" borderId="20" xfId="1" applyFont="1" applyFill="1" applyBorder="1" applyAlignment="1">
      <alignment horizontal="center" vertical="center"/>
    </xf>
    <xf numFmtId="41" fontId="43" fillId="2" borderId="22" xfId="1" applyFont="1" applyFill="1" applyBorder="1" applyAlignment="1">
      <alignment horizontal="center" vertical="center"/>
    </xf>
    <xf numFmtId="41" fontId="45" fillId="2" borderId="13" xfId="1" applyFont="1" applyFill="1" applyBorder="1" applyAlignment="1">
      <alignment horizontal="left" vertical="center"/>
    </xf>
    <xf numFmtId="41" fontId="45" fillId="2" borderId="16" xfId="1" applyFont="1" applyFill="1" applyBorder="1" applyAlignment="1">
      <alignment horizontal="center" vertical="center"/>
    </xf>
    <xf numFmtId="41" fontId="45" fillId="2" borderId="14" xfId="1" applyFont="1" applyFill="1" applyBorder="1" applyAlignment="1">
      <alignment horizontal="center" vertical="center"/>
    </xf>
    <xf numFmtId="0" fontId="45" fillId="2" borderId="1" xfId="1" applyNumberFormat="1" applyFont="1" applyFill="1" applyBorder="1" applyAlignment="1">
      <alignment vertical="center"/>
    </xf>
    <xf numFmtId="0" fontId="45" fillId="2" borderId="43" xfId="1" applyNumberFormat="1" applyFont="1" applyFill="1" applyBorder="1" applyAlignment="1">
      <alignment vertical="center"/>
    </xf>
    <xf numFmtId="41" fontId="45" fillId="2" borderId="33" xfId="1" applyFont="1" applyFill="1" applyBorder="1" applyAlignment="1">
      <alignment horizontal="left" vertical="center"/>
    </xf>
    <xf numFmtId="0" fontId="45" fillId="2" borderId="29" xfId="1" applyNumberFormat="1" applyFont="1" applyFill="1" applyBorder="1" applyAlignment="1">
      <alignment vertical="center"/>
    </xf>
    <xf numFmtId="41" fontId="43" fillId="2" borderId="29" xfId="1" applyFont="1" applyFill="1" applyBorder="1" applyAlignment="1">
      <alignment horizontal="center" vertical="center"/>
    </xf>
    <xf numFmtId="41" fontId="43" fillId="2" borderId="42" xfId="1" applyFont="1" applyFill="1" applyBorder="1" applyAlignment="1">
      <alignment horizontal="center" vertical="center"/>
    </xf>
    <xf numFmtId="41" fontId="43" fillId="2" borderId="43" xfId="1" applyFont="1" applyFill="1" applyBorder="1" applyAlignment="1">
      <alignment horizontal="center" vertical="center"/>
    </xf>
    <xf numFmtId="41" fontId="43" fillId="2" borderId="41" xfId="1" applyFont="1" applyFill="1" applyBorder="1" applyAlignment="1">
      <alignment horizontal="center" vertical="center"/>
    </xf>
    <xf numFmtId="0" fontId="45" fillId="2" borderId="44" xfId="1" applyNumberFormat="1" applyFont="1" applyFill="1" applyBorder="1" applyAlignment="1">
      <alignment vertical="center"/>
    </xf>
    <xf numFmtId="41" fontId="43" fillId="2" borderId="44" xfId="1" applyFont="1" applyFill="1" applyBorder="1" applyAlignment="1">
      <alignment horizontal="center" vertical="center"/>
    </xf>
    <xf numFmtId="41" fontId="43" fillId="2" borderId="45" xfId="1" applyFont="1" applyFill="1" applyBorder="1" applyAlignment="1">
      <alignment horizontal="center" vertical="center"/>
    </xf>
    <xf numFmtId="41" fontId="43" fillId="2" borderId="68" xfId="1" applyFont="1" applyFill="1" applyBorder="1" applyAlignment="1">
      <alignment horizontal="center" vertical="center"/>
    </xf>
    <xf numFmtId="41" fontId="43" fillId="2" borderId="67" xfId="1" applyFont="1" applyFill="1" applyBorder="1" applyAlignment="1">
      <alignment horizontal="center" vertical="center"/>
    </xf>
    <xf numFmtId="0" fontId="45" fillId="2" borderId="63" xfId="1" applyNumberFormat="1" applyFont="1" applyFill="1" applyBorder="1" applyAlignment="1">
      <alignment vertical="center"/>
    </xf>
    <xf numFmtId="41" fontId="43" fillId="2" borderId="63" xfId="1" applyFont="1" applyFill="1" applyBorder="1" applyAlignment="1">
      <alignment horizontal="center" vertical="center"/>
    </xf>
    <xf numFmtId="41" fontId="43" fillId="2" borderId="64" xfId="1" applyFont="1" applyFill="1" applyBorder="1" applyAlignment="1">
      <alignment horizontal="center" vertical="center"/>
    </xf>
    <xf numFmtId="41" fontId="45" fillId="2" borderId="32" xfId="1" applyFont="1" applyFill="1" applyBorder="1" applyAlignment="1">
      <alignment horizontal="left" vertical="center"/>
    </xf>
    <xf numFmtId="41" fontId="45" fillId="2" borderId="82" xfId="1" applyFont="1" applyFill="1" applyBorder="1" applyAlignment="1">
      <alignment horizontal="left" vertical="center"/>
    </xf>
    <xf numFmtId="41" fontId="45" fillId="2" borderId="11" xfId="1" applyFont="1" applyFill="1" applyBorder="1" applyAlignment="1">
      <alignment horizontal="left" vertical="center" wrapText="1"/>
    </xf>
    <xf numFmtId="0" fontId="45" fillId="2" borderId="1" xfId="1" applyNumberFormat="1" applyFont="1" applyFill="1" applyBorder="1"/>
    <xf numFmtId="3" fontId="43" fillId="2" borderId="1" xfId="1" applyNumberFormat="1" applyFont="1" applyFill="1" applyBorder="1" applyAlignment="1">
      <alignment horizontal="right" vertical="center"/>
    </xf>
    <xf numFmtId="1" fontId="43" fillId="2" borderId="1" xfId="1" applyNumberFormat="1" applyFont="1" applyFill="1" applyBorder="1" applyAlignment="1">
      <alignment horizontal="right" vertical="center"/>
    </xf>
    <xf numFmtId="41" fontId="43" fillId="2" borderId="1" xfId="1" applyFont="1" applyFill="1" applyBorder="1" applyAlignment="1">
      <alignment horizontal="right" vertical="center"/>
    </xf>
    <xf numFmtId="41" fontId="43" fillId="2" borderId="12" xfId="1" applyFont="1" applyFill="1" applyBorder="1" applyAlignment="1">
      <alignment horizontal="right" vertical="center"/>
    </xf>
    <xf numFmtId="0" fontId="45" fillId="2" borderId="43" xfId="1" applyNumberFormat="1" applyFont="1" applyFill="1" applyBorder="1"/>
    <xf numFmtId="3" fontId="43" fillId="2" borderId="49" xfId="1" applyNumberFormat="1" applyFont="1" applyFill="1" applyBorder="1" applyAlignment="1">
      <alignment horizontal="right" vertical="center"/>
    </xf>
    <xf numFmtId="3" fontId="43" fillId="2" borderId="43" xfId="1" applyNumberFormat="1" applyFont="1" applyFill="1" applyBorder="1" applyAlignment="1">
      <alignment horizontal="right" vertical="center"/>
    </xf>
    <xf numFmtId="1" fontId="43" fillId="2" borderId="43" xfId="1" applyNumberFormat="1" applyFont="1" applyFill="1" applyBorder="1" applyAlignment="1">
      <alignment horizontal="right" vertical="center"/>
    </xf>
    <xf numFmtId="1" fontId="43" fillId="2" borderId="41" xfId="1" applyNumberFormat="1" applyFont="1" applyFill="1" applyBorder="1" applyAlignment="1">
      <alignment horizontal="right" vertical="center"/>
    </xf>
    <xf numFmtId="0" fontId="45" fillId="2" borderId="44" xfId="1" applyNumberFormat="1" applyFont="1" applyFill="1" applyBorder="1"/>
    <xf numFmtId="3" fontId="43" fillId="2" borderId="29" xfId="1" applyNumberFormat="1" applyFont="1" applyFill="1" applyBorder="1" applyAlignment="1">
      <alignment horizontal="right" vertical="center"/>
    </xf>
    <xf numFmtId="1" fontId="43" fillId="2" borderId="29" xfId="1" applyNumberFormat="1" applyFont="1" applyFill="1" applyBorder="1" applyAlignment="1">
      <alignment horizontal="right" vertical="center"/>
    </xf>
    <xf numFmtId="1" fontId="43" fillId="2" borderId="42" xfId="1" applyNumberFormat="1" applyFont="1" applyFill="1" applyBorder="1" applyAlignment="1">
      <alignment horizontal="right" vertical="center"/>
    </xf>
    <xf numFmtId="41" fontId="43" fillId="2" borderId="43" xfId="1" applyFont="1" applyFill="1" applyBorder="1" applyAlignment="1">
      <alignment horizontal="right" vertical="center"/>
    </xf>
    <xf numFmtId="41" fontId="43" fillId="2" borderId="41" xfId="1" applyFont="1" applyFill="1" applyBorder="1" applyAlignment="1">
      <alignment horizontal="right" vertical="center"/>
    </xf>
    <xf numFmtId="3" fontId="43" fillId="2" borderId="44" xfId="1" applyNumberFormat="1" applyFont="1" applyFill="1" applyBorder="1" applyAlignment="1">
      <alignment horizontal="right" vertical="center"/>
    </xf>
    <xf numFmtId="1" fontId="43" fillId="2" borderId="44" xfId="1" applyNumberFormat="1" applyFont="1" applyFill="1" applyBorder="1" applyAlignment="1">
      <alignment horizontal="right" vertical="center"/>
    </xf>
    <xf numFmtId="41" fontId="43" fillId="2" borderId="44" xfId="1" applyFont="1" applyFill="1" applyBorder="1" applyAlignment="1">
      <alignment horizontal="right" vertical="center"/>
    </xf>
    <xf numFmtId="41" fontId="43" fillId="2" borderId="45" xfId="1" applyFont="1" applyFill="1" applyBorder="1" applyAlignment="1">
      <alignment horizontal="right" vertical="center"/>
    </xf>
    <xf numFmtId="0" fontId="45" fillId="2" borderId="68" xfId="1" applyNumberFormat="1" applyFont="1" applyFill="1" applyBorder="1"/>
    <xf numFmtId="3" fontId="43" fillId="2" borderId="56" xfId="1" applyNumberFormat="1" applyFont="1" applyFill="1" applyBorder="1" applyAlignment="1">
      <alignment horizontal="right" vertical="center"/>
    </xf>
    <xf numFmtId="3" fontId="43" fillId="2" borderId="68" xfId="1" applyNumberFormat="1" applyFont="1" applyFill="1" applyBorder="1" applyAlignment="1">
      <alignment horizontal="right" vertical="center"/>
    </xf>
    <xf numFmtId="1" fontId="43" fillId="2" borderId="68" xfId="1" applyNumberFormat="1" applyFont="1" applyFill="1" applyBorder="1" applyAlignment="1">
      <alignment horizontal="right" vertical="center"/>
    </xf>
    <xf numFmtId="41" fontId="43" fillId="2" borderId="68" xfId="1" applyFont="1" applyFill="1" applyBorder="1" applyAlignment="1">
      <alignment horizontal="right" vertical="center"/>
    </xf>
    <xf numFmtId="41" fontId="43" fillId="2" borderId="67" xfId="1" applyFont="1" applyFill="1" applyBorder="1" applyAlignment="1">
      <alignment horizontal="right" vertical="center"/>
    </xf>
    <xf numFmtId="0" fontId="0" fillId="2" borderId="69" xfId="0" applyFill="1" applyBorder="1"/>
    <xf numFmtId="0" fontId="45" fillId="2" borderId="29" xfId="1" applyNumberFormat="1" applyFont="1" applyFill="1" applyBorder="1"/>
    <xf numFmtId="3" fontId="43" fillId="2" borderId="47" xfId="1" applyNumberFormat="1" applyFont="1" applyFill="1" applyBorder="1" applyAlignment="1">
      <alignment horizontal="right" vertical="center"/>
    </xf>
    <xf numFmtId="41" fontId="43" fillId="2" borderId="29" xfId="1" applyFont="1" applyFill="1" applyBorder="1" applyAlignment="1">
      <alignment horizontal="right" vertical="center"/>
    </xf>
    <xf numFmtId="41" fontId="43" fillId="2" borderId="42" xfId="1" applyFont="1" applyFill="1" applyBorder="1" applyAlignment="1">
      <alignment horizontal="right" vertical="center"/>
    </xf>
    <xf numFmtId="0" fontId="43" fillId="2" borderId="43" xfId="1" applyNumberFormat="1" applyFont="1" applyFill="1" applyBorder="1" applyAlignment="1">
      <alignment horizontal="right" vertical="center"/>
    </xf>
    <xf numFmtId="0" fontId="43" fillId="2" borderId="41" xfId="1" applyNumberFormat="1" applyFont="1" applyFill="1" applyBorder="1" applyAlignment="1">
      <alignment horizontal="right" vertical="center"/>
    </xf>
    <xf numFmtId="0" fontId="43" fillId="2" borderId="29" xfId="1" applyNumberFormat="1" applyFont="1" applyFill="1" applyBorder="1" applyAlignment="1">
      <alignment horizontal="right" vertical="center"/>
    </xf>
    <xf numFmtId="0" fontId="43" fillId="2" borderId="44" xfId="1" applyNumberFormat="1" applyFont="1" applyFill="1" applyBorder="1" applyAlignment="1">
      <alignment horizontal="right" vertical="center"/>
    </xf>
    <xf numFmtId="0" fontId="43" fillId="2" borderId="45" xfId="1" applyNumberFormat="1" applyFont="1" applyFill="1" applyBorder="1" applyAlignment="1">
      <alignment horizontal="right" vertical="center"/>
    </xf>
    <xf numFmtId="0" fontId="43" fillId="2" borderId="42" xfId="1" applyNumberFormat="1" applyFont="1" applyFill="1" applyBorder="1" applyAlignment="1">
      <alignment horizontal="right" vertical="center"/>
    </xf>
    <xf numFmtId="0" fontId="45" fillId="2" borderId="20" xfId="1" applyNumberFormat="1" applyFont="1" applyFill="1" applyBorder="1"/>
    <xf numFmtId="3" fontId="43" fillId="2" borderId="20" xfId="1" applyNumberFormat="1" applyFont="1" applyFill="1" applyBorder="1" applyAlignment="1">
      <alignment horizontal="right" vertical="center"/>
    </xf>
    <xf numFmtId="1" fontId="43" fillId="2" borderId="20" xfId="1" applyNumberFormat="1" applyFont="1" applyFill="1" applyBorder="1" applyAlignment="1">
      <alignment horizontal="right" vertical="center"/>
    </xf>
    <xf numFmtId="41" fontId="43" fillId="2" borderId="20" xfId="1" applyFont="1" applyFill="1" applyBorder="1" applyAlignment="1">
      <alignment horizontal="right" vertical="center"/>
    </xf>
    <xf numFmtId="41" fontId="43" fillId="2" borderId="22" xfId="1" applyFont="1" applyFill="1" applyBorder="1" applyAlignment="1">
      <alignment horizontal="right" vertical="center"/>
    </xf>
    <xf numFmtId="0" fontId="5" fillId="2" borderId="55" xfId="0" applyFont="1" applyFill="1" applyBorder="1" applyAlignment="1">
      <alignment horizontal="center" vertical="center"/>
    </xf>
    <xf numFmtId="0" fontId="5" fillId="2" borderId="56" xfId="0" applyFont="1" applyFill="1" applyBorder="1" applyAlignment="1">
      <alignment horizontal="center" vertical="center" wrapText="1"/>
    </xf>
    <xf numFmtId="0" fontId="5" fillId="2" borderId="57" xfId="0" applyFont="1" applyFill="1" applyBorder="1" applyAlignment="1">
      <alignment horizontal="center" vertical="center" wrapText="1"/>
    </xf>
    <xf numFmtId="170" fontId="7" fillId="2" borderId="39" xfId="0" applyNumberFormat="1" applyFont="1" applyFill="1" applyBorder="1" applyAlignment="1">
      <alignment horizontal="center" vertical="center"/>
    </xf>
    <xf numFmtId="170" fontId="7" fillId="2" borderId="34" xfId="0" applyNumberFormat="1" applyFont="1" applyFill="1" applyBorder="1" applyAlignment="1">
      <alignment horizontal="center" vertical="center"/>
    </xf>
    <xf numFmtId="170" fontId="7" fillId="2" borderId="39" xfId="1" applyNumberFormat="1" applyFont="1" applyFill="1" applyBorder="1" applyAlignment="1">
      <alignment horizontal="center" vertical="center"/>
    </xf>
    <xf numFmtId="170" fontId="7" fillId="2" borderId="40" xfId="1" applyNumberFormat="1" applyFont="1" applyFill="1" applyBorder="1" applyAlignment="1">
      <alignment horizontal="center" vertical="center"/>
    </xf>
    <xf numFmtId="10" fontId="0" fillId="2" borderId="0" xfId="2" applyNumberFormat="1" applyFont="1" applyFill="1"/>
    <xf numFmtId="41" fontId="7" fillId="2" borderId="58" xfId="0" applyNumberFormat="1" applyFont="1" applyFill="1" applyBorder="1" applyAlignment="1">
      <alignment horizontal="center" vertical="center"/>
    </xf>
    <xf numFmtId="41" fontId="7" fillId="2" borderId="59" xfId="0" applyNumberFormat="1" applyFont="1" applyFill="1" applyBorder="1" applyAlignment="1">
      <alignment horizontal="center" vertical="center"/>
    </xf>
    <xf numFmtId="170" fontId="7" fillId="2" borderId="58" xfId="0" applyNumberFormat="1" applyFont="1" applyFill="1" applyBorder="1" applyAlignment="1">
      <alignment horizontal="center" vertical="center"/>
    </xf>
    <xf numFmtId="170" fontId="7" fillId="2" borderId="59" xfId="0" applyNumberFormat="1" applyFont="1" applyFill="1" applyBorder="1" applyAlignment="1">
      <alignment horizontal="center" vertical="center"/>
    </xf>
    <xf numFmtId="170" fontId="7" fillId="2" borderId="58" xfId="1" applyNumberFormat="1" applyFont="1" applyFill="1" applyBorder="1" applyAlignment="1">
      <alignment horizontal="center" vertical="center"/>
    </xf>
    <xf numFmtId="170" fontId="7" fillId="2" borderId="66" xfId="1" applyNumberFormat="1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left" vertical="center" wrapText="1"/>
    </xf>
    <xf numFmtId="41" fontId="42" fillId="2" borderId="37" xfId="0" applyNumberFormat="1" applyFont="1" applyFill="1" applyBorder="1" applyAlignment="1">
      <alignment horizontal="center" vertical="center"/>
    </xf>
    <xf numFmtId="41" fontId="42" fillId="2" borderId="38" xfId="0" applyNumberFormat="1" applyFont="1" applyFill="1" applyBorder="1" applyAlignment="1">
      <alignment horizontal="center" vertical="center"/>
    </xf>
    <xf numFmtId="170" fontId="42" fillId="2" borderId="37" xfId="0" applyNumberFormat="1" applyFont="1" applyFill="1" applyBorder="1" applyAlignment="1">
      <alignment horizontal="center" vertical="center"/>
    </xf>
    <xf numFmtId="170" fontId="42" fillId="2" borderId="38" xfId="0" applyNumberFormat="1" applyFont="1" applyFill="1" applyBorder="1" applyAlignment="1">
      <alignment horizontal="center" vertical="center"/>
    </xf>
    <xf numFmtId="170" fontId="42" fillId="2" borderId="37" xfId="1" applyNumberFormat="1" applyFont="1" applyFill="1" applyBorder="1" applyAlignment="1">
      <alignment horizontal="center" vertical="center"/>
    </xf>
    <xf numFmtId="170" fontId="42" fillId="2" borderId="19" xfId="1" applyNumberFormat="1" applyFont="1" applyFill="1" applyBorder="1" applyAlignment="1">
      <alignment horizontal="center" vertical="center"/>
    </xf>
    <xf numFmtId="41" fontId="48" fillId="2" borderId="0" xfId="0" applyNumberFormat="1" applyFont="1" applyFill="1"/>
    <xf numFmtId="0" fontId="7" fillId="2" borderId="1" xfId="0" applyFont="1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center"/>
    </xf>
    <xf numFmtId="0" fontId="42" fillId="2" borderId="91" xfId="0" applyFont="1" applyFill="1" applyBorder="1" applyAlignment="1">
      <alignment horizontal="center" vertical="center"/>
    </xf>
    <xf numFmtId="0" fontId="42" fillId="2" borderId="40" xfId="0" applyFont="1" applyFill="1" applyBorder="1" applyAlignment="1">
      <alignment horizontal="center" vertical="center"/>
    </xf>
    <xf numFmtId="41" fontId="7" fillId="2" borderId="27" xfId="1" applyFont="1" applyFill="1" applyBorder="1" applyAlignment="1">
      <alignment horizontal="center" vertical="center"/>
    </xf>
    <xf numFmtId="41" fontId="42" fillId="2" borderId="18" xfId="1" applyFont="1" applyFill="1" applyBorder="1" applyAlignment="1">
      <alignment horizontal="center" vertical="center"/>
    </xf>
    <xf numFmtId="0" fontId="42" fillId="2" borderId="93" xfId="0" applyFont="1" applyFill="1" applyBorder="1" applyAlignment="1">
      <alignment horizontal="center" vertical="center"/>
    </xf>
    <xf numFmtId="41" fontId="7" fillId="2" borderId="93" xfId="1" applyFont="1" applyFill="1" applyBorder="1" applyAlignment="1">
      <alignment horizontal="center" vertical="center"/>
    </xf>
    <xf numFmtId="41" fontId="42" fillId="2" borderId="94" xfId="1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vertical="center" wrapText="1"/>
    </xf>
    <xf numFmtId="41" fontId="5" fillId="2" borderId="11" xfId="1" applyFont="1" applyFill="1" applyBorder="1" applyAlignment="1">
      <alignment horizontal="left"/>
    </xf>
    <xf numFmtId="41" fontId="5" fillId="2" borderId="11" xfId="1" applyFont="1" applyFill="1" applyBorder="1" applyAlignment="1">
      <alignment horizontal="left" wrapText="1"/>
    </xf>
    <xf numFmtId="41" fontId="5" fillId="2" borderId="13" xfId="1" applyFont="1" applyFill="1" applyBorder="1" applyAlignment="1">
      <alignment horizontal="left"/>
    </xf>
    <xf numFmtId="0" fontId="42" fillId="2" borderId="27" xfId="0" applyFont="1" applyFill="1" applyBorder="1" applyAlignment="1">
      <alignment horizontal="center" vertical="center"/>
    </xf>
    <xf numFmtId="0" fontId="42" fillId="2" borderId="39" xfId="0" applyFont="1" applyFill="1" applyBorder="1" applyAlignment="1">
      <alignment horizontal="center" vertical="center"/>
    </xf>
    <xf numFmtId="0" fontId="45" fillId="2" borderId="11" xfId="1" applyNumberFormat="1" applyFont="1" applyFill="1" applyBorder="1" applyAlignment="1">
      <alignment horizontal="left" vertical="center"/>
    </xf>
    <xf numFmtId="0" fontId="45" fillId="2" borderId="21" xfId="1" applyNumberFormat="1" applyFont="1" applyFill="1" applyBorder="1" applyAlignment="1">
      <alignment horizontal="left" vertical="center"/>
    </xf>
    <xf numFmtId="0" fontId="45" fillId="2" borderId="13" xfId="1" applyNumberFormat="1" applyFont="1" applyFill="1" applyBorder="1" applyAlignment="1">
      <alignment horizontal="left" vertical="center"/>
    </xf>
    <xf numFmtId="0" fontId="13" fillId="2" borderId="0" xfId="0" applyFont="1" applyFill="1" applyAlignment="1">
      <alignment vertical="center" wrapText="1"/>
    </xf>
    <xf numFmtId="0" fontId="0" fillId="2" borderId="0" xfId="0" applyFill="1" applyAlignment="1">
      <alignment wrapText="1"/>
    </xf>
    <xf numFmtId="41" fontId="45" fillId="2" borderId="1" xfId="1" applyFont="1" applyFill="1" applyBorder="1" applyAlignment="1">
      <alignment horizontal="center" vertical="center" wrapText="1"/>
    </xf>
    <xf numFmtId="0" fontId="45" fillId="2" borderId="0" xfId="0" applyFont="1" applyFill="1" applyAlignment="1">
      <alignment horizontal="center" vertical="center"/>
    </xf>
    <xf numFmtId="41" fontId="45" fillId="2" borderId="12" xfId="1" applyFont="1" applyFill="1" applyBorder="1" applyAlignment="1">
      <alignment horizontal="center" vertical="center" wrapText="1"/>
    </xf>
    <xf numFmtId="0" fontId="50" fillId="2" borderId="21" xfId="1" applyNumberFormat="1" applyFont="1" applyFill="1" applyBorder="1" applyAlignment="1">
      <alignment horizontal="left" vertical="center"/>
    </xf>
    <xf numFmtId="0" fontId="50" fillId="2" borderId="43" xfId="1" applyNumberFormat="1" applyFont="1" applyFill="1" applyBorder="1" applyAlignment="1">
      <alignment horizontal="left" vertical="center" wrapText="1"/>
    </xf>
    <xf numFmtId="41" fontId="46" fillId="2" borderId="49" xfId="1" applyFont="1" applyFill="1" applyBorder="1" applyAlignment="1">
      <alignment horizontal="center" vertical="center"/>
    </xf>
    <xf numFmtId="41" fontId="46" fillId="2" borderId="41" xfId="1" applyFont="1" applyFill="1" applyBorder="1" applyAlignment="1">
      <alignment horizontal="center" vertical="center"/>
    </xf>
    <xf numFmtId="0" fontId="50" fillId="2" borderId="29" xfId="1" applyNumberFormat="1" applyFont="1" applyFill="1" applyBorder="1" applyAlignment="1">
      <alignment horizontal="left" vertical="center" wrapText="1"/>
    </xf>
    <xf numFmtId="41" fontId="46" fillId="2" borderId="87" xfId="1" applyFont="1" applyFill="1" applyBorder="1" applyAlignment="1">
      <alignment horizontal="center" vertical="center"/>
    </xf>
    <xf numFmtId="41" fontId="46" fillId="2" borderId="47" xfId="1" applyFont="1" applyFill="1" applyBorder="1" applyAlignment="1">
      <alignment horizontal="center" vertical="center"/>
    </xf>
    <xf numFmtId="0" fontId="46" fillId="2" borderId="29" xfId="1" applyNumberFormat="1" applyFont="1" applyFill="1" applyBorder="1" applyAlignment="1">
      <alignment horizontal="right" vertical="center"/>
    </xf>
    <xf numFmtId="41" fontId="46" fillId="2" borderId="42" xfId="1" applyFont="1" applyFill="1" applyBorder="1" applyAlignment="1">
      <alignment horizontal="center" vertical="center"/>
    </xf>
    <xf numFmtId="1" fontId="46" fillId="2" borderId="43" xfId="1" applyNumberFormat="1" applyFont="1" applyFill="1" applyBorder="1" applyAlignment="1">
      <alignment horizontal="right" vertical="center"/>
    </xf>
    <xf numFmtId="41" fontId="46" fillId="2" borderId="29" xfId="1" applyFont="1" applyFill="1" applyBorder="1" applyAlignment="1">
      <alignment horizontal="right" vertical="center"/>
    </xf>
    <xf numFmtId="0" fontId="50" fillId="2" borderId="44" xfId="1" applyNumberFormat="1" applyFont="1" applyFill="1" applyBorder="1" applyAlignment="1">
      <alignment horizontal="left" vertical="center" wrapText="1"/>
    </xf>
    <xf numFmtId="41" fontId="46" fillId="2" borderId="45" xfId="1" applyFont="1" applyFill="1" applyBorder="1" applyAlignment="1">
      <alignment horizontal="center" vertical="center"/>
    </xf>
    <xf numFmtId="0" fontId="50" fillId="2" borderId="68" xfId="1" applyNumberFormat="1" applyFont="1" applyFill="1" applyBorder="1" applyAlignment="1">
      <alignment horizontal="left" vertical="center" wrapText="1"/>
    </xf>
    <xf numFmtId="41" fontId="46" fillId="2" borderId="67" xfId="1" applyFont="1" applyFill="1" applyBorder="1" applyAlignment="1">
      <alignment horizontal="center" vertical="center"/>
    </xf>
    <xf numFmtId="0" fontId="50" fillId="2" borderId="63" xfId="1" applyNumberFormat="1" applyFont="1" applyFill="1" applyBorder="1" applyAlignment="1">
      <alignment horizontal="left" vertical="center" wrapText="1"/>
    </xf>
    <xf numFmtId="41" fontId="46" fillId="2" borderId="64" xfId="1" applyFont="1" applyFill="1" applyBorder="1" applyAlignment="1">
      <alignment horizontal="center" vertical="center"/>
    </xf>
    <xf numFmtId="41" fontId="50" fillId="2" borderId="11" xfId="1" applyFont="1" applyFill="1" applyBorder="1" applyAlignment="1">
      <alignment vertical="center" wrapText="1"/>
    </xf>
    <xf numFmtId="0" fontId="46" fillId="2" borderId="29" xfId="1" applyNumberFormat="1" applyFont="1" applyFill="1" applyBorder="1" applyAlignment="1">
      <alignment horizontal="center" vertical="center"/>
    </xf>
    <xf numFmtId="0" fontId="50" fillId="2" borderId="32" xfId="1" applyNumberFormat="1" applyFont="1" applyFill="1" applyBorder="1" applyAlignment="1">
      <alignment horizontal="left" vertical="center" wrapText="1"/>
    </xf>
    <xf numFmtId="0" fontId="50" fillId="2" borderId="1" xfId="1" applyNumberFormat="1" applyFont="1" applyFill="1" applyBorder="1" applyAlignment="1">
      <alignment horizontal="left" vertical="center" wrapText="1"/>
    </xf>
    <xf numFmtId="41" fontId="46" fillId="2" borderId="12" xfId="1" applyFont="1" applyFill="1" applyBorder="1" applyAlignment="1">
      <alignment horizontal="center" vertical="center"/>
    </xf>
    <xf numFmtId="41" fontId="50" fillId="2" borderId="14" xfId="1" applyFont="1" applyFill="1" applyBorder="1" applyAlignment="1">
      <alignment horizontal="center" vertical="center"/>
    </xf>
    <xf numFmtId="0" fontId="44" fillId="2" borderId="0" xfId="0" applyFont="1" applyFill="1" applyAlignment="1">
      <alignment horizontal="left"/>
    </xf>
    <xf numFmtId="0" fontId="44" fillId="2" borderId="0" xfId="0" applyFont="1" applyFill="1" applyAlignment="1">
      <alignment wrapText="1"/>
    </xf>
    <xf numFmtId="41" fontId="50" fillId="2" borderId="11" xfId="1" applyFont="1" applyFill="1" applyBorder="1" applyAlignment="1">
      <alignment horizontal="center" vertical="center"/>
    </xf>
    <xf numFmtId="41" fontId="50" fillId="2" borderId="1" xfId="1" applyFont="1" applyFill="1" applyBorder="1" applyAlignment="1">
      <alignment horizontal="center" vertical="center" wrapText="1"/>
    </xf>
    <xf numFmtId="0" fontId="50" fillId="2" borderId="1" xfId="1" applyNumberFormat="1" applyFont="1" applyFill="1" applyBorder="1" applyAlignment="1">
      <alignment horizontal="center" vertical="center" wrapText="1"/>
    </xf>
    <xf numFmtId="0" fontId="50" fillId="2" borderId="0" xfId="0" applyFont="1" applyFill="1" applyAlignment="1">
      <alignment horizontal="center" vertical="center"/>
    </xf>
    <xf numFmtId="0" fontId="50" fillId="2" borderId="12" xfId="1" applyNumberFormat="1" applyFont="1" applyFill="1" applyBorder="1" applyAlignment="1">
      <alignment horizontal="center" vertical="center" wrapText="1"/>
    </xf>
    <xf numFmtId="0" fontId="46" fillId="2" borderId="63" xfId="1" applyNumberFormat="1" applyFont="1" applyFill="1" applyBorder="1" applyAlignment="1">
      <alignment horizontal="right" vertical="center"/>
    </xf>
    <xf numFmtId="41" fontId="7" fillId="2" borderId="0" xfId="0" applyNumberFormat="1" applyFont="1" applyFill="1"/>
    <xf numFmtId="41" fontId="50" fillId="2" borderId="11" xfId="1" applyFont="1" applyFill="1" applyBorder="1" applyAlignment="1">
      <alignment horizontal="center" vertical="center" wrapText="1"/>
    </xf>
    <xf numFmtId="0" fontId="46" fillId="2" borderId="44" xfId="1" applyNumberFormat="1" applyFont="1" applyFill="1" applyBorder="1" applyAlignment="1">
      <alignment horizontal="center" vertical="center"/>
    </xf>
    <xf numFmtId="1" fontId="46" fillId="2" borderId="44" xfId="1" applyNumberFormat="1" applyFont="1" applyFill="1" applyBorder="1" applyAlignment="1">
      <alignment horizontal="right" vertical="center"/>
    </xf>
    <xf numFmtId="0" fontId="46" fillId="2" borderId="44" xfId="1" applyNumberFormat="1" applyFont="1" applyFill="1" applyBorder="1" applyAlignment="1">
      <alignment horizontal="right" vertical="center"/>
    </xf>
    <xf numFmtId="41" fontId="50" fillId="2" borderId="1" xfId="1" applyFont="1" applyFill="1" applyBorder="1" applyAlignment="1">
      <alignment horizontal="center" vertical="center"/>
    </xf>
    <xf numFmtId="41" fontId="50" fillId="2" borderId="12" xfId="1" applyFont="1" applyFill="1" applyBorder="1" applyAlignment="1">
      <alignment horizontal="center" vertical="center"/>
    </xf>
    <xf numFmtId="0" fontId="1" fillId="2" borderId="0" xfId="0" applyFont="1" applyFill="1"/>
    <xf numFmtId="0" fontId="57" fillId="2" borderId="0" xfId="0" applyFont="1" applyFill="1"/>
    <xf numFmtId="41" fontId="57" fillId="2" borderId="0" xfId="0" applyNumberFormat="1" applyFont="1" applyFill="1"/>
    <xf numFmtId="0" fontId="60" fillId="2" borderId="0" xfId="0" applyFont="1" applyFill="1"/>
    <xf numFmtId="0" fontId="56" fillId="2" borderId="0" xfId="0" applyFont="1" applyFill="1"/>
    <xf numFmtId="0" fontId="29" fillId="2" borderId="0" xfId="17" applyFont="1" applyFill="1" applyAlignment="1">
      <alignment horizontal="center"/>
    </xf>
    <xf numFmtId="17" fontId="29" fillId="2" borderId="0" xfId="17" applyNumberFormat="1" applyFont="1" applyFill="1" applyAlignment="1">
      <alignment horizontal="center" wrapText="1"/>
    </xf>
    <xf numFmtId="0" fontId="29" fillId="2" borderId="0" xfId="0" applyFont="1" applyFill="1" applyAlignment="1">
      <alignment horizontal="center"/>
    </xf>
    <xf numFmtId="0" fontId="22" fillId="2" borderId="0" xfId="17" applyFont="1" applyFill="1" applyAlignment="1">
      <alignment horizontal="left" wrapText="1"/>
    </xf>
    <xf numFmtId="0" fontId="24" fillId="2" borderId="0" xfId="17" applyFont="1" applyFill="1" applyAlignment="1">
      <alignment horizontal="center"/>
    </xf>
    <xf numFmtId="0" fontId="21" fillId="2" borderId="0" xfId="17" applyFont="1" applyFill="1" applyAlignment="1">
      <alignment horizontal="center" wrapText="1"/>
    </xf>
    <xf numFmtId="49" fontId="53" fillId="2" borderId="0" xfId="17" applyNumberFormat="1" applyFont="1" applyFill="1" applyAlignment="1">
      <alignment horizontal="center" vertical="center"/>
    </xf>
    <xf numFmtId="0" fontId="54" fillId="2" borderId="0" xfId="17" applyFont="1" applyFill="1" applyAlignment="1">
      <alignment horizontal="center" wrapText="1"/>
    </xf>
    <xf numFmtId="0" fontId="8" fillId="2" borderId="0" xfId="17" applyFont="1" applyFill="1" applyAlignment="1">
      <alignment horizontal="center"/>
    </xf>
    <xf numFmtId="0" fontId="52" fillId="2" borderId="0" xfId="17" applyFont="1" applyFill="1" applyAlignment="1">
      <alignment horizontal="center"/>
    </xf>
    <xf numFmtId="0" fontId="28" fillId="2" borderId="0" xfId="17" applyFont="1" applyFill="1" applyAlignment="1">
      <alignment horizontal="center"/>
    </xf>
    <xf numFmtId="0" fontId="8" fillId="2" borderId="0" xfId="0" applyFont="1" applyFill="1" applyAlignment="1">
      <alignment horizontal="left" vertical="center" wrapText="1" readingOrder="1"/>
    </xf>
    <xf numFmtId="0" fontId="8" fillId="2" borderId="0" xfId="17" applyFont="1" applyFill="1" applyAlignment="1">
      <alignment horizontal="left" vertical="center" wrapText="1"/>
    </xf>
    <xf numFmtId="0" fontId="34" fillId="2" borderId="0" xfId="19" applyFont="1" applyFill="1" applyAlignment="1">
      <alignment horizontal="center" vertical="center"/>
    </xf>
    <xf numFmtId="0" fontId="29" fillId="2" borderId="0" xfId="17" applyFont="1" applyFill="1" applyAlignment="1">
      <alignment vertical="center" wrapText="1"/>
    </xf>
    <xf numFmtId="0" fontId="29" fillId="2" borderId="0" xfId="17" applyFont="1" applyFill="1" applyAlignment="1">
      <alignment horizontal="left" vertical="center" wrapText="1"/>
    </xf>
    <xf numFmtId="0" fontId="8" fillId="2" borderId="0" xfId="17" applyFont="1" applyFill="1" applyAlignment="1">
      <alignment vertical="center"/>
    </xf>
    <xf numFmtId="3" fontId="13" fillId="2" borderId="7" xfId="0" applyNumberFormat="1" applyFont="1" applyFill="1" applyBorder="1" applyAlignment="1">
      <alignment horizontal="center" vertical="center" wrapText="1"/>
    </xf>
    <xf numFmtId="3" fontId="13" fillId="2" borderId="8" xfId="0" applyNumberFormat="1" applyFont="1" applyFill="1" applyBorder="1" applyAlignment="1">
      <alignment horizontal="center" vertical="center" wrapText="1"/>
    </xf>
    <xf numFmtId="0" fontId="5" fillId="2" borderId="70" xfId="0" applyFont="1" applyFill="1" applyBorder="1" applyAlignment="1">
      <alignment horizontal="center" vertical="center" wrapText="1"/>
    </xf>
    <xf numFmtId="0" fontId="5" fillId="2" borderId="71" xfId="0" applyFont="1" applyFill="1" applyBorder="1" applyAlignment="1">
      <alignment horizontal="center" vertical="center" wrapText="1"/>
    </xf>
    <xf numFmtId="0" fontId="5" fillId="2" borderId="72" xfId="0" applyFont="1" applyFill="1" applyBorder="1" applyAlignment="1">
      <alignment horizontal="center" vertical="center" wrapText="1"/>
    </xf>
    <xf numFmtId="0" fontId="5" fillId="2" borderId="73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30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47" fillId="2" borderId="21" xfId="0" applyFont="1" applyFill="1" applyBorder="1" applyAlignment="1">
      <alignment horizontal="center" vertical="center"/>
    </xf>
    <xf numFmtId="0" fontId="47" fillId="2" borderId="88" xfId="0" applyFont="1" applyFill="1" applyBorder="1" applyAlignment="1">
      <alignment horizontal="center" vertical="center"/>
    </xf>
    <xf numFmtId="0" fontId="6" fillId="2" borderId="26" xfId="0" applyFont="1" applyFill="1" applyBorder="1" applyAlignment="1">
      <alignment horizontal="left" vertical="top" wrapText="1"/>
    </xf>
    <xf numFmtId="0" fontId="4" fillId="2" borderId="25" xfId="0" applyFont="1" applyFill="1" applyBorder="1" applyAlignment="1">
      <alignment horizontal="left" vertical="top" wrapText="1"/>
    </xf>
    <xf numFmtId="0" fontId="4" fillId="2" borderId="6" xfId="0" applyFont="1" applyFill="1" applyBorder="1" applyAlignment="1">
      <alignment horizontal="left" vertical="top" wrapText="1"/>
    </xf>
    <xf numFmtId="0" fontId="47" fillId="2" borderId="20" xfId="0" applyFont="1" applyFill="1" applyBorder="1" applyAlignment="1">
      <alignment horizontal="center" vertical="center" wrapText="1"/>
    </xf>
    <xf numFmtId="0" fontId="47" fillId="2" borderId="89" xfId="0" applyFont="1" applyFill="1" applyBorder="1" applyAlignment="1">
      <alignment horizontal="center" vertical="center" wrapText="1"/>
    </xf>
    <xf numFmtId="0" fontId="47" fillId="2" borderId="28" xfId="0" applyFont="1" applyFill="1" applyBorder="1" applyAlignment="1">
      <alignment horizontal="center" vertical="center" wrapText="1"/>
    </xf>
    <xf numFmtId="0" fontId="47" fillId="2" borderId="27" xfId="0" applyFont="1" applyFill="1" applyBorder="1" applyAlignment="1">
      <alignment horizontal="center" vertical="center" wrapText="1"/>
    </xf>
    <xf numFmtId="0" fontId="47" fillId="2" borderId="34" xfId="0" applyFont="1" applyFill="1" applyBorder="1" applyAlignment="1">
      <alignment horizontal="center" vertical="center" wrapText="1"/>
    </xf>
    <xf numFmtId="0" fontId="43" fillId="2" borderId="1" xfId="0" applyFont="1" applyFill="1" applyBorder="1" applyAlignment="1">
      <alignment horizontal="left" vertical="center" wrapText="1"/>
    </xf>
    <xf numFmtId="0" fontId="43" fillId="2" borderId="1" xfId="0" applyFont="1" applyFill="1" applyBorder="1" applyAlignment="1">
      <alignment horizontal="left" vertical="center"/>
    </xf>
    <xf numFmtId="41" fontId="45" fillId="2" borderId="1" xfId="1" applyFont="1" applyFill="1" applyBorder="1" applyAlignment="1">
      <alignment horizontal="left"/>
    </xf>
    <xf numFmtId="0" fontId="5" fillId="2" borderId="43" xfId="1" applyNumberFormat="1" applyFont="1" applyFill="1" applyBorder="1" applyAlignment="1">
      <alignment horizontal="center" vertical="center" wrapText="1"/>
    </xf>
    <xf numFmtId="0" fontId="5" fillId="2" borderId="41" xfId="1" applyNumberFormat="1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left" vertical="top" wrapText="1"/>
    </xf>
    <xf numFmtId="0" fontId="4" fillId="2" borderId="31" xfId="0" applyFont="1" applyFill="1" applyBorder="1" applyAlignment="1">
      <alignment horizontal="left" vertical="top" wrapText="1"/>
    </xf>
    <xf numFmtId="0" fontId="4" fillId="2" borderId="8" xfId="0" applyFont="1" applyFill="1" applyBorder="1" applyAlignment="1">
      <alignment horizontal="left" vertical="top" wrapText="1"/>
    </xf>
    <xf numFmtId="41" fontId="5" fillId="2" borderId="83" xfId="1" applyFont="1" applyFill="1" applyBorder="1" applyAlignment="1">
      <alignment horizontal="center" vertical="center"/>
    </xf>
    <xf numFmtId="41" fontId="5" fillId="2" borderId="84" xfId="1" applyFont="1" applyFill="1" applyBorder="1" applyAlignment="1">
      <alignment horizontal="center" vertical="center"/>
    </xf>
    <xf numFmtId="41" fontId="5" fillId="2" borderId="85" xfId="1" applyFont="1" applyFill="1" applyBorder="1" applyAlignment="1">
      <alignment horizontal="center" vertical="center"/>
    </xf>
    <xf numFmtId="41" fontId="5" fillId="2" borderId="7" xfId="1" applyFont="1" applyFill="1" applyBorder="1" applyAlignment="1">
      <alignment horizontal="center"/>
    </xf>
    <xf numFmtId="41" fontId="5" fillId="2" borderId="31" xfId="1" applyFont="1" applyFill="1" applyBorder="1" applyAlignment="1">
      <alignment horizontal="center"/>
    </xf>
    <xf numFmtId="41" fontId="5" fillId="2" borderId="8" xfId="1" applyFont="1" applyFill="1" applyBorder="1" applyAlignment="1">
      <alignment horizontal="center"/>
    </xf>
    <xf numFmtId="0" fontId="5" fillId="2" borderId="54" xfId="1" applyNumberFormat="1" applyFont="1" applyFill="1" applyBorder="1" applyAlignment="1">
      <alignment horizontal="center" vertical="center" wrapText="1"/>
    </xf>
    <xf numFmtId="0" fontId="5" fillId="2" borderId="49" xfId="1" applyNumberFormat="1" applyFont="1" applyFill="1" applyBorder="1" applyAlignment="1">
      <alignment horizontal="center" vertical="center" wrapText="1"/>
    </xf>
    <xf numFmtId="0" fontId="5" fillId="2" borderId="54" xfId="1" applyNumberFormat="1" applyFont="1" applyFill="1" applyBorder="1" applyAlignment="1">
      <alignment horizontal="center"/>
    </xf>
    <xf numFmtId="0" fontId="5" fillId="2" borderId="49" xfId="1" applyNumberFormat="1" applyFont="1" applyFill="1" applyBorder="1" applyAlignment="1">
      <alignment horizontal="center"/>
    </xf>
    <xf numFmtId="41" fontId="5" fillId="2" borderId="21" xfId="1" applyFont="1" applyFill="1" applyBorder="1" applyAlignment="1">
      <alignment horizontal="left" vertical="center" wrapText="1"/>
    </xf>
    <xf numFmtId="41" fontId="5" fillId="2" borderId="32" xfId="1" applyFont="1" applyFill="1" applyBorder="1" applyAlignment="1">
      <alignment horizontal="left" vertical="center" wrapText="1"/>
    </xf>
    <xf numFmtId="41" fontId="5" fillId="2" borderId="33" xfId="1" applyFont="1" applyFill="1" applyBorder="1" applyAlignment="1">
      <alignment horizontal="left" vertical="center" wrapText="1"/>
    </xf>
    <xf numFmtId="0" fontId="46" fillId="2" borderId="0" xfId="0" applyFont="1" applyFill="1" applyAlignment="1">
      <alignment horizontal="left" vertical="top" wrapText="1"/>
    </xf>
    <xf numFmtId="0" fontId="46" fillId="2" borderId="0" xfId="0" applyFont="1" applyFill="1" applyAlignment="1">
      <alignment horizontal="left" vertical="center" wrapText="1"/>
    </xf>
    <xf numFmtId="41" fontId="5" fillId="2" borderId="60" xfId="1" applyFont="1" applyFill="1" applyBorder="1" applyAlignment="1">
      <alignment horizontal="center"/>
    </xf>
    <xf numFmtId="41" fontId="5" fillId="2" borderId="61" xfId="1" applyFont="1" applyFill="1" applyBorder="1" applyAlignment="1">
      <alignment horizontal="center"/>
    </xf>
    <xf numFmtId="41" fontId="5" fillId="2" borderId="62" xfId="1" applyFont="1" applyFill="1" applyBorder="1" applyAlignment="1">
      <alignment horizontal="center"/>
    </xf>
    <xf numFmtId="41" fontId="5" fillId="2" borderId="9" xfId="1" applyFont="1" applyFill="1" applyBorder="1" applyAlignment="1">
      <alignment horizontal="center" vertical="center"/>
    </xf>
    <xf numFmtId="41" fontId="5" fillId="2" borderId="15" xfId="1" applyFont="1" applyFill="1" applyBorder="1" applyAlignment="1">
      <alignment horizontal="center" vertical="center"/>
    </xf>
    <xf numFmtId="41" fontId="5" fillId="2" borderId="10" xfId="1" applyFont="1" applyFill="1" applyBorder="1" applyAlignment="1">
      <alignment horizontal="center" vertical="center"/>
    </xf>
    <xf numFmtId="0" fontId="5" fillId="2" borderId="43" xfId="1" applyNumberFormat="1" applyFont="1" applyFill="1" applyBorder="1" applyAlignment="1">
      <alignment horizontal="center"/>
    </xf>
    <xf numFmtId="0" fontId="4" fillId="2" borderId="7" xfId="0" applyFont="1" applyFill="1" applyBorder="1" applyAlignment="1">
      <alignment horizontal="left" vertical="center" wrapText="1"/>
    </xf>
    <xf numFmtId="0" fontId="4" fillId="2" borderId="31" xfId="0" applyFont="1" applyFill="1" applyBorder="1" applyAlignment="1">
      <alignment horizontal="left" vertical="center" wrapText="1"/>
    </xf>
    <xf numFmtId="0" fontId="4" fillId="2" borderId="8" xfId="0" applyFont="1" applyFill="1" applyBorder="1" applyAlignment="1">
      <alignment horizontal="left" vertical="center" wrapText="1"/>
    </xf>
    <xf numFmtId="0" fontId="5" fillId="2" borderId="41" xfId="1" applyNumberFormat="1" applyFont="1" applyFill="1" applyBorder="1" applyAlignment="1">
      <alignment horizontal="center"/>
    </xf>
    <xf numFmtId="0" fontId="5" fillId="2" borderId="28" xfId="1" applyNumberFormat="1" applyFont="1" applyFill="1" applyBorder="1" applyAlignment="1">
      <alignment horizontal="center"/>
    </xf>
    <xf numFmtId="0" fontId="5" fillId="2" borderId="27" xfId="1" applyNumberFormat="1" applyFont="1" applyFill="1" applyBorder="1" applyAlignment="1">
      <alignment horizontal="center"/>
    </xf>
    <xf numFmtId="0" fontId="5" fillId="2" borderId="40" xfId="1" applyNumberFormat="1" applyFont="1" applyFill="1" applyBorder="1" applyAlignment="1">
      <alignment horizontal="center"/>
    </xf>
    <xf numFmtId="41" fontId="5" fillId="2" borderId="80" xfId="1" applyFont="1" applyFill="1" applyBorder="1" applyAlignment="1">
      <alignment horizontal="center"/>
    </xf>
    <xf numFmtId="41" fontId="5" fillId="2" borderId="33" xfId="1" applyFont="1" applyFill="1" applyBorder="1" applyAlignment="1">
      <alignment horizontal="center" vertical="center"/>
    </xf>
    <xf numFmtId="41" fontId="5" fillId="2" borderId="29" xfId="1" applyFont="1" applyFill="1" applyBorder="1" applyAlignment="1">
      <alignment horizontal="center" vertical="center"/>
    </xf>
    <xf numFmtId="41" fontId="5" fillId="2" borderId="79" xfId="1" applyFont="1" applyFill="1" applyBorder="1" applyAlignment="1">
      <alignment horizontal="center" vertical="center"/>
    </xf>
    <xf numFmtId="41" fontId="5" fillId="2" borderId="42" xfId="1" applyFont="1" applyFill="1" applyBorder="1" applyAlignment="1">
      <alignment horizontal="center" vertical="center"/>
    </xf>
    <xf numFmtId="0" fontId="5" fillId="2" borderId="34" xfId="1" applyNumberFormat="1" applyFont="1" applyFill="1" applyBorder="1" applyAlignment="1">
      <alignment horizontal="center"/>
    </xf>
    <xf numFmtId="0" fontId="6" fillId="2" borderId="25" xfId="0" applyFont="1" applyFill="1" applyBorder="1" applyAlignment="1">
      <alignment horizontal="left" vertical="top" wrapText="1"/>
    </xf>
    <xf numFmtId="0" fontId="6" fillId="2" borderId="6" xfId="0" applyFont="1" applyFill="1" applyBorder="1" applyAlignment="1">
      <alignment horizontal="left" vertical="top" wrapText="1"/>
    </xf>
    <xf numFmtId="0" fontId="5" fillId="2" borderId="60" xfId="0" applyFont="1" applyFill="1" applyBorder="1" applyAlignment="1">
      <alignment horizontal="center"/>
    </xf>
    <xf numFmtId="0" fontId="5" fillId="2" borderId="61" xfId="0" applyFont="1" applyFill="1" applyBorder="1" applyAlignment="1">
      <alignment horizontal="center"/>
    </xf>
    <xf numFmtId="0" fontId="5" fillId="2" borderId="80" xfId="0" applyFont="1" applyFill="1" applyBorder="1" applyAlignment="1">
      <alignment horizontal="center"/>
    </xf>
    <xf numFmtId="0" fontId="5" fillId="2" borderId="62" xfId="0" applyFont="1" applyFill="1" applyBorder="1" applyAlignment="1">
      <alignment horizontal="center"/>
    </xf>
    <xf numFmtId="0" fontId="5" fillId="2" borderId="33" xfId="0" applyFont="1" applyFill="1" applyBorder="1" applyAlignment="1">
      <alignment horizontal="center" vertical="center" wrapText="1"/>
    </xf>
    <xf numFmtId="0" fontId="5" fillId="2" borderId="29" xfId="0" applyFont="1" applyFill="1" applyBorder="1" applyAlignment="1">
      <alignment horizontal="center" vertical="center"/>
    </xf>
    <xf numFmtId="0" fontId="5" fillId="2" borderId="79" xfId="0" applyFont="1" applyFill="1" applyBorder="1" applyAlignment="1">
      <alignment horizontal="center" vertical="center"/>
    </xf>
    <xf numFmtId="0" fontId="5" fillId="2" borderId="42" xfId="0" applyFont="1" applyFill="1" applyBorder="1" applyAlignment="1">
      <alignment horizontal="center" vertical="center"/>
    </xf>
    <xf numFmtId="0" fontId="7" fillId="2" borderId="26" xfId="0" applyFont="1" applyFill="1" applyBorder="1" applyAlignment="1">
      <alignment horizontal="left" vertical="center" wrapText="1"/>
    </xf>
    <xf numFmtId="0" fontId="7" fillId="2" borderId="25" xfId="0" applyFont="1" applyFill="1" applyBorder="1" applyAlignment="1">
      <alignment horizontal="left" vertical="center" wrapText="1"/>
    </xf>
    <xf numFmtId="0" fontId="7" fillId="2" borderId="6" xfId="0" applyFont="1" applyFill="1" applyBorder="1" applyAlignment="1">
      <alignment horizontal="left" vertical="center" wrapText="1"/>
    </xf>
    <xf numFmtId="0" fontId="5" fillId="2" borderId="9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54" xfId="0" applyFont="1" applyFill="1" applyBorder="1" applyAlignment="1">
      <alignment horizontal="center"/>
    </xf>
    <xf numFmtId="0" fontId="5" fillId="2" borderId="49" xfId="0" applyFont="1" applyFill="1" applyBorder="1" applyAlignment="1">
      <alignment horizontal="center"/>
    </xf>
    <xf numFmtId="0" fontId="5" fillId="2" borderId="54" xfId="0" applyFont="1" applyFill="1" applyBorder="1" applyAlignment="1">
      <alignment horizontal="center" vertical="center"/>
    </xf>
    <xf numFmtId="0" fontId="5" fillId="2" borderId="49" xfId="0" applyFont="1" applyFill="1" applyBorder="1" applyAlignment="1">
      <alignment horizontal="center" vertical="center"/>
    </xf>
    <xf numFmtId="0" fontId="5" fillId="2" borderId="43" xfId="0" applyFont="1" applyFill="1" applyBorder="1" applyAlignment="1">
      <alignment horizontal="center" vertical="center"/>
    </xf>
    <xf numFmtId="0" fontId="5" fillId="2" borderId="41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left" vertical="center" wrapText="1"/>
    </xf>
    <xf numFmtId="0" fontId="5" fillId="2" borderId="32" xfId="0" applyFont="1" applyFill="1" applyBorder="1" applyAlignment="1">
      <alignment horizontal="left" vertical="center" wrapText="1"/>
    </xf>
    <xf numFmtId="0" fontId="5" fillId="2" borderId="33" xfId="0" applyFont="1" applyFill="1" applyBorder="1" applyAlignment="1">
      <alignment horizontal="left" vertical="center" wrapText="1"/>
    </xf>
    <xf numFmtId="0" fontId="42" fillId="2" borderId="1" xfId="0" applyFont="1" applyFill="1" applyBorder="1" applyAlignment="1">
      <alignment horizontal="center" vertical="center"/>
    </xf>
    <xf numFmtId="0" fontId="42" fillId="2" borderId="12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 wrapText="1"/>
    </xf>
    <xf numFmtId="0" fontId="42" fillId="2" borderId="60" xfId="0" applyFont="1" applyFill="1" applyBorder="1" applyAlignment="1">
      <alignment horizontal="center" vertical="center"/>
    </xf>
    <xf numFmtId="0" fontId="42" fillId="2" borderId="61" xfId="0" applyFont="1" applyFill="1" applyBorder="1" applyAlignment="1">
      <alignment horizontal="center" vertical="center"/>
    </xf>
    <xf numFmtId="0" fontId="42" fillId="2" borderId="62" xfId="0" applyFont="1" applyFill="1" applyBorder="1" applyAlignment="1">
      <alignment horizontal="center" vertical="center"/>
    </xf>
    <xf numFmtId="0" fontId="42" fillId="2" borderId="9" xfId="0" applyFont="1" applyFill="1" applyBorder="1" applyAlignment="1">
      <alignment horizontal="center" vertical="center"/>
    </xf>
    <xf numFmtId="0" fontId="42" fillId="2" borderId="71" xfId="0" applyFont="1" applyFill="1" applyBorder="1" applyAlignment="1">
      <alignment horizontal="center" vertical="center"/>
    </xf>
    <xf numFmtId="0" fontId="42" fillId="2" borderId="73" xfId="0" applyFont="1" applyFill="1" applyBorder="1" applyAlignment="1">
      <alignment horizontal="center" vertical="center"/>
    </xf>
    <xf numFmtId="0" fontId="7" fillId="2" borderId="26" xfId="0" applyFont="1" applyFill="1" applyBorder="1" applyAlignment="1">
      <alignment horizontal="left" vertical="top" wrapText="1"/>
    </xf>
    <xf numFmtId="0" fontId="7" fillId="2" borderId="25" xfId="0" applyFont="1" applyFill="1" applyBorder="1" applyAlignment="1">
      <alignment horizontal="left" vertical="top" wrapText="1"/>
    </xf>
    <xf numFmtId="0" fontId="7" fillId="2" borderId="6" xfId="0" applyFont="1" applyFill="1" applyBorder="1" applyAlignment="1">
      <alignment horizontal="left" vertical="top" wrapText="1"/>
    </xf>
    <xf numFmtId="0" fontId="7" fillId="2" borderId="1" xfId="0" applyFont="1" applyFill="1" applyBorder="1" applyAlignment="1">
      <alignment horizontal="left" vertical="center"/>
    </xf>
    <xf numFmtId="41" fontId="42" fillId="2" borderId="1" xfId="1" applyFont="1" applyFill="1" applyBorder="1" applyAlignment="1">
      <alignment horizontal="left"/>
    </xf>
    <xf numFmtId="41" fontId="46" fillId="2" borderId="26" xfId="1" applyFont="1" applyFill="1" applyBorder="1" applyAlignment="1">
      <alignment horizontal="left" vertical="center" wrapText="1"/>
    </xf>
    <xf numFmtId="41" fontId="46" fillId="2" borderId="25" xfId="1" applyFont="1" applyFill="1" applyBorder="1" applyAlignment="1">
      <alignment horizontal="left" vertical="center"/>
    </xf>
    <xf numFmtId="41" fontId="46" fillId="2" borderId="6" xfId="1" applyFont="1" applyFill="1" applyBorder="1" applyAlignment="1">
      <alignment horizontal="left" vertical="center"/>
    </xf>
    <xf numFmtId="41" fontId="46" fillId="2" borderId="25" xfId="1" applyFont="1" applyFill="1" applyBorder="1" applyAlignment="1">
      <alignment horizontal="left" vertical="center" wrapText="1"/>
    </xf>
    <xf numFmtId="41" fontId="46" fillId="2" borderId="6" xfId="1" applyFont="1" applyFill="1" applyBorder="1" applyAlignment="1">
      <alignment horizontal="left" vertical="center" wrapText="1"/>
    </xf>
    <xf numFmtId="41" fontId="45" fillId="2" borderId="11" xfId="1" applyFont="1" applyFill="1" applyBorder="1" applyAlignment="1">
      <alignment horizontal="left" vertical="center"/>
    </xf>
    <xf numFmtId="41" fontId="45" fillId="2" borderId="33" xfId="1" applyFont="1" applyFill="1" applyBorder="1" applyAlignment="1">
      <alignment horizontal="left" vertical="center"/>
    </xf>
    <xf numFmtId="41" fontId="45" fillId="2" borderId="21" xfId="1" applyFont="1" applyFill="1" applyBorder="1" applyAlignment="1">
      <alignment horizontal="left" vertical="center"/>
    </xf>
    <xf numFmtId="41" fontId="45" fillId="2" borderId="17" xfId="1" applyFont="1" applyFill="1" applyBorder="1" applyAlignment="1">
      <alignment horizontal="left" vertical="center"/>
    </xf>
    <xf numFmtId="41" fontId="45" fillId="2" borderId="38" xfId="1" applyFont="1" applyFill="1" applyBorder="1" applyAlignment="1">
      <alignment horizontal="left" vertical="center"/>
    </xf>
    <xf numFmtId="41" fontId="46" fillId="2" borderId="7" xfId="1" applyFont="1" applyFill="1" applyBorder="1" applyAlignment="1">
      <alignment horizontal="left" vertical="center" wrapText="1"/>
    </xf>
    <xf numFmtId="41" fontId="46" fillId="2" borderId="31" xfId="1" applyFont="1" applyFill="1" applyBorder="1" applyAlignment="1">
      <alignment horizontal="left" vertical="center"/>
    </xf>
    <xf numFmtId="41" fontId="46" fillId="2" borderId="8" xfId="1" applyFont="1" applyFill="1" applyBorder="1" applyAlignment="1">
      <alignment horizontal="left" vertical="center"/>
    </xf>
    <xf numFmtId="0" fontId="5" fillId="2" borderId="43" xfId="0" applyFont="1" applyFill="1" applyBorder="1" applyAlignment="1">
      <alignment horizontal="center"/>
    </xf>
    <xf numFmtId="0" fontId="5" fillId="2" borderId="41" xfId="0" applyFont="1" applyFill="1" applyBorder="1" applyAlignment="1">
      <alignment horizontal="center"/>
    </xf>
    <xf numFmtId="0" fontId="5" fillId="2" borderId="9" xfId="0" applyFont="1" applyFill="1" applyBorder="1" applyAlignment="1">
      <alignment horizontal="center"/>
    </xf>
    <xf numFmtId="0" fontId="5" fillId="2" borderId="15" xfId="0" applyFont="1" applyFill="1" applyBorder="1" applyAlignment="1">
      <alignment horizontal="center"/>
    </xf>
    <xf numFmtId="0" fontId="5" fillId="2" borderId="10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left" vertical="center" wrapText="1"/>
    </xf>
    <xf numFmtId="0" fontId="7" fillId="2" borderId="31" xfId="0" applyFont="1" applyFill="1" applyBorder="1" applyAlignment="1">
      <alignment horizontal="left" vertical="center" wrapText="1"/>
    </xf>
    <xf numFmtId="0" fontId="7" fillId="2" borderId="8" xfId="0" applyFont="1" applyFill="1" applyBorder="1" applyAlignment="1">
      <alignment horizontal="left" vertical="center" wrapText="1"/>
    </xf>
    <xf numFmtId="0" fontId="5" fillId="2" borderId="60" xfId="0" applyFont="1" applyFill="1" applyBorder="1" applyAlignment="1">
      <alignment horizontal="center" vertical="center"/>
    </xf>
    <xf numFmtId="0" fontId="5" fillId="2" borderId="61" xfId="0" applyFont="1" applyFill="1" applyBorder="1" applyAlignment="1">
      <alignment horizontal="center" vertical="center"/>
    </xf>
    <xf numFmtId="0" fontId="5" fillId="2" borderId="80" xfId="0" applyFont="1" applyFill="1" applyBorder="1" applyAlignment="1">
      <alignment horizontal="center" vertical="center"/>
    </xf>
    <xf numFmtId="0" fontId="5" fillId="2" borderId="62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  <xf numFmtId="0" fontId="7" fillId="2" borderId="69" xfId="0" applyFont="1" applyFill="1" applyBorder="1" applyAlignment="1">
      <alignment horizontal="left" vertical="center" wrapText="1"/>
    </xf>
    <xf numFmtId="0" fontId="7" fillId="2" borderId="0" xfId="0" applyFont="1" applyFill="1" applyAlignment="1">
      <alignment horizontal="left" vertical="center" wrapText="1"/>
    </xf>
    <xf numFmtId="0" fontId="7" fillId="2" borderId="24" xfId="0" applyFont="1" applyFill="1" applyBorder="1" applyAlignment="1">
      <alignment horizontal="left" vertical="center" wrapText="1"/>
    </xf>
    <xf numFmtId="0" fontId="42" fillId="2" borderId="1" xfId="0" applyFont="1" applyFill="1" applyBorder="1" applyAlignment="1">
      <alignment horizontal="left" vertical="center"/>
    </xf>
    <xf numFmtId="0" fontId="5" fillId="2" borderId="92" xfId="0" applyFont="1" applyFill="1" applyBorder="1" applyAlignment="1">
      <alignment horizontal="center" vertical="center"/>
    </xf>
    <xf numFmtId="0" fontId="5" fillId="2" borderId="28" xfId="0" applyFont="1" applyFill="1" applyBorder="1" applyAlignment="1">
      <alignment horizontal="center" vertical="center"/>
    </xf>
    <xf numFmtId="0" fontId="5" fillId="2" borderId="27" xfId="0" applyFont="1" applyFill="1" applyBorder="1" applyAlignment="1">
      <alignment horizontal="center" vertical="center"/>
    </xf>
    <xf numFmtId="0" fontId="5" fillId="2" borderId="34" xfId="0" applyFont="1" applyFill="1" applyBorder="1" applyAlignment="1">
      <alignment horizontal="center" vertical="center"/>
    </xf>
    <xf numFmtId="0" fontId="5" fillId="2" borderId="40" xfId="0" applyFont="1" applyFill="1" applyBorder="1" applyAlignment="1">
      <alignment horizontal="center" vertical="center"/>
    </xf>
    <xf numFmtId="41" fontId="50" fillId="2" borderId="11" xfId="1" applyFont="1" applyFill="1" applyBorder="1" applyAlignment="1">
      <alignment horizontal="center" vertical="center" wrapText="1"/>
    </xf>
    <xf numFmtId="41" fontId="50" fillId="2" borderId="21" xfId="1" applyFont="1" applyFill="1" applyBorder="1" applyAlignment="1">
      <alignment horizontal="center" vertical="center" wrapText="1"/>
    </xf>
    <xf numFmtId="41" fontId="50" fillId="2" borderId="33" xfId="1" applyFont="1" applyFill="1" applyBorder="1" applyAlignment="1">
      <alignment horizontal="center" vertical="center" wrapText="1"/>
    </xf>
    <xf numFmtId="41" fontId="50" fillId="2" borderId="32" xfId="1" applyFont="1" applyFill="1" applyBorder="1" applyAlignment="1">
      <alignment horizontal="center" vertical="center" wrapText="1"/>
    </xf>
    <xf numFmtId="0" fontId="50" fillId="2" borderId="78" xfId="1" applyNumberFormat="1" applyFont="1" applyFill="1" applyBorder="1" applyAlignment="1">
      <alignment horizontal="center" vertical="center" wrapText="1"/>
    </xf>
    <xf numFmtId="0" fontId="50" fillId="2" borderId="34" xfId="1" applyNumberFormat="1" applyFont="1" applyFill="1" applyBorder="1" applyAlignment="1">
      <alignment horizontal="center" vertical="center" wrapText="1"/>
    </xf>
    <xf numFmtId="0" fontId="50" fillId="2" borderId="21" xfId="1" applyNumberFormat="1" applyFont="1" applyFill="1" applyBorder="1" applyAlignment="1">
      <alignment horizontal="center" vertical="center"/>
    </xf>
    <xf numFmtId="0" fontId="50" fillId="2" borderId="33" xfId="1" applyNumberFormat="1" applyFont="1" applyFill="1" applyBorder="1" applyAlignment="1">
      <alignment horizontal="center" vertical="center"/>
    </xf>
    <xf numFmtId="0" fontId="50" fillId="2" borderId="21" xfId="1" applyNumberFormat="1" applyFont="1" applyFill="1" applyBorder="1" applyAlignment="1">
      <alignment horizontal="center" vertical="center" wrapText="1"/>
    </xf>
    <xf numFmtId="0" fontId="50" fillId="2" borderId="33" xfId="1" applyNumberFormat="1" applyFont="1" applyFill="1" applyBorder="1" applyAlignment="1">
      <alignment horizontal="center" vertical="center" wrapText="1"/>
    </xf>
    <xf numFmtId="41" fontId="50" fillId="2" borderId="21" xfId="1" applyFont="1" applyFill="1" applyBorder="1" applyAlignment="1">
      <alignment vertical="center" wrapText="1"/>
    </xf>
    <xf numFmtId="41" fontId="50" fillId="2" borderId="33" xfId="1" applyFont="1" applyFill="1" applyBorder="1" applyAlignment="1">
      <alignment vertical="center" wrapText="1"/>
    </xf>
    <xf numFmtId="41" fontId="50" fillId="2" borderId="32" xfId="1" applyFont="1" applyFill="1" applyBorder="1" applyAlignment="1">
      <alignment vertical="center" wrapText="1"/>
    </xf>
    <xf numFmtId="41" fontId="50" fillId="2" borderId="11" xfId="1" applyFont="1" applyFill="1" applyBorder="1" applyAlignment="1">
      <alignment vertical="center" wrapText="1"/>
    </xf>
    <xf numFmtId="41" fontId="50" fillId="2" borderId="17" xfId="1" applyFont="1" applyFill="1" applyBorder="1" applyAlignment="1">
      <alignment horizontal="center" vertical="center" wrapText="1"/>
    </xf>
    <xf numFmtId="41" fontId="50" fillId="2" borderId="38" xfId="1" applyFont="1" applyFill="1" applyBorder="1" applyAlignment="1">
      <alignment horizontal="center" vertical="center" wrapText="1"/>
    </xf>
    <xf numFmtId="0" fontId="50" fillId="2" borderId="21" xfId="1" applyNumberFormat="1" applyFont="1" applyFill="1" applyBorder="1" applyAlignment="1">
      <alignment horizontal="left" vertical="center"/>
    </xf>
    <xf numFmtId="0" fontId="50" fillId="2" borderId="33" xfId="1" applyNumberFormat="1" applyFont="1" applyFill="1" applyBorder="1" applyAlignment="1">
      <alignment horizontal="left" vertical="center"/>
    </xf>
    <xf numFmtId="0" fontId="50" fillId="2" borderId="82" xfId="1" applyNumberFormat="1" applyFont="1" applyFill="1" applyBorder="1" applyAlignment="1">
      <alignment horizontal="left" vertical="center" wrapText="1"/>
    </xf>
    <xf numFmtId="0" fontId="50" fillId="2" borderId="86" xfId="1" applyNumberFormat="1" applyFont="1" applyFill="1" applyBorder="1" applyAlignment="1">
      <alignment horizontal="left" vertical="center" wrapText="1"/>
    </xf>
    <xf numFmtId="0" fontId="50" fillId="2" borderId="0" xfId="0" applyFont="1" applyFill="1"/>
    <xf numFmtId="0" fontId="61" fillId="2" borderId="0" xfId="0" applyFont="1" applyFill="1"/>
    <xf numFmtId="41" fontId="61" fillId="2" borderId="0" xfId="0" applyNumberFormat="1" applyFont="1" applyFill="1"/>
    <xf numFmtId="0" fontId="42" fillId="2" borderId="46" xfId="0" applyFont="1" applyFill="1" applyBorder="1" applyAlignment="1">
      <alignment horizontal="center" vertical="center"/>
    </xf>
    <xf numFmtId="0" fontId="42" fillId="2" borderId="47" xfId="0" applyFont="1" applyFill="1" applyBorder="1" applyAlignment="1">
      <alignment horizontal="center" vertical="center"/>
    </xf>
    <xf numFmtId="0" fontId="42" fillId="2" borderId="48" xfId="0" applyFont="1" applyFill="1" applyBorder="1" applyAlignment="1">
      <alignment horizontal="center" vertical="center"/>
    </xf>
    <xf numFmtId="0" fontId="4" fillId="2" borderId="33" xfId="0" applyFont="1" applyFill="1" applyBorder="1" applyAlignment="1">
      <alignment horizontal="left" vertical="center" wrapText="1"/>
    </xf>
    <xf numFmtId="41" fontId="4" fillId="2" borderId="46" xfId="0" applyNumberFormat="1" applyFont="1" applyFill="1" applyBorder="1" applyAlignment="1">
      <alignment horizontal="center" vertical="center"/>
    </xf>
    <xf numFmtId="41" fontId="4" fillId="2" borderId="47" xfId="0" applyNumberFormat="1" applyFont="1" applyFill="1" applyBorder="1" applyAlignment="1">
      <alignment horizontal="center" vertical="center"/>
    </xf>
    <xf numFmtId="41" fontId="4" fillId="2" borderId="48" xfId="0" applyNumberFormat="1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left" vertical="center" wrapText="1"/>
    </xf>
    <xf numFmtId="0" fontId="4" fillId="2" borderId="25" xfId="0" applyFont="1" applyFill="1" applyBorder="1" applyAlignment="1">
      <alignment horizontal="left" vertical="center"/>
    </xf>
    <xf numFmtId="0" fontId="4" fillId="2" borderId="6" xfId="0" applyFont="1" applyFill="1" applyBorder="1" applyAlignment="1">
      <alignment horizontal="left" vertical="center"/>
    </xf>
    <xf numFmtId="41" fontId="4" fillId="2" borderId="39" xfId="0" applyNumberFormat="1" applyFont="1" applyFill="1" applyBorder="1"/>
    <xf numFmtId="41" fontId="50" fillId="2" borderId="11" xfId="1" applyFont="1" applyFill="1" applyBorder="1" applyAlignment="1">
      <alignment horizontal="left" vertical="center"/>
    </xf>
    <xf numFmtId="41" fontId="50" fillId="2" borderId="20" xfId="1" applyFont="1" applyFill="1" applyBorder="1" applyAlignment="1">
      <alignment horizontal="center" vertical="center" wrapText="1"/>
    </xf>
    <xf numFmtId="41" fontId="50" fillId="2" borderId="0" xfId="0" applyNumberFormat="1" applyFont="1" applyFill="1" applyAlignment="1">
      <alignment horizontal="center" vertical="center"/>
    </xf>
    <xf numFmtId="41" fontId="50" fillId="2" borderId="22" xfId="1" applyFont="1" applyFill="1" applyBorder="1" applyAlignment="1">
      <alignment horizontal="center" vertical="center" wrapText="1"/>
    </xf>
    <xf numFmtId="41" fontId="50" fillId="2" borderId="21" xfId="1" applyFont="1" applyFill="1" applyBorder="1" applyAlignment="1">
      <alignment horizontal="left" vertical="center" wrapText="1"/>
    </xf>
    <xf numFmtId="41" fontId="50" fillId="2" borderId="33" xfId="1" applyFont="1" applyFill="1" applyBorder="1" applyAlignment="1">
      <alignment horizontal="left" vertical="center" wrapText="1"/>
    </xf>
    <xf numFmtId="41" fontId="50" fillId="2" borderId="32" xfId="1" applyFont="1" applyFill="1" applyBorder="1" applyAlignment="1">
      <alignment horizontal="left" vertical="center" wrapText="1"/>
    </xf>
    <xf numFmtId="41" fontId="50" fillId="2" borderId="32" xfId="1" applyFont="1" applyFill="1" applyBorder="1" applyAlignment="1">
      <alignment horizontal="left" vertical="center" wrapText="1"/>
    </xf>
    <xf numFmtId="41" fontId="50" fillId="2" borderId="11" xfId="1" applyFont="1" applyFill="1" applyBorder="1" applyAlignment="1">
      <alignment horizontal="left" vertical="center" wrapText="1"/>
    </xf>
    <xf numFmtId="41" fontId="59" fillId="2" borderId="63" xfId="1" applyFont="1" applyFill="1" applyBorder="1" applyAlignment="1">
      <alignment horizontal="center" vertical="center"/>
    </xf>
    <xf numFmtId="0" fontId="46" fillId="2" borderId="63" xfId="1" applyNumberFormat="1" applyFont="1" applyFill="1" applyBorder="1" applyAlignment="1">
      <alignment horizontal="center" vertical="center"/>
    </xf>
    <xf numFmtId="41" fontId="50" fillId="2" borderId="20" xfId="1" applyFont="1" applyFill="1" applyBorder="1" applyAlignment="1">
      <alignment horizontal="center" vertical="center"/>
    </xf>
    <xf numFmtId="41" fontId="50" fillId="2" borderId="22" xfId="1" applyFont="1" applyFill="1" applyBorder="1" applyAlignment="1">
      <alignment horizontal="center" vertical="center"/>
    </xf>
    <xf numFmtId="41" fontId="46" fillId="2" borderId="31" xfId="1" applyFont="1" applyFill="1" applyBorder="1" applyAlignment="1">
      <alignment horizontal="left" vertical="center" wrapText="1"/>
    </xf>
    <xf numFmtId="41" fontId="46" fillId="2" borderId="8" xfId="1" applyFont="1" applyFill="1" applyBorder="1" applyAlignment="1">
      <alignment horizontal="left" vertical="center" wrapText="1"/>
    </xf>
    <xf numFmtId="41" fontId="50" fillId="2" borderId="20" xfId="1" applyFont="1" applyFill="1" applyBorder="1" applyAlignment="1">
      <alignment horizontal="center" vertical="center" wrapText="1"/>
    </xf>
    <xf numFmtId="41" fontId="50" fillId="2" borderId="12" xfId="1" applyFont="1" applyFill="1" applyBorder="1" applyAlignment="1">
      <alignment horizontal="center" vertical="center" wrapText="1"/>
    </xf>
    <xf numFmtId="41" fontId="51" fillId="2" borderId="20" xfId="1" applyFont="1" applyFill="1" applyBorder="1" applyAlignment="1">
      <alignment horizontal="center" vertical="center" wrapText="1"/>
    </xf>
    <xf numFmtId="0" fontId="51" fillId="2" borderId="20" xfId="1" applyNumberFormat="1" applyFont="1" applyFill="1" applyBorder="1" applyAlignment="1">
      <alignment horizontal="center" vertical="center" wrapText="1"/>
    </xf>
    <xf numFmtId="41" fontId="51" fillId="2" borderId="22" xfId="1" applyFont="1" applyFill="1" applyBorder="1" applyAlignment="1">
      <alignment horizontal="center" vertical="center" wrapText="1"/>
    </xf>
    <xf numFmtId="41" fontId="50" fillId="2" borderId="11" xfId="1" applyFont="1" applyFill="1" applyBorder="1" applyAlignment="1">
      <alignment horizontal="left" vertical="center" wrapText="1"/>
    </xf>
    <xf numFmtId="0" fontId="46" fillId="2" borderId="1" xfId="1" applyNumberFormat="1" applyFont="1" applyFill="1" applyBorder="1" applyAlignment="1">
      <alignment horizontal="center" vertical="center"/>
    </xf>
    <xf numFmtId="0" fontId="50" fillId="2" borderId="0" xfId="0" applyFont="1" applyFill="1" applyBorder="1" applyAlignment="1">
      <alignment horizontal="center" vertical="center"/>
    </xf>
    <xf numFmtId="41" fontId="51" fillId="2" borderId="0" xfId="0" applyNumberFormat="1" applyFont="1" applyFill="1" applyBorder="1" applyAlignment="1">
      <alignment horizontal="center" vertical="center"/>
    </xf>
    <xf numFmtId="1" fontId="50" fillId="2" borderId="16" xfId="1" applyNumberFormat="1" applyFont="1" applyFill="1" applyBorder="1" applyAlignment="1">
      <alignment horizontal="right" vertical="center"/>
    </xf>
    <xf numFmtId="41" fontId="42" fillId="2" borderId="46" xfId="1" applyFont="1" applyFill="1" applyBorder="1" applyAlignment="1">
      <alignment horizontal="center" vertical="center"/>
    </xf>
    <xf numFmtId="41" fontId="42" fillId="2" borderId="47" xfId="1" applyFont="1" applyFill="1" applyBorder="1" applyAlignment="1">
      <alignment horizontal="center" vertical="center" wrapText="1"/>
    </xf>
    <xf numFmtId="41" fontId="42" fillId="2" borderId="48" xfId="1" applyFont="1" applyFill="1" applyBorder="1" applyAlignment="1">
      <alignment horizontal="center" vertical="center" wrapText="1"/>
    </xf>
    <xf numFmtId="41" fontId="4" fillId="2" borderId="33" xfId="1" applyFont="1" applyFill="1" applyBorder="1" applyAlignment="1">
      <alignment horizontal="left" vertical="center" wrapText="1"/>
    </xf>
    <xf numFmtId="41" fontId="4" fillId="2" borderId="46" xfId="1" applyFont="1" applyFill="1" applyBorder="1" applyAlignment="1">
      <alignment horizontal="center" vertical="center"/>
    </xf>
    <xf numFmtId="41" fontId="4" fillId="2" borderId="47" xfId="1" applyFont="1" applyFill="1" applyBorder="1" applyAlignment="1">
      <alignment horizontal="center" vertical="center" wrapText="1"/>
    </xf>
    <xf numFmtId="41" fontId="4" fillId="2" borderId="48" xfId="1" applyFont="1" applyFill="1" applyBorder="1" applyAlignment="1">
      <alignment horizontal="center" vertical="center" wrapText="1"/>
    </xf>
    <xf numFmtId="41" fontId="5" fillId="2" borderId="58" xfId="1" applyFont="1" applyFill="1" applyBorder="1" applyAlignment="1">
      <alignment horizontal="center" vertical="center"/>
    </xf>
    <xf numFmtId="41" fontId="5" fillId="2" borderId="59" xfId="1" applyFont="1" applyFill="1" applyBorder="1" applyAlignment="1">
      <alignment horizontal="center" vertical="center"/>
    </xf>
    <xf numFmtId="41" fontId="5" fillId="2" borderId="66" xfId="1" applyFont="1" applyFill="1" applyBorder="1" applyAlignment="1">
      <alignment horizontal="center" vertical="center"/>
    </xf>
    <xf numFmtId="0" fontId="15" fillId="2" borderId="0" xfId="1" applyNumberFormat="1" applyFont="1" applyFill="1"/>
    <xf numFmtId="1" fontId="15" fillId="2" borderId="0" xfId="1" applyNumberFormat="1" applyFont="1" applyFill="1"/>
    <xf numFmtId="41" fontId="61" fillId="2" borderId="0" xfId="1" applyFont="1" applyFill="1"/>
    <xf numFmtId="0" fontId="5" fillId="2" borderId="43" xfId="1" applyNumberFormat="1" applyFont="1" applyFill="1" applyBorder="1" applyAlignment="1">
      <alignment horizontal="center" vertical="center"/>
    </xf>
    <xf numFmtId="0" fontId="5" fillId="2" borderId="41" xfId="1" applyNumberFormat="1" applyFont="1" applyFill="1" applyBorder="1" applyAlignment="1">
      <alignment horizontal="center" vertical="center"/>
    </xf>
    <xf numFmtId="41" fontId="4" fillId="2" borderId="11" xfId="1" applyFont="1" applyFill="1" applyBorder="1" applyAlignment="1">
      <alignment horizontal="left" vertical="center"/>
    </xf>
    <xf numFmtId="41" fontId="5" fillId="2" borderId="21" xfId="1" applyFont="1" applyFill="1" applyBorder="1" applyAlignment="1">
      <alignment horizontal="left" vertical="center"/>
    </xf>
    <xf numFmtId="41" fontId="5" fillId="2" borderId="81" xfId="1" applyFont="1" applyFill="1" applyBorder="1" applyAlignment="1">
      <alignment horizontal="center"/>
    </xf>
    <xf numFmtId="41" fontId="5" fillId="2" borderId="33" xfId="1" applyFont="1" applyFill="1" applyBorder="1" applyAlignment="1">
      <alignment horizontal="center" vertical="center" wrapText="1"/>
    </xf>
    <xf numFmtId="41" fontId="5" fillId="2" borderId="47" xfId="1" applyFont="1" applyFill="1" applyBorder="1" applyAlignment="1">
      <alignment horizontal="center" vertical="center" wrapText="1"/>
    </xf>
    <xf numFmtId="0" fontId="42" fillId="2" borderId="34" xfId="1" applyNumberFormat="1" applyFont="1" applyFill="1" applyBorder="1" applyAlignment="1">
      <alignment horizontal="center" vertical="center"/>
    </xf>
    <xf numFmtId="0" fontId="42" fillId="2" borderId="1" xfId="1" applyNumberFormat="1" applyFont="1" applyFill="1" applyBorder="1" applyAlignment="1">
      <alignment horizontal="center" vertical="center"/>
    </xf>
    <xf numFmtId="0" fontId="42" fillId="2" borderId="1" xfId="1" applyNumberFormat="1" applyFont="1" applyFill="1" applyBorder="1" applyAlignment="1">
      <alignment horizontal="center" vertical="center" wrapText="1"/>
    </xf>
    <xf numFmtId="41" fontId="5" fillId="2" borderId="12" xfId="1" applyFont="1" applyFill="1" applyBorder="1" applyAlignment="1">
      <alignment horizontal="center" vertical="center" wrapText="1"/>
    </xf>
    <xf numFmtId="41" fontId="4" fillId="2" borderId="11" xfId="1" applyFont="1" applyFill="1" applyBorder="1" applyAlignment="1">
      <alignment horizontal="left" wrapText="1"/>
    </xf>
    <xf numFmtId="41" fontId="4" fillId="2" borderId="34" xfId="1" applyFont="1" applyFill="1" applyBorder="1" applyAlignment="1">
      <alignment horizontal="right" wrapText="1"/>
    </xf>
    <xf numFmtId="41" fontId="4" fillId="2" borderId="1" xfId="1" applyFont="1" applyFill="1" applyBorder="1" applyAlignment="1">
      <alignment horizontal="right" vertical="center"/>
    </xf>
    <xf numFmtId="41" fontId="5" fillId="2" borderId="12" xfId="1" applyFont="1" applyFill="1" applyBorder="1" applyAlignment="1">
      <alignment horizontal="right" vertical="center"/>
    </xf>
    <xf numFmtId="41" fontId="4" fillId="2" borderId="34" xfId="1" applyFont="1" applyFill="1" applyBorder="1" applyAlignment="1">
      <alignment horizontal="left" wrapText="1"/>
    </xf>
    <xf numFmtId="41" fontId="5" fillId="2" borderId="12" xfId="1" applyFont="1" applyFill="1" applyBorder="1" applyAlignment="1">
      <alignment horizontal="center" vertical="center"/>
    </xf>
    <xf numFmtId="1" fontId="4" fillId="2" borderId="1" xfId="1" applyNumberFormat="1" applyFont="1" applyFill="1" applyBorder="1" applyAlignment="1">
      <alignment horizontal="right" vertical="center"/>
    </xf>
    <xf numFmtId="41" fontId="5" fillId="2" borderId="16" xfId="1" applyFont="1" applyFill="1" applyBorder="1" applyAlignment="1">
      <alignment horizontal="right" vertical="center"/>
    </xf>
    <xf numFmtId="41" fontId="5" fillId="2" borderId="14" xfId="1" applyFont="1" applyFill="1" applyBorder="1" applyAlignment="1">
      <alignment horizontal="right" vertical="center"/>
    </xf>
    <xf numFmtId="0" fontId="42" fillId="2" borderId="28" xfId="0" applyFont="1" applyFill="1" applyBorder="1" applyAlignment="1">
      <alignment horizontal="left" vertical="center"/>
    </xf>
    <xf numFmtId="0" fontId="42" fillId="2" borderId="27" xfId="0" applyFont="1" applyFill="1" applyBorder="1" applyAlignment="1">
      <alignment horizontal="left" vertical="center"/>
    </xf>
    <xf numFmtId="0" fontId="42" fillId="2" borderId="34" xfId="0" applyFont="1" applyFill="1" applyBorder="1" applyAlignment="1">
      <alignment horizontal="left" vertical="center"/>
    </xf>
    <xf numFmtId="0" fontId="7" fillId="2" borderId="28" xfId="0" applyFont="1" applyFill="1" applyBorder="1" applyAlignment="1">
      <alignment horizontal="left" vertical="center"/>
    </xf>
    <xf numFmtId="0" fontId="7" fillId="2" borderId="27" xfId="0" applyFont="1" applyFill="1" applyBorder="1" applyAlignment="1">
      <alignment horizontal="left" vertical="center"/>
    </xf>
    <xf numFmtId="0" fontId="7" fillId="2" borderId="34" xfId="0" applyFont="1" applyFill="1" applyBorder="1" applyAlignment="1">
      <alignment horizontal="left" vertical="center"/>
    </xf>
    <xf numFmtId="0" fontId="7" fillId="2" borderId="28" xfId="0" applyFont="1" applyFill="1" applyBorder="1" applyAlignment="1">
      <alignment horizontal="left" vertical="center" wrapText="1"/>
    </xf>
    <xf numFmtId="0" fontId="7" fillId="2" borderId="27" xfId="0" applyFont="1" applyFill="1" applyBorder="1" applyAlignment="1">
      <alignment horizontal="left" vertical="center" wrapText="1"/>
    </xf>
    <xf numFmtId="0" fontId="7" fillId="2" borderId="34" xfId="0" applyFont="1" applyFill="1" applyBorder="1" applyAlignment="1">
      <alignment horizontal="left" vertical="center" wrapText="1"/>
    </xf>
    <xf numFmtId="0" fontId="7" fillId="2" borderId="0" xfId="0" applyFont="1" applyFill="1"/>
    <xf numFmtId="0" fontId="62" fillId="2" borderId="26" xfId="0" applyFont="1" applyFill="1" applyBorder="1" applyAlignment="1">
      <alignment horizontal="left" vertical="center" wrapText="1"/>
    </xf>
    <xf numFmtId="0" fontId="5" fillId="2" borderId="7" xfId="0" applyFont="1" applyFill="1" applyBorder="1" applyAlignment="1">
      <alignment horizontal="center"/>
    </xf>
    <xf numFmtId="0" fontId="5" fillId="2" borderId="31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47" fillId="2" borderId="83" xfId="0" applyFont="1" applyFill="1" applyBorder="1" applyAlignment="1">
      <alignment horizontal="center" vertical="center"/>
    </xf>
    <xf numFmtId="0" fontId="5" fillId="2" borderId="84" xfId="0" applyFont="1" applyFill="1" applyBorder="1" applyAlignment="1">
      <alignment horizontal="center" vertical="center"/>
    </xf>
    <xf numFmtId="0" fontId="5" fillId="2" borderId="85" xfId="0" applyFont="1" applyFill="1" applyBorder="1" applyAlignment="1">
      <alignment horizontal="center" vertical="center"/>
    </xf>
    <xf numFmtId="0" fontId="5" fillId="2" borderId="65" xfId="0" applyFont="1" applyFill="1" applyBorder="1" applyAlignment="1">
      <alignment horizontal="center"/>
    </xf>
    <xf numFmtId="0" fontId="5" fillId="2" borderId="50" xfId="0" applyFont="1" applyFill="1" applyBorder="1" applyAlignment="1">
      <alignment horizontal="center"/>
    </xf>
    <xf numFmtId="0" fontId="5" fillId="2" borderId="77" xfId="0" applyFont="1" applyFill="1" applyBorder="1" applyAlignment="1">
      <alignment horizontal="center" vertical="center"/>
    </xf>
    <xf numFmtId="0" fontId="5" fillId="2" borderId="74" xfId="0" applyFont="1" applyFill="1" applyBorder="1" applyAlignment="1">
      <alignment horizontal="center" vertical="center"/>
    </xf>
    <xf numFmtId="0" fontId="5" fillId="2" borderId="56" xfId="0" applyFont="1" applyFill="1" applyBorder="1" applyAlignment="1">
      <alignment horizontal="center" vertical="center"/>
    </xf>
    <xf numFmtId="0" fontId="5" fillId="2" borderId="57" xfId="0" applyFont="1" applyFill="1" applyBorder="1" applyAlignment="1">
      <alignment horizontal="center" vertical="center"/>
    </xf>
    <xf numFmtId="41" fontId="7" fillId="2" borderId="0" xfId="0" applyNumberFormat="1" applyFont="1" applyFill="1" applyAlignment="1">
      <alignment horizontal="center" vertical="center"/>
    </xf>
    <xf numFmtId="41" fontId="42" fillId="2" borderId="19" xfId="0" applyNumberFormat="1" applyFont="1" applyFill="1" applyBorder="1" applyAlignment="1">
      <alignment horizontal="center" vertical="center"/>
    </xf>
    <xf numFmtId="41" fontId="42" fillId="2" borderId="0" xfId="0" applyNumberFormat="1" applyFont="1" applyFill="1" applyAlignment="1">
      <alignment horizontal="center" vertical="center"/>
    </xf>
    <xf numFmtId="0" fontId="7" fillId="2" borderId="7" xfId="0" applyFont="1" applyFill="1" applyBorder="1" applyAlignment="1">
      <alignment horizontal="left" vertical="top" wrapText="1"/>
    </xf>
    <xf numFmtId="0" fontId="7" fillId="2" borderId="31" xfId="0" applyFont="1" applyFill="1" applyBorder="1" applyAlignment="1">
      <alignment horizontal="left" vertical="top" wrapText="1"/>
    </xf>
    <xf numFmtId="0" fontId="7" fillId="2" borderId="8" xfId="0" applyFont="1" applyFill="1" applyBorder="1" applyAlignment="1">
      <alignment horizontal="left" vertical="top" wrapText="1"/>
    </xf>
    <xf numFmtId="0" fontId="58" fillId="2" borderId="0" xfId="0" applyFont="1" applyFill="1"/>
  </cellXfs>
  <cellStyles count="20">
    <cellStyle name="Hipervínculo" xfId="18" builtinId="8"/>
    <cellStyle name="Hipervínculo 2" xfId="4" xr:uid="{00000000-0005-0000-0000-000030000000}"/>
    <cellStyle name="Millares [0]" xfId="1" builtinId="6"/>
    <cellStyle name="Millares [0] 2" xfId="6" xr:uid="{00000000-0005-0000-0000-000032000000}"/>
    <cellStyle name="Millares 2" xfId="7" xr:uid="{00000000-0005-0000-0000-000033000000}"/>
    <cellStyle name="Millares 2 2" xfId="8" xr:uid="{00000000-0005-0000-0000-000034000000}"/>
    <cellStyle name="Millares 3" xfId="5" xr:uid="{00000000-0005-0000-0000-000031000000}"/>
    <cellStyle name="Millares 4" xfId="14" xr:uid="{00000000-0005-0000-0000-00003C000000}"/>
    <cellStyle name="Millares 5" xfId="16" xr:uid="{00000000-0005-0000-0000-00003D000000}"/>
    <cellStyle name="Millares 6" xfId="15" xr:uid="{00000000-0005-0000-0000-00003E000000}"/>
    <cellStyle name="No-definido" xfId="9" xr:uid="{00000000-0005-0000-0000-000035000000}"/>
    <cellStyle name="Normal" xfId="0" builtinId="0"/>
    <cellStyle name="Normal 10 3" xfId="17" xr:uid="{1B5FFE3A-257C-41E8-845E-FD1A79187CC7}"/>
    <cellStyle name="Normal 2" xfId="10" xr:uid="{00000000-0005-0000-0000-000037000000}"/>
    <cellStyle name="Normal 2 2" xfId="11" xr:uid="{00000000-0005-0000-0000-000038000000}"/>
    <cellStyle name="Normal 2 2 2" xfId="12" xr:uid="{00000000-0005-0000-0000-000039000000}"/>
    <cellStyle name="Normal 3" xfId="13" xr:uid="{00000000-0005-0000-0000-00003A000000}"/>
    <cellStyle name="Normal 4" xfId="3" xr:uid="{00000000-0005-0000-0000-000036000000}"/>
    <cellStyle name="Normal_indice" xfId="19" xr:uid="{638087FE-D594-4FCA-9491-AE4E87081B63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40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es-CL" sz="1000" b="1"/>
              <a:t>Gráfico N°1. Chile: Superficie y producción nacional de avena</a:t>
            </a:r>
          </a:p>
          <a:p>
            <a:pPr>
              <a:defRPr sz="1000" b="1"/>
            </a:pPr>
            <a:r>
              <a:rPr lang="es-CL" sz="1000" b="1"/>
              <a:t>periodo: 2006 - 2026**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plotArea>
      <c:layout>
        <c:manualLayout>
          <c:layoutTarget val="inner"/>
          <c:xMode val="edge"/>
          <c:yMode val="edge"/>
          <c:x val="0.14295190048779674"/>
          <c:y val="0.18695812233002571"/>
          <c:w val="0.70561704691044691"/>
          <c:h val="0.60827339232037481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'[1]1'!$D$4</c:f>
              <c:strCache>
                <c:ptCount val="1"/>
                <c:pt idx="0">
                  <c:v>Producción
(t)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'[1]1'!$B$6:$B$27</c15:sqref>
                  </c15:fullRef>
                </c:ext>
              </c:extLst>
              <c:f>'[1]1'!$B$7:$B$27</c:f>
              <c:strCache>
                <c:ptCount val="21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</c:v>
                </c:pt>
                <c:pt idx="19">
                  <c:v>2025</c:v>
                </c:pt>
                <c:pt idx="20">
                  <c:v>2026**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'[1]1'!$D$6:$D$27</c15:sqref>
                  </c15:fullRef>
                </c:ext>
              </c:extLst>
              <c:f>'[1]1'!$D$7:$D$27</c:f>
              <c:numCache>
                <c:formatCode>General</c:formatCode>
                <c:ptCount val="21"/>
                <c:pt idx="0">
                  <c:v>435041</c:v>
                </c:pt>
                <c:pt idx="1">
                  <c:v>341911</c:v>
                </c:pt>
                <c:pt idx="2">
                  <c:v>383759</c:v>
                </c:pt>
                <c:pt idx="3">
                  <c:v>344212</c:v>
                </c:pt>
                <c:pt idx="4">
                  <c:v>380853</c:v>
                </c:pt>
                <c:pt idx="5">
                  <c:v>563812</c:v>
                </c:pt>
                <c:pt idx="6">
                  <c:v>450798</c:v>
                </c:pt>
                <c:pt idx="7">
                  <c:v>680382</c:v>
                </c:pt>
                <c:pt idx="8">
                  <c:v>609926</c:v>
                </c:pt>
                <c:pt idx="9">
                  <c:v>421048</c:v>
                </c:pt>
                <c:pt idx="10">
                  <c:v>533080</c:v>
                </c:pt>
                <c:pt idx="11">
                  <c:v>713102</c:v>
                </c:pt>
                <c:pt idx="12">
                  <c:v>571471</c:v>
                </c:pt>
                <c:pt idx="13">
                  <c:v>384922</c:v>
                </c:pt>
                <c:pt idx="14">
                  <c:v>477395.6</c:v>
                </c:pt>
                <c:pt idx="15">
                  <c:v>525244.63012784102</c:v>
                </c:pt>
                <c:pt idx="16">
                  <c:v>578448.05786300101</c:v>
                </c:pt>
                <c:pt idx="17">
                  <c:v>333069.54813469405</c:v>
                </c:pt>
                <c:pt idx="18">
                  <c:v>457567</c:v>
                </c:pt>
                <c:pt idx="19">
                  <c:v>507767.92347471102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16-4A91-99A7-942399E6C3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288857391"/>
        <c:axId val="161936927"/>
      </c:barChart>
      <c:lineChart>
        <c:grouping val="standard"/>
        <c:varyColors val="0"/>
        <c:ser>
          <c:idx val="0"/>
          <c:order val="0"/>
          <c:tx>
            <c:strRef>
              <c:f>'[1]1'!$C$4</c:f>
              <c:strCache>
                <c:ptCount val="1"/>
                <c:pt idx="0">
                  <c:v>Superficie
(ha)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'[1]1'!$B$6:$B$27</c15:sqref>
                  </c15:fullRef>
                </c:ext>
              </c:extLst>
              <c:f>'[1]1'!$B$7:$B$27</c:f>
              <c:strCache>
                <c:ptCount val="21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</c:v>
                </c:pt>
                <c:pt idx="19">
                  <c:v>2025</c:v>
                </c:pt>
                <c:pt idx="20">
                  <c:v>2026**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'[1]1'!$C$6:$C$27</c15:sqref>
                  </c15:fullRef>
                </c:ext>
              </c:extLst>
              <c:f>'[1]1'!$C$7:$C$27</c:f>
              <c:numCache>
                <c:formatCode>General</c:formatCode>
                <c:ptCount val="21"/>
                <c:pt idx="0">
                  <c:v>90190</c:v>
                </c:pt>
                <c:pt idx="1">
                  <c:v>82471</c:v>
                </c:pt>
                <c:pt idx="2">
                  <c:v>97936</c:v>
                </c:pt>
                <c:pt idx="3">
                  <c:v>101101</c:v>
                </c:pt>
                <c:pt idx="4">
                  <c:v>75873</c:v>
                </c:pt>
                <c:pt idx="5">
                  <c:v>105643</c:v>
                </c:pt>
                <c:pt idx="6">
                  <c:v>100936</c:v>
                </c:pt>
                <c:pt idx="7">
                  <c:v>126833</c:v>
                </c:pt>
                <c:pt idx="8">
                  <c:v>136339</c:v>
                </c:pt>
                <c:pt idx="9">
                  <c:v>90449</c:v>
                </c:pt>
                <c:pt idx="10">
                  <c:v>107805</c:v>
                </c:pt>
                <c:pt idx="11">
                  <c:v>136818</c:v>
                </c:pt>
                <c:pt idx="12">
                  <c:v>107528</c:v>
                </c:pt>
                <c:pt idx="13">
                  <c:v>74617</c:v>
                </c:pt>
                <c:pt idx="14">
                  <c:v>96994</c:v>
                </c:pt>
                <c:pt idx="15">
                  <c:v>112640</c:v>
                </c:pt>
                <c:pt idx="16">
                  <c:v>123445</c:v>
                </c:pt>
                <c:pt idx="17">
                  <c:v>71685</c:v>
                </c:pt>
                <c:pt idx="18">
                  <c:v>85215</c:v>
                </c:pt>
                <c:pt idx="19">
                  <c:v>96998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16-4A91-99A7-942399E6C3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7978111"/>
        <c:axId val="2047070495"/>
      </c:lineChart>
      <c:catAx>
        <c:axId val="16797811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2047070495"/>
        <c:crosses val="autoZero"/>
        <c:auto val="1"/>
        <c:lblAlgn val="ctr"/>
        <c:lblOffset val="100"/>
        <c:noMultiLvlLbl val="0"/>
      </c:catAx>
      <c:valAx>
        <c:axId val="20470704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L"/>
                  <a:t>Hectáreas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67978111"/>
        <c:crosses val="autoZero"/>
        <c:crossBetween val="between"/>
      </c:valAx>
      <c:valAx>
        <c:axId val="161936927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L"/>
                  <a:t>Toneladas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288857391"/>
        <c:crosses val="max"/>
        <c:crossBetween val="between"/>
      </c:valAx>
      <c:catAx>
        <c:axId val="28885739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61936927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3569712371009265"/>
          <c:y val="0.89068853514953261"/>
          <c:w val="0.70395069455745696"/>
          <c:h val="8.948823169794338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12700" cap="flat" cmpd="sng" algn="ctr">
      <a:solidFill>
        <a:schemeClr val="dk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s-CL"/>
    </a:p>
  </c:txPr>
  <c:printSettings>
    <c:headerFooter/>
    <c:pageMargins b="0.75" l="0.7" r="0.7" t="0.75" header="0.3" footer="0.3"/>
    <c:pageSetup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es-CL" sz="1000" b="1"/>
              <a:t>Gráfico N°10. Chile: Exportaciones mensuales de avena pelada en volumen (t),</a:t>
            </a:r>
            <a:r>
              <a:rPr lang="es-CL" sz="1000" b="1" baseline="0"/>
              <a:t> periodo: </a:t>
            </a:r>
            <a:r>
              <a:rPr lang="es-CL" sz="1000" b="1"/>
              <a:t>2024 a 2026</a:t>
            </a:r>
          </a:p>
        </c:rich>
      </c:tx>
      <c:layout>
        <c:manualLayout>
          <c:xMode val="edge"/>
          <c:yMode val="edge"/>
          <c:x val="0.13169847872252274"/>
          <c:y val="2.949300416041997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'16'!$N$2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'16'!$M$3:$M$14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'16'!$N$3:$N$14</c:f>
              <c:numCache>
                <c:formatCode>_(* #,##0_);_(* \(#,##0\);_(* "-"_);_(@_)</c:formatCode>
                <c:ptCount val="12"/>
                <c:pt idx="0">
                  <c:v>10097.074499999999</c:v>
                </c:pt>
                <c:pt idx="1">
                  <c:v>7685.646999999999</c:v>
                </c:pt>
                <c:pt idx="2">
                  <c:v>5575.5004999999992</c:v>
                </c:pt>
                <c:pt idx="3">
                  <c:v>8217.0764799999997</c:v>
                </c:pt>
                <c:pt idx="4">
                  <c:v>4698.5920000000006</c:v>
                </c:pt>
                <c:pt idx="5">
                  <c:v>9907.9349999999977</c:v>
                </c:pt>
                <c:pt idx="6">
                  <c:v>10294.567560000001</c:v>
                </c:pt>
                <c:pt idx="7">
                  <c:v>10570.509</c:v>
                </c:pt>
                <c:pt idx="8">
                  <c:v>6435.0549999999985</c:v>
                </c:pt>
                <c:pt idx="9">
                  <c:v>10127.636560000001</c:v>
                </c:pt>
                <c:pt idx="10">
                  <c:v>7405.1449999999995</c:v>
                </c:pt>
                <c:pt idx="11">
                  <c:v>10120.440499999999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23D-4EA6-AAFC-3DC6C167D095}"/>
            </c:ext>
          </c:extLst>
        </c:ser>
        <c:ser>
          <c:idx val="2"/>
          <c:order val="1"/>
          <c:tx>
            <c:strRef>
              <c:f>'16'!$O$2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'16'!$M$3:$M$14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'16'!$O$3:$O$14</c:f>
              <c:numCache>
                <c:formatCode>_(* #,##0_);_(* \(#,##0\);_(* "-"_);_(@_)</c:formatCode>
                <c:ptCount val="12"/>
                <c:pt idx="0">
                  <c:v>8116.0599999999986</c:v>
                </c:pt>
                <c:pt idx="1">
                  <c:v>6161.5699999999988</c:v>
                </c:pt>
                <c:pt idx="2">
                  <c:v>6384.3399999999992</c:v>
                </c:pt>
                <c:pt idx="3">
                  <c:v>10638.734</c:v>
                </c:pt>
                <c:pt idx="4">
                  <c:v>8425.7200000000012</c:v>
                </c:pt>
                <c:pt idx="5">
                  <c:v>6871.73</c:v>
                </c:pt>
                <c:pt idx="6">
                  <c:v>11785.060000000005</c:v>
                </c:pt>
                <c:pt idx="7">
                  <c:v>7438.074999999998</c:v>
                </c:pt>
                <c:pt idx="8">
                  <c:v>6975.7539999999999</c:v>
                </c:pt>
                <c:pt idx="9">
                  <c:v>9805.5500000000011</c:v>
                </c:pt>
                <c:pt idx="10">
                  <c:v>13108.459999999995</c:v>
                </c:pt>
                <c:pt idx="11">
                  <c:v>10067.267000000002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23D-4EA6-AAFC-3DC6C167D095}"/>
            </c:ext>
          </c:extLst>
        </c:ser>
        <c:ser>
          <c:idx val="0"/>
          <c:order val="2"/>
          <c:tx>
            <c:strRef>
              <c:f>'16'!$P$2</c:f>
              <c:strCache>
                <c:ptCount val="1"/>
                <c:pt idx="0">
                  <c:v>2026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'16'!$M$3:$M$14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'16'!$P$3:$P$14</c:f>
              <c:numCache>
                <c:formatCode>_(* #,##0_);_(* \(#,##0\);_(* "-"_);_(@_)</c:formatCode>
                <c:ptCount val="12"/>
                <c:pt idx="0">
                  <c:v>8958.4550000000017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F8-45A4-8A78-A4951FDD6D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91403599"/>
        <c:axId val="1787283535"/>
      </c:barChart>
      <c:catAx>
        <c:axId val="17914035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64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787283535"/>
        <c:crosses val="autoZero"/>
        <c:auto val="1"/>
        <c:lblAlgn val="ctr"/>
        <c:lblOffset val="100"/>
        <c:noMultiLvlLbl val="0"/>
      </c:catAx>
      <c:valAx>
        <c:axId val="17872835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L"/>
                  <a:t>Toneladas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</c:title>
        <c:numFmt formatCode="_(* #,##0_);_(* \(#,##0\);_(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79140359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12700" cap="flat" cmpd="sng" algn="ctr">
      <a:solidFill>
        <a:schemeClr val="dk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es-CL" sz="1000" b="1"/>
              <a:t>Gráfico N°11. Chile: Precio FOB promedio mensual de avena pelada (USD/t), periodo: 2024 a 2026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'16'!$N$19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'16'!$M$20:$M$31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'16'!$N$20:$N$31</c:f>
              <c:numCache>
                <c:formatCode>_(* #,##0_);_(* \(#,##0\);_(* "-"_);_(@_)</c:formatCode>
                <c:ptCount val="12"/>
                <c:pt idx="0">
                  <c:v>660.54210454721294</c:v>
                </c:pt>
                <c:pt idx="1">
                  <c:v>622.71336037161234</c:v>
                </c:pt>
                <c:pt idx="2">
                  <c:v>652.18597325926157</c:v>
                </c:pt>
                <c:pt idx="3">
                  <c:v>609.5510090712944</c:v>
                </c:pt>
                <c:pt idx="4">
                  <c:v>598.47727361728789</c:v>
                </c:pt>
                <c:pt idx="5">
                  <c:v>592.00172387081682</c:v>
                </c:pt>
                <c:pt idx="6">
                  <c:v>598.3508655510733</c:v>
                </c:pt>
                <c:pt idx="7">
                  <c:v>584.21741848003705</c:v>
                </c:pt>
                <c:pt idx="8">
                  <c:v>581.45918721751411</c:v>
                </c:pt>
                <c:pt idx="9">
                  <c:v>559.85872976468636</c:v>
                </c:pt>
                <c:pt idx="10">
                  <c:v>553.7713198053516</c:v>
                </c:pt>
                <c:pt idx="11">
                  <c:v>556.07054455781861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4ED-448D-95F8-CD8BEA225D66}"/>
            </c:ext>
          </c:extLst>
        </c:ser>
        <c:ser>
          <c:idx val="2"/>
          <c:order val="1"/>
          <c:tx>
            <c:strRef>
              <c:f>'16'!$O$19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'16'!$M$20:$M$31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'16'!$O$20:$O$31</c:f>
              <c:numCache>
                <c:formatCode>_(* #,##0_);_(* \(#,##0\);_(* "-"_);_(@_)</c:formatCode>
                <c:ptCount val="12"/>
                <c:pt idx="0">
                  <c:v>556.30215892933268</c:v>
                </c:pt>
                <c:pt idx="1">
                  <c:v>540.71572829652177</c:v>
                </c:pt>
                <c:pt idx="2">
                  <c:v>554.8897536785322</c:v>
                </c:pt>
                <c:pt idx="3">
                  <c:v>542.06940600263147</c:v>
                </c:pt>
                <c:pt idx="4">
                  <c:v>528.58400231671601</c:v>
                </c:pt>
                <c:pt idx="5">
                  <c:v>510.99428673710992</c:v>
                </c:pt>
                <c:pt idx="6">
                  <c:v>516.77772790295478</c:v>
                </c:pt>
                <c:pt idx="7">
                  <c:v>511.15354980959467</c:v>
                </c:pt>
                <c:pt idx="8">
                  <c:v>511.85214530214233</c:v>
                </c:pt>
                <c:pt idx="9">
                  <c:v>509.29828107551344</c:v>
                </c:pt>
                <c:pt idx="10">
                  <c:v>492.66081599211515</c:v>
                </c:pt>
                <c:pt idx="11">
                  <c:v>492.48852642926806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4ED-448D-95F8-CD8BEA225D66}"/>
            </c:ext>
          </c:extLst>
        </c:ser>
        <c:ser>
          <c:idx val="0"/>
          <c:order val="2"/>
          <c:tx>
            <c:strRef>
              <c:f>'16'!$P$19</c:f>
              <c:strCache>
                <c:ptCount val="1"/>
                <c:pt idx="0">
                  <c:v>2026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'16'!$M$20:$M$31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'16'!$P$20:$P$31</c:f>
              <c:numCache>
                <c:formatCode>_(* #,##0_);_(* \(#,##0\);_(* "-"_);_(@_)</c:formatCode>
                <c:ptCount val="12"/>
                <c:pt idx="0">
                  <c:v>485.98837522764802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77-4722-BC2B-4ABB5B6DF0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91404063"/>
        <c:axId val="764763071"/>
      </c:barChart>
      <c:catAx>
        <c:axId val="17914040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764763071"/>
        <c:crosses val="autoZero"/>
        <c:auto val="1"/>
        <c:lblAlgn val="ctr"/>
        <c:lblOffset val="100"/>
        <c:noMultiLvlLbl val="0"/>
      </c:catAx>
      <c:valAx>
        <c:axId val="76476307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L"/>
                  <a:t>USD/tonelada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</c:title>
        <c:numFmt formatCode="_(* #,##0_);_(* \(#,##0\);_(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79140406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showDLblsOverMax val="0"/>
  </c:chart>
  <c:spPr>
    <a:solidFill>
      <a:schemeClr val="lt1"/>
    </a:solidFill>
    <a:ln w="12700" cap="flat" cmpd="sng" algn="ctr">
      <a:solidFill>
        <a:schemeClr val="dk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es-CL" sz="1000" b="1"/>
              <a:t>Gráfico N°12. Chile: Exportaciones mensuales de avena en hojuelas por región de destino en 2026 (t)</a:t>
            </a:r>
          </a:p>
        </c:rich>
      </c:tx>
      <c:layout>
        <c:manualLayout>
          <c:xMode val="edge"/>
          <c:yMode val="edge"/>
          <c:x val="0.23702285649157243"/>
          <c:y val="1.816352463910721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8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8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8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9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9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9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9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9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9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9.4554466662890163E-2"/>
          <c:y val="0.16954316232100822"/>
          <c:w val="0.88321097452746478"/>
          <c:h val="0.6032116569860708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'19'!$B$5</c:f>
              <c:strCache>
                <c:ptCount val="1"/>
                <c:pt idx="0">
                  <c:v>África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'19'!$C$4:$N$4</c:f>
              <c:strCache>
                <c:ptCount val="12"/>
                <c:pt idx="0">
                  <c:v> Enero </c:v>
                </c:pt>
                <c:pt idx="1">
                  <c:v> Febrero </c:v>
                </c:pt>
                <c:pt idx="2">
                  <c:v> Marzo </c:v>
                </c:pt>
                <c:pt idx="3">
                  <c:v> Abril </c:v>
                </c:pt>
                <c:pt idx="4">
                  <c:v> Mayo </c:v>
                </c:pt>
                <c:pt idx="5">
                  <c:v> Junio </c:v>
                </c:pt>
                <c:pt idx="6">
                  <c:v> Julio </c:v>
                </c:pt>
                <c:pt idx="7">
                  <c:v> Agosto </c:v>
                </c:pt>
                <c:pt idx="8">
                  <c:v> Septiembre </c:v>
                </c:pt>
                <c:pt idx="9">
                  <c:v> Octubre </c:v>
                </c:pt>
                <c:pt idx="10">
                  <c:v> Noviembre </c:v>
                </c:pt>
                <c:pt idx="11">
                  <c:v> Diciembre </c:v>
                </c:pt>
              </c:strCache>
            </c:strRef>
          </c:cat>
          <c:val>
            <c:numRef>
              <c:f>'19'!$C$5:$N$5</c:f>
              <c:numCache>
                <c:formatCode>_(* #,##0_);_(* \(#,##0\);_(* "-"_);_(@_)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4C-4B20-AD29-69D0E7E7DB99}"/>
            </c:ext>
          </c:extLst>
        </c:ser>
        <c:ser>
          <c:idx val="1"/>
          <c:order val="1"/>
          <c:tx>
            <c:strRef>
              <c:f>'19'!$B$7</c:f>
              <c:strCache>
                <c:ptCount val="1"/>
                <c:pt idx="0">
                  <c:v>Asia Oriental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'19'!$C$4:$N$4</c:f>
              <c:strCache>
                <c:ptCount val="12"/>
                <c:pt idx="0">
                  <c:v> Enero </c:v>
                </c:pt>
                <c:pt idx="1">
                  <c:v> Febrero </c:v>
                </c:pt>
                <c:pt idx="2">
                  <c:v> Marzo </c:v>
                </c:pt>
                <c:pt idx="3">
                  <c:v> Abril </c:v>
                </c:pt>
                <c:pt idx="4">
                  <c:v> Mayo </c:v>
                </c:pt>
                <c:pt idx="5">
                  <c:v> Junio </c:v>
                </c:pt>
                <c:pt idx="6">
                  <c:v> Julio </c:v>
                </c:pt>
                <c:pt idx="7">
                  <c:v> Agosto </c:v>
                </c:pt>
                <c:pt idx="8">
                  <c:v> Septiembre </c:v>
                </c:pt>
                <c:pt idx="9">
                  <c:v> Octubre </c:v>
                </c:pt>
                <c:pt idx="10">
                  <c:v> Noviembre </c:v>
                </c:pt>
                <c:pt idx="11">
                  <c:v> Diciembre </c:v>
                </c:pt>
              </c:strCache>
            </c:strRef>
          </c:cat>
          <c:val>
            <c:numRef>
              <c:f>'19'!$C$7:$N$7</c:f>
              <c:numCache>
                <c:formatCode>_(* #,##0_);_(* \(#,##0\);_(* "-"_);_(@_)</c:formatCode>
                <c:ptCount val="12"/>
                <c:pt idx="0">
                  <c:v>224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14C-4B20-AD29-69D0E7E7DB99}"/>
            </c:ext>
          </c:extLst>
        </c:ser>
        <c:ser>
          <c:idx val="2"/>
          <c:order val="2"/>
          <c:tx>
            <c:strRef>
              <c:f>'19'!$B$8</c:f>
              <c:strCache>
                <c:ptCount val="1"/>
                <c:pt idx="0">
                  <c:v>Caribe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'19'!$C$4:$N$4</c:f>
              <c:strCache>
                <c:ptCount val="12"/>
                <c:pt idx="0">
                  <c:v> Enero </c:v>
                </c:pt>
                <c:pt idx="1">
                  <c:v> Febrero </c:v>
                </c:pt>
                <c:pt idx="2">
                  <c:v> Marzo </c:v>
                </c:pt>
                <c:pt idx="3">
                  <c:v> Abril </c:v>
                </c:pt>
                <c:pt idx="4">
                  <c:v> Mayo </c:v>
                </c:pt>
                <c:pt idx="5">
                  <c:v> Junio </c:v>
                </c:pt>
                <c:pt idx="6">
                  <c:v> Julio </c:v>
                </c:pt>
                <c:pt idx="7">
                  <c:v> Agosto </c:v>
                </c:pt>
                <c:pt idx="8">
                  <c:v> Septiembre </c:v>
                </c:pt>
                <c:pt idx="9">
                  <c:v> Octubre </c:v>
                </c:pt>
                <c:pt idx="10">
                  <c:v> Noviembre </c:v>
                </c:pt>
                <c:pt idx="11">
                  <c:v> Diciembre </c:v>
                </c:pt>
              </c:strCache>
            </c:strRef>
          </c:cat>
          <c:val>
            <c:numRef>
              <c:f>'19'!$C$8:$N$8</c:f>
              <c:numCache>
                <c:formatCode>_(* #,##0_);_(* \(#,##0\);_(* "-"_);_(@_)</c:formatCode>
                <c:ptCount val="12"/>
                <c:pt idx="0">
                  <c:v>846.25072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14C-4B20-AD29-69D0E7E7DB99}"/>
            </c:ext>
          </c:extLst>
        </c:ser>
        <c:ser>
          <c:idx val="3"/>
          <c:order val="3"/>
          <c:tx>
            <c:strRef>
              <c:f>'19'!$B$9</c:f>
              <c:strCache>
                <c:ptCount val="1"/>
                <c:pt idx="0">
                  <c:v>Centroamérica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'19'!$C$4:$N$4</c:f>
              <c:strCache>
                <c:ptCount val="12"/>
                <c:pt idx="0">
                  <c:v> Enero </c:v>
                </c:pt>
                <c:pt idx="1">
                  <c:v> Febrero </c:v>
                </c:pt>
                <c:pt idx="2">
                  <c:v> Marzo </c:v>
                </c:pt>
                <c:pt idx="3">
                  <c:v> Abril </c:v>
                </c:pt>
                <c:pt idx="4">
                  <c:v> Mayo </c:v>
                </c:pt>
                <c:pt idx="5">
                  <c:v> Junio </c:v>
                </c:pt>
                <c:pt idx="6">
                  <c:v> Julio </c:v>
                </c:pt>
                <c:pt idx="7">
                  <c:v> Agosto </c:v>
                </c:pt>
                <c:pt idx="8">
                  <c:v> Septiembre </c:v>
                </c:pt>
                <c:pt idx="9">
                  <c:v> Octubre </c:v>
                </c:pt>
                <c:pt idx="10">
                  <c:v> Noviembre </c:v>
                </c:pt>
                <c:pt idx="11">
                  <c:v> Diciembre </c:v>
                </c:pt>
              </c:strCache>
            </c:strRef>
          </c:cat>
          <c:val>
            <c:numRef>
              <c:f>'19'!$C$9:$N$9</c:f>
              <c:numCache>
                <c:formatCode>_(* #,##0_);_(* \(#,##0\);_(* "-"_);_(@_)</c:formatCode>
                <c:ptCount val="12"/>
                <c:pt idx="0">
                  <c:v>1001.3439999999999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14C-4B20-AD29-69D0E7E7DB99}"/>
            </c:ext>
          </c:extLst>
        </c:ser>
        <c:ser>
          <c:idx val="4"/>
          <c:order val="4"/>
          <c:tx>
            <c:strRef>
              <c:f>'19'!$B$10</c:f>
              <c:strCache>
                <c:ptCount val="1"/>
                <c:pt idx="0">
                  <c:v>Medio Oriente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'19'!$C$4:$N$4</c:f>
              <c:strCache>
                <c:ptCount val="12"/>
                <c:pt idx="0">
                  <c:v> Enero </c:v>
                </c:pt>
                <c:pt idx="1">
                  <c:v> Febrero </c:v>
                </c:pt>
                <c:pt idx="2">
                  <c:v> Marzo </c:v>
                </c:pt>
                <c:pt idx="3">
                  <c:v> Abril </c:v>
                </c:pt>
                <c:pt idx="4">
                  <c:v> Mayo </c:v>
                </c:pt>
                <c:pt idx="5">
                  <c:v> Junio </c:v>
                </c:pt>
                <c:pt idx="6">
                  <c:v> Julio </c:v>
                </c:pt>
                <c:pt idx="7">
                  <c:v> Agosto </c:v>
                </c:pt>
                <c:pt idx="8">
                  <c:v> Septiembre </c:v>
                </c:pt>
                <c:pt idx="9">
                  <c:v> Octubre </c:v>
                </c:pt>
                <c:pt idx="10">
                  <c:v> Noviembre </c:v>
                </c:pt>
                <c:pt idx="11">
                  <c:v> Diciembre </c:v>
                </c:pt>
              </c:strCache>
            </c:strRef>
          </c:cat>
          <c:val>
            <c:numRef>
              <c:f>'19'!$C$10:$N$10</c:f>
              <c:numCache>
                <c:formatCode>_(* #,##0_);_(* \(#,##0\);_(* "-"_);_(@_)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14C-4B20-AD29-69D0E7E7DB99}"/>
            </c:ext>
          </c:extLst>
        </c:ser>
        <c:ser>
          <c:idx val="5"/>
          <c:order val="5"/>
          <c:tx>
            <c:strRef>
              <c:f>'19'!$B$11</c:f>
              <c:strCache>
                <c:ptCount val="1"/>
                <c:pt idx="0">
                  <c:v>Norteamérica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'19'!$C$4:$N$4</c:f>
              <c:strCache>
                <c:ptCount val="12"/>
                <c:pt idx="0">
                  <c:v> Enero </c:v>
                </c:pt>
                <c:pt idx="1">
                  <c:v> Febrero </c:v>
                </c:pt>
                <c:pt idx="2">
                  <c:v> Marzo </c:v>
                </c:pt>
                <c:pt idx="3">
                  <c:v> Abril </c:v>
                </c:pt>
                <c:pt idx="4">
                  <c:v> Mayo </c:v>
                </c:pt>
                <c:pt idx="5">
                  <c:v> Junio </c:v>
                </c:pt>
                <c:pt idx="6">
                  <c:v> Julio </c:v>
                </c:pt>
                <c:pt idx="7">
                  <c:v> Agosto </c:v>
                </c:pt>
                <c:pt idx="8">
                  <c:v> Septiembre </c:v>
                </c:pt>
                <c:pt idx="9">
                  <c:v> Octubre </c:v>
                </c:pt>
                <c:pt idx="10">
                  <c:v> Noviembre </c:v>
                </c:pt>
                <c:pt idx="11">
                  <c:v> Diciembre </c:v>
                </c:pt>
              </c:strCache>
            </c:strRef>
          </c:cat>
          <c:val>
            <c:numRef>
              <c:f>'19'!$C$11:$N$11</c:f>
              <c:numCache>
                <c:formatCode>_(* #,##0_);_(* \(#,##0\);_(* "-"_);_(@_)</c:formatCode>
                <c:ptCount val="12"/>
                <c:pt idx="0">
                  <c:v>861.11369999999988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14C-4B20-AD29-69D0E7E7DB99}"/>
            </c:ext>
          </c:extLst>
        </c:ser>
        <c:ser>
          <c:idx val="6"/>
          <c:order val="6"/>
          <c:tx>
            <c:strRef>
              <c:f>'19'!$B$12</c:f>
              <c:strCache>
                <c:ptCount val="1"/>
                <c:pt idx="0">
                  <c:v>Sudamérica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'19'!$C$4:$N$4</c:f>
              <c:strCache>
                <c:ptCount val="12"/>
                <c:pt idx="0">
                  <c:v> Enero </c:v>
                </c:pt>
                <c:pt idx="1">
                  <c:v> Febrero </c:v>
                </c:pt>
                <c:pt idx="2">
                  <c:v> Marzo </c:v>
                </c:pt>
                <c:pt idx="3">
                  <c:v> Abril </c:v>
                </c:pt>
                <c:pt idx="4">
                  <c:v> Mayo </c:v>
                </c:pt>
                <c:pt idx="5">
                  <c:v> Junio </c:v>
                </c:pt>
                <c:pt idx="6">
                  <c:v> Julio </c:v>
                </c:pt>
                <c:pt idx="7">
                  <c:v> Agosto </c:v>
                </c:pt>
                <c:pt idx="8">
                  <c:v> Septiembre </c:v>
                </c:pt>
                <c:pt idx="9">
                  <c:v> Octubre </c:v>
                </c:pt>
                <c:pt idx="10">
                  <c:v> Noviembre </c:v>
                </c:pt>
                <c:pt idx="11">
                  <c:v> Diciembre </c:v>
                </c:pt>
              </c:strCache>
            </c:strRef>
          </c:cat>
          <c:val>
            <c:numRef>
              <c:f>'19'!$C$12:$N$12</c:f>
              <c:numCache>
                <c:formatCode>_(* #,##0_);_(* \(#,##0\);_(* "-"_);_(@_)</c:formatCode>
                <c:ptCount val="12"/>
                <c:pt idx="0">
                  <c:v>5257.0191999999997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14C-4B20-AD29-69D0E7E7DB99}"/>
            </c:ext>
          </c:extLst>
        </c:ser>
        <c:ser>
          <c:idx val="7"/>
          <c:order val="7"/>
          <c:tx>
            <c:strRef>
              <c:f>'19'!$B$13</c:f>
              <c:strCache>
                <c:ptCount val="1"/>
                <c:pt idx="0">
                  <c:v>Sudeste Asiático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'19'!$C$4:$N$4</c:f>
              <c:strCache>
                <c:ptCount val="12"/>
                <c:pt idx="0">
                  <c:v> Enero </c:v>
                </c:pt>
                <c:pt idx="1">
                  <c:v> Febrero </c:v>
                </c:pt>
                <c:pt idx="2">
                  <c:v> Marzo </c:v>
                </c:pt>
                <c:pt idx="3">
                  <c:v> Abril </c:v>
                </c:pt>
                <c:pt idx="4">
                  <c:v> Mayo </c:v>
                </c:pt>
                <c:pt idx="5">
                  <c:v> Junio </c:v>
                </c:pt>
                <c:pt idx="6">
                  <c:v> Julio </c:v>
                </c:pt>
                <c:pt idx="7">
                  <c:v> Agosto </c:v>
                </c:pt>
                <c:pt idx="8">
                  <c:v> Septiembre </c:v>
                </c:pt>
                <c:pt idx="9">
                  <c:v> Octubre </c:v>
                </c:pt>
                <c:pt idx="10">
                  <c:v> Noviembre </c:v>
                </c:pt>
                <c:pt idx="11">
                  <c:v> Diciembre </c:v>
                </c:pt>
              </c:strCache>
            </c:strRef>
          </c:cat>
          <c:val>
            <c:numRef>
              <c:f>'19'!$C$13:$N$13</c:f>
              <c:numCache>
                <c:formatCode>_(* #,##0_);_(* \(#,##0\);_(* "-"_);_(@_)</c:formatCode>
                <c:ptCount val="12"/>
                <c:pt idx="0">
                  <c:v>465.4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14C-4B20-AD29-69D0E7E7DB99}"/>
            </c:ext>
          </c:extLst>
        </c:ser>
        <c:ser>
          <c:idx val="8"/>
          <c:order val="8"/>
          <c:tx>
            <c:strRef>
              <c:f>'19'!$B$14</c:f>
              <c:strCache>
                <c:ptCount val="1"/>
                <c:pt idx="0">
                  <c:v>Surasia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'19'!$C$4:$N$4</c:f>
              <c:strCache>
                <c:ptCount val="12"/>
                <c:pt idx="0">
                  <c:v> Enero </c:v>
                </c:pt>
                <c:pt idx="1">
                  <c:v> Febrero </c:v>
                </c:pt>
                <c:pt idx="2">
                  <c:v> Marzo </c:v>
                </c:pt>
                <c:pt idx="3">
                  <c:v> Abril </c:v>
                </c:pt>
                <c:pt idx="4">
                  <c:v> Mayo </c:v>
                </c:pt>
                <c:pt idx="5">
                  <c:v> Junio </c:v>
                </c:pt>
                <c:pt idx="6">
                  <c:v> Julio </c:v>
                </c:pt>
                <c:pt idx="7">
                  <c:v> Agosto </c:v>
                </c:pt>
                <c:pt idx="8">
                  <c:v> Septiembre </c:v>
                </c:pt>
                <c:pt idx="9">
                  <c:v> Octubre </c:v>
                </c:pt>
                <c:pt idx="10">
                  <c:v> Noviembre </c:v>
                </c:pt>
                <c:pt idx="11">
                  <c:v> Diciembre </c:v>
                </c:pt>
              </c:strCache>
            </c:strRef>
          </c:cat>
          <c:val>
            <c:numRef>
              <c:f>'19'!$C$14:$N$14</c:f>
              <c:numCache>
                <c:formatCode>_(* #,##0_);_(* \(#,##0\);_(* "-"_);_(@_)</c:formatCode>
                <c:ptCount val="12"/>
                <c:pt idx="0">
                  <c:v>104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DD6-4511-B1E9-4DD379E74C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24520319"/>
        <c:axId val="757067759"/>
      </c:barChart>
      <c:catAx>
        <c:axId val="4245203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757067759"/>
        <c:crosses val="autoZero"/>
        <c:auto val="1"/>
        <c:lblAlgn val="ctr"/>
        <c:lblOffset val="100"/>
        <c:noMultiLvlLbl val="0"/>
      </c:catAx>
      <c:valAx>
        <c:axId val="7570677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L"/>
                  <a:t>Toneladas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</c:title>
        <c:numFmt formatCode="_(* #,##0_);_(* \(#,##0\);_(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424520319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r"/>
      <c:layout>
        <c:manualLayout>
          <c:xMode val="edge"/>
          <c:yMode val="edge"/>
          <c:x val="1.6134772926111509E-2"/>
          <c:y val="0.87725156447220931"/>
          <c:w val="0.96188713081696586"/>
          <c:h val="0.1227484355277907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12700" cap="flat" cmpd="sng" algn="ctr">
      <a:solidFill>
        <a:schemeClr val="dk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s-CL"/>
    </a:p>
  </c:txPr>
  <c:printSettings>
    <c:headerFooter/>
    <c:pageMargins b="0.75" l="0.7" r="0.7" t="0.75" header="0.3" footer="0.3"/>
    <c:pageSetup orientation="portrait"/>
  </c:printSettings>
  <c:extLst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es-CL" sz="1000" b="1"/>
              <a:t>Gráfico N°13. Chile: Exportaciones mensuales de avena en hojuelas (t), periodo: 2024 a 2026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plotArea>
      <c:layout>
        <c:manualLayout>
          <c:layoutTarget val="inner"/>
          <c:xMode val="edge"/>
          <c:yMode val="edge"/>
          <c:x val="0.11101619533407686"/>
          <c:y val="0.17794763097310035"/>
          <c:w val="0.80192285568633404"/>
          <c:h val="0.6025226126940558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'22'!$M$3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'22'!$L$4:$L$15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'22'!$M$4:$M$15</c:f>
              <c:numCache>
                <c:formatCode>_(* #,##0_);_(* \(#,##0\);_(* "-"_);_(@_)</c:formatCode>
                <c:ptCount val="12"/>
                <c:pt idx="0">
                  <c:v>13047.989580000001</c:v>
                </c:pt>
                <c:pt idx="1">
                  <c:v>11166.344839999998</c:v>
                </c:pt>
                <c:pt idx="2">
                  <c:v>10097.834480000003</c:v>
                </c:pt>
                <c:pt idx="3">
                  <c:v>11827</c:v>
                </c:pt>
                <c:pt idx="4">
                  <c:v>9585</c:v>
                </c:pt>
                <c:pt idx="5">
                  <c:v>11690.816709999996</c:v>
                </c:pt>
                <c:pt idx="6">
                  <c:v>13404.031219999999</c:v>
                </c:pt>
                <c:pt idx="7">
                  <c:v>15663.255900000004</c:v>
                </c:pt>
                <c:pt idx="8">
                  <c:v>13305.391320000012</c:v>
                </c:pt>
                <c:pt idx="9">
                  <c:v>14340.055979999994</c:v>
                </c:pt>
                <c:pt idx="10">
                  <c:v>11354.74526</c:v>
                </c:pt>
                <c:pt idx="11">
                  <c:v>12905.773479999998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1DA-4B2F-A0FE-F210A8479B07}"/>
            </c:ext>
          </c:extLst>
        </c:ser>
        <c:ser>
          <c:idx val="2"/>
          <c:order val="1"/>
          <c:tx>
            <c:strRef>
              <c:f>'22'!$N$3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'22'!$L$4:$L$15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'22'!$N$4:$N$15</c:f>
              <c:numCache>
                <c:formatCode>_(* #,##0_);_(* \(#,##0\);_(* "-"_);_(@_)</c:formatCode>
                <c:ptCount val="12"/>
                <c:pt idx="0">
                  <c:v>12333.563059999997</c:v>
                </c:pt>
                <c:pt idx="1">
                  <c:v>12688.316620000001</c:v>
                </c:pt>
                <c:pt idx="2">
                  <c:v>11271.786579999996</c:v>
                </c:pt>
                <c:pt idx="3">
                  <c:v>15001.504120000001</c:v>
                </c:pt>
                <c:pt idx="4">
                  <c:v>12784.127019999998</c:v>
                </c:pt>
                <c:pt idx="5">
                  <c:v>11143.277480000004</c:v>
                </c:pt>
                <c:pt idx="6">
                  <c:v>14182.328500000001</c:v>
                </c:pt>
                <c:pt idx="7">
                  <c:v>10732.858499999997</c:v>
                </c:pt>
                <c:pt idx="8">
                  <c:v>12463.467009999995</c:v>
                </c:pt>
                <c:pt idx="9">
                  <c:v>15832.812079999991</c:v>
                </c:pt>
                <c:pt idx="10">
                  <c:v>14468.4187</c:v>
                </c:pt>
                <c:pt idx="11">
                  <c:v>10870.011280000002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1DA-4B2F-A0FE-F210A8479B07}"/>
            </c:ext>
          </c:extLst>
        </c:ser>
        <c:ser>
          <c:idx val="0"/>
          <c:order val="2"/>
          <c:tx>
            <c:strRef>
              <c:f>'22'!$O$3</c:f>
              <c:strCache>
                <c:ptCount val="1"/>
                <c:pt idx="0">
                  <c:v>2026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'22'!$L$4:$L$15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'22'!$O$4:$O$15</c:f>
              <c:numCache>
                <c:formatCode>_(* #,##0_);_(* \(#,##0\);_(* "-"_);_(@_)</c:formatCode>
                <c:ptCount val="12"/>
                <c:pt idx="0">
                  <c:v>8759.1276200000029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2F-4893-BD08-37A0E47AD2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91403599"/>
        <c:axId val="1787283535"/>
      </c:barChart>
      <c:catAx>
        <c:axId val="17914035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64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787283535"/>
        <c:crosses val="autoZero"/>
        <c:auto val="1"/>
        <c:lblAlgn val="ctr"/>
        <c:lblOffset val="100"/>
        <c:noMultiLvlLbl val="0"/>
      </c:catAx>
      <c:valAx>
        <c:axId val="1787283535"/>
        <c:scaling>
          <c:orientation val="minMax"/>
          <c:max val="16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L"/>
                  <a:t>Toneladas</a:t>
                </a:r>
              </a:p>
            </c:rich>
          </c:tx>
          <c:layout>
            <c:manualLayout>
              <c:xMode val="edge"/>
              <c:yMode val="edge"/>
              <c:x val="1.3622820047105995E-2"/>
              <c:y val="0.3742684025892467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</c:title>
        <c:numFmt formatCode="_(* #,##0_);_(* \(#,##0\);_(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79140359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12700" cap="flat" cmpd="sng" algn="ctr">
      <a:solidFill>
        <a:schemeClr val="dk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es-CL" sz="1000" b="1"/>
              <a:t>Gráfico N°14. Chile: Precio FOB promedio mensual de avena en hojuelas (USD/t), periodo:</a:t>
            </a:r>
            <a:r>
              <a:rPr lang="es-CL" sz="1000" b="1" baseline="0"/>
              <a:t> 2024 a 2026</a:t>
            </a:r>
            <a:endParaRPr lang="es-CL" sz="10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plotArea>
      <c:layout>
        <c:manualLayout>
          <c:layoutTarget val="inner"/>
          <c:xMode val="edge"/>
          <c:yMode val="edge"/>
          <c:x val="9.153301463761479E-2"/>
          <c:y val="0.15955937288645528"/>
          <c:w val="0.82148936287066732"/>
          <c:h val="0.62011180163451518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'22'!$M$21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'22'!$L$22:$L$33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'22'!$M$22:$M$33</c:f>
              <c:numCache>
                <c:formatCode>_(* #,##0_);_(* \(#,##0\);_(* "-"_);_(@_)</c:formatCode>
                <c:ptCount val="12"/>
                <c:pt idx="0">
                  <c:v>673.16414962986198</c:v>
                </c:pt>
                <c:pt idx="1">
                  <c:v>646.40022526834298</c:v>
                </c:pt>
                <c:pt idx="2">
                  <c:v>652.15292873368594</c:v>
                </c:pt>
                <c:pt idx="3">
                  <c:v>677</c:v>
                </c:pt>
                <c:pt idx="4">
                  <c:v>670</c:v>
                </c:pt>
                <c:pt idx="5">
                  <c:v>636.50786464173416</c:v>
                </c:pt>
                <c:pt idx="6">
                  <c:v>662.39168980389786</c:v>
                </c:pt>
                <c:pt idx="7">
                  <c:v>632.79514127072389</c:v>
                </c:pt>
                <c:pt idx="8">
                  <c:v>645.17397223007742</c:v>
                </c:pt>
                <c:pt idx="9">
                  <c:v>634.0524062584592</c:v>
                </c:pt>
                <c:pt idx="10">
                  <c:v>633</c:v>
                </c:pt>
                <c:pt idx="11">
                  <c:v>621.03929783215131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3FD-4902-A0A7-6DA0692AA78C}"/>
            </c:ext>
          </c:extLst>
        </c:ser>
        <c:ser>
          <c:idx val="2"/>
          <c:order val="1"/>
          <c:tx>
            <c:strRef>
              <c:f>'22'!$N$21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'22'!$L$22:$L$33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'22'!$N$22:$N$33</c:f>
              <c:numCache>
                <c:formatCode>_(* #,##0_);_(* \(#,##0\);_(* "-"_);_(@_)</c:formatCode>
                <c:ptCount val="12"/>
                <c:pt idx="0">
                  <c:v>591.73614425092194</c:v>
                </c:pt>
                <c:pt idx="1">
                  <c:v>598.14196534449331</c:v>
                </c:pt>
                <c:pt idx="2">
                  <c:v>592.59451042587102</c:v>
                </c:pt>
                <c:pt idx="3">
                  <c:v>585.18589001327405</c:v>
                </c:pt>
                <c:pt idx="4">
                  <c:v>571.0521413451977</c:v>
                </c:pt>
                <c:pt idx="5">
                  <c:v>572.81457376039452</c:v>
                </c:pt>
                <c:pt idx="6">
                  <c:v>557.2430697822291</c:v>
                </c:pt>
                <c:pt idx="7">
                  <c:v>568.49029268391121</c:v>
                </c:pt>
                <c:pt idx="8">
                  <c:v>571.5211469075814</c:v>
                </c:pt>
                <c:pt idx="9">
                  <c:v>534.42757339920445</c:v>
                </c:pt>
                <c:pt idx="10">
                  <c:v>557.24769217523419</c:v>
                </c:pt>
                <c:pt idx="11">
                  <c:v>545.30820781264151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3FD-4902-A0A7-6DA0692AA78C}"/>
            </c:ext>
          </c:extLst>
        </c:ser>
        <c:ser>
          <c:idx val="0"/>
          <c:order val="2"/>
          <c:tx>
            <c:strRef>
              <c:f>'22'!$O$21</c:f>
              <c:strCache>
                <c:ptCount val="1"/>
                <c:pt idx="0">
                  <c:v>2026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'22'!$L$22:$L$33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'22'!$O$22:$O$33</c:f>
              <c:numCache>
                <c:formatCode>_(* #,##0_);_(* \(#,##0\);_(* "-"_);_(@_)</c:formatCode>
                <c:ptCount val="12"/>
                <c:pt idx="0">
                  <c:v>556.95264889861255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21-4FEF-AA78-B09BA016A4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91404063"/>
        <c:axId val="764763071"/>
      </c:barChart>
      <c:catAx>
        <c:axId val="17914040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764763071"/>
        <c:crosses val="autoZero"/>
        <c:auto val="1"/>
        <c:lblAlgn val="ctr"/>
        <c:lblOffset val="100"/>
        <c:noMultiLvlLbl val="0"/>
      </c:catAx>
      <c:valAx>
        <c:axId val="764763071"/>
        <c:scaling>
          <c:orientation val="minMax"/>
          <c:max val="7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L"/>
                  <a:t>USD/tonelada</a:t>
                </a:r>
              </a:p>
            </c:rich>
          </c:tx>
          <c:layout>
            <c:manualLayout>
              <c:xMode val="edge"/>
              <c:yMode val="edge"/>
              <c:x val="8.5061134844135189E-3"/>
              <c:y val="0.3307802205009454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</c:title>
        <c:numFmt formatCode="_(* #,##0_);_(* \(#,##0\);_(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79140406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92152849099269563"/>
          <c:y val="0.43517063300240727"/>
          <c:w val="5.8056836644711965E-2"/>
          <c:h val="0.2231112002556814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showDLblsOverMax val="0"/>
  </c:chart>
  <c:spPr>
    <a:solidFill>
      <a:schemeClr val="lt1"/>
    </a:solidFill>
    <a:ln w="12700" cap="flat" cmpd="sng" algn="ctr">
      <a:solidFill>
        <a:schemeClr val="dk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es-CL" sz="1000" b="1"/>
              <a:t>Gráfico 15. Chile: Exportaciones mensuales de harina de avena (t), periodo: 2024 a 2026</a:t>
            </a:r>
          </a:p>
        </c:rich>
      </c:tx>
      <c:layout>
        <c:manualLayout>
          <c:xMode val="edge"/>
          <c:yMode val="edge"/>
          <c:x val="0.15629066790364321"/>
          <c:y val="2.711863441660770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plotArea>
      <c:layout>
        <c:manualLayout>
          <c:layoutTarget val="inner"/>
          <c:xMode val="edge"/>
          <c:yMode val="edge"/>
          <c:x val="0.1021746249264926"/>
          <c:y val="0.17267808259154493"/>
          <c:w val="0.81167217927951074"/>
          <c:h val="0.6031412062311646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'26'!$M$4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'26'!$L$5:$L$16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'26'!$M$5:$M$16</c:f>
              <c:numCache>
                <c:formatCode>_(* #,##0_);_(* \(#,##0\);_(* "-"_);_(@_)</c:formatCode>
                <c:ptCount val="12"/>
                <c:pt idx="0">
                  <c:v>1075.2538400000001</c:v>
                </c:pt>
                <c:pt idx="1">
                  <c:v>850.40000000000009</c:v>
                </c:pt>
                <c:pt idx="2">
                  <c:v>672.2</c:v>
                </c:pt>
                <c:pt idx="3">
                  <c:v>931.86568</c:v>
                </c:pt>
                <c:pt idx="4">
                  <c:v>704.18359999999996</c:v>
                </c:pt>
                <c:pt idx="5">
                  <c:v>917</c:v>
                </c:pt>
                <c:pt idx="6">
                  <c:v>1276.8392000000001</c:v>
                </c:pt>
                <c:pt idx="7">
                  <c:v>1099.7866399999998</c:v>
                </c:pt>
                <c:pt idx="8">
                  <c:v>977.428</c:v>
                </c:pt>
                <c:pt idx="9">
                  <c:v>883.0025599999999</c:v>
                </c:pt>
                <c:pt idx="10">
                  <c:v>1053.1633999999999</c:v>
                </c:pt>
                <c:pt idx="11">
                  <c:v>1049.9929999999999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BD1-4391-BA5F-25A45EB8B294}"/>
            </c:ext>
          </c:extLst>
        </c:ser>
        <c:ser>
          <c:idx val="2"/>
          <c:order val="1"/>
          <c:tx>
            <c:strRef>
              <c:f>'26'!$N$4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'26'!$L$5:$L$16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'26'!$N$5:$N$16</c:f>
              <c:numCache>
                <c:formatCode>_(* #,##0_);_(* \(#,##0\);_(* "-"_);_(@_)</c:formatCode>
                <c:ptCount val="12"/>
                <c:pt idx="0">
                  <c:v>654.55000000000007</c:v>
                </c:pt>
                <c:pt idx="1">
                  <c:v>829.30000000000007</c:v>
                </c:pt>
                <c:pt idx="2">
                  <c:v>452.267</c:v>
                </c:pt>
                <c:pt idx="3">
                  <c:v>1166.825</c:v>
                </c:pt>
                <c:pt idx="4">
                  <c:v>954.05000000000007</c:v>
                </c:pt>
                <c:pt idx="5">
                  <c:v>770.49928</c:v>
                </c:pt>
                <c:pt idx="6">
                  <c:v>1107.6500000000001</c:v>
                </c:pt>
                <c:pt idx="7">
                  <c:v>858.63040000000001</c:v>
                </c:pt>
                <c:pt idx="8">
                  <c:v>833.08699999999999</c:v>
                </c:pt>
                <c:pt idx="9">
                  <c:v>1296.9536000000001</c:v>
                </c:pt>
                <c:pt idx="10">
                  <c:v>1209.0500000000002</c:v>
                </c:pt>
                <c:pt idx="11">
                  <c:v>801.34799999999996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BD1-4391-BA5F-25A45EB8B294}"/>
            </c:ext>
          </c:extLst>
        </c:ser>
        <c:ser>
          <c:idx val="0"/>
          <c:order val="2"/>
          <c:tx>
            <c:strRef>
              <c:f>'26'!$O$4</c:f>
              <c:strCache>
                <c:ptCount val="1"/>
                <c:pt idx="0">
                  <c:v>2026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'26'!$L$5:$L$16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'26'!$O$5:$O$16</c:f>
              <c:numCache>
                <c:formatCode>_(* #,##0_);_(* \(#,##0\);_(* "-"_);_(@_)</c:formatCode>
                <c:ptCount val="12"/>
                <c:pt idx="0">
                  <c:v>675.58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D7-4AE2-85FA-9D941157ED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91403599"/>
        <c:axId val="1787283535"/>
      </c:barChart>
      <c:catAx>
        <c:axId val="17914035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64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787283535"/>
        <c:crosses val="autoZero"/>
        <c:auto val="1"/>
        <c:lblAlgn val="ctr"/>
        <c:lblOffset val="100"/>
        <c:noMultiLvlLbl val="0"/>
      </c:catAx>
      <c:valAx>
        <c:axId val="17872835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L"/>
                  <a:t>Toneladas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</c:title>
        <c:numFmt formatCode="_(* #,##0_);_(* \(#,##0\);_(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79140359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12700" cap="flat" cmpd="sng" algn="ctr">
      <a:solidFill>
        <a:schemeClr val="dk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es-CL" sz="1000" b="1"/>
              <a:t>Gráfico N°16. Chile: Precio FOB promedio mensual de harina de avena (USD/t), periodo: 2024 a 2026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'26'!$M$21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'26'!$L$22:$L$33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'26'!$M$22:$M$33</c:f>
              <c:numCache>
                <c:formatCode>_(* #,##0_);_(* \(#,##0\);_(* "-"_);_(@_)</c:formatCode>
                <c:ptCount val="12"/>
                <c:pt idx="0">
                  <c:v>799.36534800005916</c:v>
                </c:pt>
                <c:pt idx="1">
                  <c:v>711.94479068673559</c:v>
                </c:pt>
                <c:pt idx="2">
                  <c:v>706.93137459089553</c:v>
                </c:pt>
                <c:pt idx="3">
                  <c:v>681.84466241958808</c:v>
                </c:pt>
                <c:pt idx="4">
                  <c:v>655.41919749338103</c:v>
                </c:pt>
                <c:pt idx="5">
                  <c:v>798</c:v>
                </c:pt>
                <c:pt idx="6">
                  <c:v>732.88110985314347</c:v>
                </c:pt>
                <c:pt idx="7">
                  <c:v>711.80921055742249</c:v>
                </c:pt>
                <c:pt idx="8">
                  <c:v>729.90905724002198</c:v>
                </c:pt>
                <c:pt idx="9">
                  <c:v>704.15619180084809</c:v>
                </c:pt>
                <c:pt idx="10">
                  <c:v>689.34998120899388</c:v>
                </c:pt>
                <c:pt idx="11">
                  <c:v>883.88517828214094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019-4F23-97D3-DE6EFABBDA4A}"/>
            </c:ext>
          </c:extLst>
        </c:ser>
        <c:ser>
          <c:idx val="2"/>
          <c:order val="1"/>
          <c:tx>
            <c:strRef>
              <c:f>'26'!$N$21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'26'!$L$22:$L$33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'26'!$N$22:$N$33</c:f>
              <c:numCache>
                <c:formatCode>_(* #,##0_);_(* \(#,##0\);_(* "-"_);_(@_)</c:formatCode>
                <c:ptCount val="12"/>
                <c:pt idx="0">
                  <c:v>694.47632724772745</c:v>
                </c:pt>
                <c:pt idx="1">
                  <c:v>653.65453997347163</c:v>
                </c:pt>
                <c:pt idx="2">
                  <c:v>568.88954975711249</c:v>
                </c:pt>
                <c:pt idx="3">
                  <c:v>593.51095494182925</c:v>
                </c:pt>
                <c:pt idx="4">
                  <c:v>638.81484198941348</c:v>
                </c:pt>
                <c:pt idx="5">
                  <c:v>585.69909370973073</c:v>
                </c:pt>
                <c:pt idx="6">
                  <c:v>548.84656705638054</c:v>
                </c:pt>
                <c:pt idx="7">
                  <c:v>608.67475691519883</c:v>
                </c:pt>
                <c:pt idx="8">
                  <c:v>605.36903108558897</c:v>
                </c:pt>
                <c:pt idx="9">
                  <c:v>554.56203676060579</c:v>
                </c:pt>
                <c:pt idx="10">
                  <c:v>606.66707745750784</c:v>
                </c:pt>
                <c:pt idx="11">
                  <c:v>576.5368978271614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019-4F23-97D3-DE6EFABBDA4A}"/>
            </c:ext>
          </c:extLst>
        </c:ser>
        <c:ser>
          <c:idx val="0"/>
          <c:order val="2"/>
          <c:tx>
            <c:strRef>
              <c:f>'26'!$O$21</c:f>
              <c:strCache>
                <c:ptCount val="1"/>
                <c:pt idx="0">
                  <c:v>2026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'26'!$L$22:$L$33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'26'!$O$22:$O$33</c:f>
              <c:numCache>
                <c:formatCode>_(* #,##0_);_(* \(#,##0\);_(* "-"_);_(@_)</c:formatCode>
                <c:ptCount val="12"/>
                <c:pt idx="0">
                  <c:v>588.19595014654067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BA-416E-B6BD-1E8C3F61DA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91404063"/>
        <c:axId val="764763071"/>
      </c:barChart>
      <c:catAx>
        <c:axId val="17914040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764763071"/>
        <c:crosses val="autoZero"/>
        <c:auto val="1"/>
        <c:lblAlgn val="ctr"/>
        <c:lblOffset val="100"/>
        <c:noMultiLvlLbl val="0"/>
      </c:catAx>
      <c:valAx>
        <c:axId val="76476307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L"/>
                  <a:t>USD/tonelada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</c:title>
        <c:numFmt formatCode="_(* #,##0_);_(* \(#,##0\);_(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79140406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92907543146761296"/>
          <c:y val="0.40618465948204835"/>
          <c:w val="5.7455705203700649E-2"/>
          <c:h val="0.2293287658431249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showDLblsOverMax val="0"/>
  </c:chart>
  <c:spPr>
    <a:solidFill>
      <a:schemeClr val="lt1"/>
    </a:solidFill>
    <a:ln w="12700" cap="flat" cmpd="sng" algn="ctr">
      <a:solidFill>
        <a:schemeClr val="dk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es-CL" sz="1000" b="1"/>
              <a:t>Gráfico N°17. Chile: Exportaciones mensuales de barra/cereales (t), periodo: 2024 a 2026</a:t>
            </a:r>
          </a:p>
        </c:rich>
      </c:tx>
      <c:layout>
        <c:manualLayout>
          <c:xMode val="edge"/>
          <c:yMode val="edge"/>
          <c:x val="0.17463359646753177"/>
          <c:y val="2.971216631326605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'28'!$M$2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'28'!$L$3:$L$15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'28'!$M$3:$M$15</c:f>
              <c:numCache>
                <c:formatCode>_(* #,##0_);_(* \(#,##0\);_(* "-"_);_(@_)</c:formatCode>
                <c:ptCount val="12"/>
                <c:pt idx="0">
                  <c:v>16.497699999999998</c:v>
                </c:pt>
                <c:pt idx="1">
                  <c:v>14.641400000000001</c:v>
                </c:pt>
                <c:pt idx="2">
                  <c:v>21.576619999999991</c:v>
                </c:pt>
                <c:pt idx="3">
                  <c:v>61.0334</c:v>
                </c:pt>
                <c:pt idx="4">
                  <c:v>8.202</c:v>
                </c:pt>
                <c:pt idx="5">
                  <c:v>52</c:v>
                </c:pt>
                <c:pt idx="8">
                  <c:v>38.746739999999996</c:v>
                </c:pt>
                <c:pt idx="9">
                  <c:v>9.2424999999999997</c:v>
                </c:pt>
                <c:pt idx="10">
                  <c:v>18.331500000000002</c:v>
                </c:pt>
                <c:pt idx="11">
                  <c:v>29.719260000000002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C21-4D30-BC07-E47C2DD021B0}"/>
            </c:ext>
          </c:extLst>
        </c:ser>
        <c:ser>
          <c:idx val="2"/>
          <c:order val="1"/>
          <c:tx>
            <c:strRef>
              <c:f>'28'!$N$2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'28'!$L$3:$L$15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'28'!$N$3:$N$15</c:f>
              <c:numCache>
                <c:formatCode>_(* #,##0_);_(* \(#,##0\);_(* "-"_);_(@_)</c:formatCode>
                <c:ptCount val="12"/>
                <c:pt idx="1">
                  <c:v>1.31572</c:v>
                </c:pt>
                <c:pt idx="2">
                  <c:v>16.797259999999998</c:v>
                </c:pt>
                <c:pt idx="3">
                  <c:v>37.574770000000001</c:v>
                </c:pt>
                <c:pt idx="4">
                  <c:v>5.2410000000000005</c:v>
                </c:pt>
                <c:pt idx="5">
                  <c:v>2.3460000000000001</c:v>
                </c:pt>
                <c:pt idx="6">
                  <c:v>7.7515400000000012</c:v>
                </c:pt>
                <c:pt idx="7">
                  <c:v>10.742600000000001</c:v>
                </c:pt>
                <c:pt idx="8">
                  <c:v>15.921279999999999</c:v>
                </c:pt>
                <c:pt idx="9">
                  <c:v>12.236400000000003</c:v>
                </c:pt>
                <c:pt idx="10">
                  <c:v>14.388049999999998</c:v>
                </c:pt>
                <c:pt idx="11">
                  <c:v>7.7966000000000006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C21-4D30-BC07-E47C2DD021B0}"/>
            </c:ext>
          </c:extLst>
        </c:ser>
        <c:ser>
          <c:idx val="0"/>
          <c:order val="2"/>
          <c:tx>
            <c:strRef>
              <c:f>'28'!$O$2</c:f>
              <c:strCache>
                <c:ptCount val="1"/>
                <c:pt idx="0">
                  <c:v>2026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'28'!$L$3:$L$15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'28'!$O$3:$O$15</c:f>
              <c:numCache>
                <c:formatCode>_(* #,##0_);_(* \(#,##0\);_(* "-"_);_(@_)</c:formatCode>
                <c:ptCount val="12"/>
                <c:pt idx="0">
                  <c:v>16.031779999999998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F9B-46C2-9821-19AA81988A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91403599"/>
        <c:axId val="1787283535"/>
      </c:barChart>
      <c:catAx>
        <c:axId val="17914035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64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787283535"/>
        <c:crosses val="autoZero"/>
        <c:auto val="1"/>
        <c:lblAlgn val="ctr"/>
        <c:lblOffset val="100"/>
        <c:noMultiLvlLbl val="0"/>
      </c:catAx>
      <c:valAx>
        <c:axId val="1787283535"/>
        <c:scaling>
          <c:orientation val="minMax"/>
          <c:max val="7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L"/>
                  <a:t>Toneladas</a:t>
                </a:r>
              </a:p>
            </c:rich>
          </c:tx>
          <c:layout>
            <c:manualLayout>
              <c:xMode val="edge"/>
              <c:yMode val="edge"/>
              <c:x val="1.0165184243964422E-2"/>
              <c:y val="0.3697367158932015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</c:title>
        <c:numFmt formatCode="_(* #,##0_);_(* \(#,##0\);_(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79140359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12700" cap="flat" cmpd="sng" algn="ctr">
      <a:solidFill>
        <a:schemeClr val="dk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es-CL" sz="1000" b="1"/>
              <a:t>Gráfico N°18. Chile: Precio FOB promedio mensual de barra/cereales (USD/t), periodo:</a:t>
            </a:r>
            <a:r>
              <a:rPr lang="es-CL" sz="1000" b="1" baseline="0"/>
              <a:t> 2024 a 2026</a:t>
            </a:r>
            <a:endParaRPr lang="es-CL" sz="10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'28'!$M$19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'28'!$L$20:$L$31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'28'!$M$20:$M$31</c:f>
              <c:numCache>
                <c:formatCode>_(* #,##0_);_(* \(#,##0\);_(* "-"_);_(@_)</c:formatCode>
                <c:ptCount val="12"/>
                <c:pt idx="0">
                  <c:v>3882.5630239366706</c:v>
                </c:pt>
                <c:pt idx="1">
                  <c:v>2042.1148250850326</c:v>
                </c:pt>
                <c:pt idx="2">
                  <c:v>3851.4146330611588</c:v>
                </c:pt>
                <c:pt idx="3">
                  <c:v>1478.1209960447886</c:v>
                </c:pt>
                <c:pt idx="4">
                  <c:v>3565.7644476956843</c:v>
                </c:pt>
                <c:pt idx="5">
                  <c:v>3981</c:v>
                </c:pt>
                <c:pt idx="8">
                  <c:v>4365.6594077333993</c:v>
                </c:pt>
                <c:pt idx="9">
                  <c:v>2912.4197998377063</c:v>
                </c:pt>
                <c:pt idx="10">
                  <c:v>3669.766249352208</c:v>
                </c:pt>
                <c:pt idx="11">
                  <c:v>3496.2660577685979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B4D-436C-8D2E-5CC4A7C7746F}"/>
            </c:ext>
          </c:extLst>
        </c:ser>
        <c:ser>
          <c:idx val="2"/>
          <c:order val="1"/>
          <c:tx>
            <c:strRef>
              <c:f>'28'!$N$19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'28'!$L$20:$L$31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'28'!$N$20:$N$31</c:f>
              <c:numCache>
                <c:formatCode>_(* #,##0_);_(* \(#,##0\);_(* "-"_);_(@_)</c:formatCode>
                <c:ptCount val="12"/>
                <c:pt idx="1">
                  <c:v>6338.4914723497404</c:v>
                </c:pt>
                <c:pt idx="2">
                  <c:v>5585.7616063572295</c:v>
                </c:pt>
                <c:pt idx="3">
                  <c:v>3372.4813219082912</c:v>
                </c:pt>
                <c:pt idx="4">
                  <c:v>4251.4405647777139</c:v>
                </c:pt>
                <c:pt idx="5">
                  <c:v>3240.9548167092921</c:v>
                </c:pt>
                <c:pt idx="6">
                  <c:v>4297.2364201178079</c:v>
                </c:pt>
                <c:pt idx="7">
                  <c:v>3074.452181036248</c:v>
                </c:pt>
                <c:pt idx="8">
                  <c:v>2440.0871035494633</c:v>
                </c:pt>
                <c:pt idx="9">
                  <c:v>2722.463306201169</c:v>
                </c:pt>
                <c:pt idx="10">
                  <c:v>2833.3040266054127</c:v>
                </c:pt>
                <c:pt idx="11">
                  <c:v>1864.2626272990794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B4D-436C-8D2E-5CC4A7C7746F}"/>
            </c:ext>
          </c:extLst>
        </c:ser>
        <c:ser>
          <c:idx val="0"/>
          <c:order val="2"/>
          <c:tx>
            <c:strRef>
              <c:f>'28'!$O$19</c:f>
              <c:strCache>
                <c:ptCount val="1"/>
                <c:pt idx="0">
                  <c:v>2026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'28'!$L$20:$L$31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'28'!$O$20:$O$31</c:f>
              <c:numCache>
                <c:formatCode>_(* #,##0_);_(* \(#,##0\);_(* "-"_);_(@_)</c:formatCode>
                <c:ptCount val="12"/>
                <c:pt idx="0">
                  <c:v>2744.7794318534811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C5-4FB4-8943-27DBD56412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91404063"/>
        <c:axId val="764763071"/>
      </c:barChart>
      <c:catAx>
        <c:axId val="17914040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764763071"/>
        <c:crosses val="autoZero"/>
        <c:auto val="1"/>
        <c:lblAlgn val="ctr"/>
        <c:lblOffset val="100"/>
        <c:noMultiLvlLbl val="0"/>
      </c:catAx>
      <c:valAx>
        <c:axId val="76476307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L"/>
                  <a:t>USD/tonelada</a:t>
                </a:r>
              </a:p>
            </c:rich>
          </c:tx>
          <c:layout>
            <c:manualLayout>
              <c:xMode val="edge"/>
              <c:yMode val="edge"/>
              <c:x val="8.4790675856462605E-3"/>
              <c:y val="0.3440147852949268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</c:title>
        <c:numFmt formatCode="_(* #,##0_);_(* \(#,##0\);_(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79140406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showDLblsOverMax val="0"/>
  </c:chart>
  <c:spPr>
    <a:solidFill>
      <a:schemeClr val="lt1"/>
    </a:solidFill>
    <a:ln w="12700" cap="flat" cmpd="sng" algn="ctr">
      <a:solidFill>
        <a:schemeClr val="dk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s-CL"/>
    </a:p>
  </c:txPr>
  <c:printSettings>
    <c:headerFooter/>
    <c:pageMargins b="0.75" l="0.7" r="0.7" t="0.75" header="0.3" footer="0.3"/>
    <c:pageSetup orientation="portrait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es-CL" sz="1000" b="1"/>
              <a:t>Gráfico N°19. Chile: Importaciones mensuales de avena grano bruto (t), periodo: 2024 a 2026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'31'!$M$1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'31'!$L$2:$L$13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'31'!$M$2:$M$13</c:f>
              <c:numCache>
                <c:formatCode>_(* #,##0_);_(* \(#,##0\);_(* "-"_);_(@_)</c:formatCode>
                <c:ptCount val="12"/>
                <c:pt idx="7">
                  <c:v>22</c:v>
                </c:pt>
                <c:pt idx="8">
                  <c:v>17</c:v>
                </c:pt>
                <c:pt idx="11">
                  <c:v>0.19383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C9E-4518-9EA1-E5330BB2601A}"/>
            </c:ext>
          </c:extLst>
        </c:ser>
        <c:ser>
          <c:idx val="2"/>
          <c:order val="1"/>
          <c:tx>
            <c:strRef>
              <c:f>'31'!$N$1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'31'!$L$2:$L$13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'31'!$N$2:$N$13</c:f>
              <c:numCache>
                <c:formatCode>0</c:formatCode>
                <c:ptCount val="12"/>
                <c:pt idx="10">
                  <c:v>4.6999999999999999E-4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C9E-4518-9EA1-E5330BB2601A}"/>
            </c:ext>
          </c:extLst>
        </c:ser>
        <c:ser>
          <c:idx val="0"/>
          <c:order val="2"/>
          <c:tx>
            <c:strRef>
              <c:f>'31'!$O$1</c:f>
              <c:strCache>
                <c:ptCount val="1"/>
                <c:pt idx="0">
                  <c:v>2026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'31'!$L$2:$L$13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'31'!$O$2:$O$13</c:f>
              <c:numCache>
                <c:formatCode>0</c:formatCode>
                <c:ptCount val="12"/>
                <c:pt idx="10">
                  <c:v>4.6999999999999999E-4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4E3-4510-9F90-8CB5337306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91403599"/>
        <c:axId val="1787283535"/>
      </c:barChart>
      <c:catAx>
        <c:axId val="17914035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64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787283535"/>
        <c:crosses val="autoZero"/>
        <c:auto val="1"/>
        <c:lblAlgn val="ctr"/>
        <c:lblOffset val="100"/>
        <c:noMultiLvlLbl val="0"/>
      </c:catAx>
      <c:valAx>
        <c:axId val="1787283535"/>
        <c:scaling>
          <c:orientation val="minMax"/>
          <c:max val="5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L"/>
                  <a:t>Toneladas</a:t>
                </a:r>
              </a:p>
            </c:rich>
          </c:tx>
          <c:layout>
            <c:manualLayout>
              <c:xMode val="edge"/>
              <c:yMode val="edge"/>
              <c:x val="1.1919967541217746E-2"/>
              <c:y val="0.3708926562751084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</c:title>
        <c:numFmt formatCode="_(* #,##0_);_(* \(#,##0\);_(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791403599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12700" cap="flat" cmpd="sng" algn="ctr">
      <a:solidFill>
        <a:schemeClr val="dk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es-CL" sz="1000" b="1"/>
              <a:t>Gráfico N°2. Chile: Exportaciones de avena por tipo, en volumen</a:t>
            </a:r>
          </a:p>
          <a:p>
            <a:pPr>
              <a:defRPr sz="1000" b="1"/>
            </a:pPr>
            <a:r>
              <a:rPr lang="es-CL" sz="1000" b="1"/>
              <a:t>periodo: 2006 - 2026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plotArea>
      <c:layout>
        <c:manualLayout>
          <c:layoutTarget val="inner"/>
          <c:xMode val="edge"/>
          <c:yMode val="edge"/>
          <c:x val="0.12066414467274952"/>
          <c:y val="0.16195519860631816"/>
          <c:w val="0.85912846706058299"/>
          <c:h val="0.65016112729217068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'[1]1'!$F$5</c:f>
              <c:strCache>
                <c:ptCount val="1"/>
                <c:pt idx="0">
                  <c:v>Avena forrajera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'[1]1'!$B$4:$B$27</c15:sqref>
                  </c15:fullRef>
                </c:ext>
              </c:extLst>
              <c:f>'[1]1'!$B$7:$B$27</c:f>
              <c:strCache>
                <c:ptCount val="21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</c:v>
                </c:pt>
                <c:pt idx="19">
                  <c:v>2025</c:v>
                </c:pt>
                <c:pt idx="20">
                  <c:v>2026**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'[1]1'!$F$4:$F$27</c15:sqref>
                  </c15:fullRef>
                </c:ext>
              </c:extLst>
              <c:f>'[1]1'!$F$7:$F$27</c:f>
              <c:numCache>
                <c:formatCode>General</c:formatCode>
                <c:ptCount val="21"/>
                <c:pt idx="0">
                  <c:v>2369</c:v>
                </c:pt>
                <c:pt idx="1">
                  <c:v>2411</c:v>
                </c:pt>
                <c:pt idx="2">
                  <c:v>1998</c:v>
                </c:pt>
                <c:pt idx="3">
                  <c:v>4990</c:v>
                </c:pt>
                <c:pt idx="4">
                  <c:v>3801</c:v>
                </c:pt>
                <c:pt idx="5">
                  <c:v>4246</c:v>
                </c:pt>
                <c:pt idx="6">
                  <c:v>2614</c:v>
                </c:pt>
                <c:pt idx="7">
                  <c:v>2697</c:v>
                </c:pt>
                <c:pt idx="8">
                  <c:v>2399</c:v>
                </c:pt>
                <c:pt idx="9">
                  <c:v>9175</c:v>
                </c:pt>
                <c:pt idx="10">
                  <c:v>2757.1499999999992</c:v>
                </c:pt>
                <c:pt idx="11">
                  <c:v>2799.5249999999996</c:v>
                </c:pt>
                <c:pt idx="12">
                  <c:v>5276.6500000000005</c:v>
                </c:pt>
                <c:pt idx="13">
                  <c:v>5750.9539999999997</c:v>
                </c:pt>
                <c:pt idx="14">
                  <c:v>2155.9</c:v>
                </c:pt>
                <c:pt idx="15">
                  <c:v>949.75</c:v>
                </c:pt>
                <c:pt idx="16">
                  <c:v>1273.165</c:v>
                </c:pt>
                <c:pt idx="17">
                  <c:v>759.5</c:v>
                </c:pt>
                <c:pt idx="18">
                  <c:v>1775.1000000000001</c:v>
                </c:pt>
                <c:pt idx="19">
                  <c:v>1670.5</c:v>
                </c:pt>
                <c:pt idx="20">
                  <c:v>79.5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EB-4ADA-B9F2-E80F98B1CBA0}"/>
            </c:ext>
          </c:extLst>
        </c:ser>
        <c:ser>
          <c:idx val="4"/>
          <c:order val="1"/>
          <c:tx>
            <c:strRef>
              <c:f>'[1]1'!$G$5</c:f>
              <c:strCache>
                <c:ptCount val="1"/>
                <c:pt idx="0">
                  <c:v>Avena bruta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'[1]1'!$B$4:$B$27</c15:sqref>
                  </c15:fullRef>
                </c:ext>
              </c:extLst>
              <c:f>'[1]1'!$B$7:$B$27</c:f>
              <c:strCache>
                <c:ptCount val="21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</c:v>
                </c:pt>
                <c:pt idx="19">
                  <c:v>2025</c:v>
                </c:pt>
                <c:pt idx="20">
                  <c:v>2026**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'[1]1'!$G$4:$G$27</c15:sqref>
                  </c15:fullRef>
                </c:ext>
              </c:extLst>
              <c:f>'[1]1'!$G$7:$G$27</c:f>
              <c:numCache>
                <c:formatCode>General</c:formatCode>
                <c:ptCount val="21"/>
                <c:pt idx="0">
                  <c:v>23967</c:v>
                </c:pt>
                <c:pt idx="1">
                  <c:v>31264</c:v>
                </c:pt>
                <c:pt idx="2">
                  <c:v>22055</c:v>
                </c:pt>
                <c:pt idx="3">
                  <c:v>33317</c:v>
                </c:pt>
                <c:pt idx="4">
                  <c:v>56010</c:v>
                </c:pt>
                <c:pt idx="5">
                  <c:v>134775</c:v>
                </c:pt>
                <c:pt idx="6">
                  <c:v>62313</c:v>
                </c:pt>
                <c:pt idx="7">
                  <c:v>44168</c:v>
                </c:pt>
                <c:pt idx="8">
                  <c:v>54349</c:v>
                </c:pt>
                <c:pt idx="9">
                  <c:v>61219</c:v>
                </c:pt>
                <c:pt idx="10">
                  <c:v>7170.78</c:v>
                </c:pt>
                <c:pt idx="11">
                  <c:v>31021.990000000005</c:v>
                </c:pt>
                <c:pt idx="12">
                  <c:v>32818.459000000003</c:v>
                </c:pt>
                <c:pt idx="13">
                  <c:v>16789.530000000002</c:v>
                </c:pt>
                <c:pt idx="14">
                  <c:v>691.71500000000003</c:v>
                </c:pt>
                <c:pt idx="15">
                  <c:v>530.30104000000006</c:v>
                </c:pt>
                <c:pt idx="16">
                  <c:v>67097.63155999998</c:v>
                </c:pt>
                <c:pt idx="17">
                  <c:v>356.01799999999997</c:v>
                </c:pt>
                <c:pt idx="18">
                  <c:v>8588.36</c:v>
                </c:pt>
                <c:pt idx="19">
                  <c:v>10323.994999999999</c:v>
                </c:pt>
                <c:pt idx="20">
                  <c:v>250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7EB-4ADA-B9F2-E80F98B1CBA0}"/>
            </c:ext>
          </c:extLst>
        </c:ser>
        <c:ser>
          <c:idx val="5"/>
          <c:order val="2"/>
          <c:tx>
            <c:strRef>
              <c:f>'[1]1'!$H$5</c:f>
              <c:strCache>
                <c:ptCount val="1"/>
                <c:pt idx="0">
                  <c:v>Avena procesada*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'[1]1'!$B$4:$B$27</c15:sqref>
                  </c15:fullRef>
                </c:ext>
              </c:extLst>
              <c:f>'[1]1'!$B$7:$B$27</c:f>
              <c:strCache>
                <c:ptCount val="21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</c:v>
                </c:pt>
                <c:pt idx="19">
                  <c:v>2025</c:v>
                </c:pt>
                <c:pt idx="20">
                  <c:v>2026**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'[1]1'!$H$4:$H$27</c15:sqref>
                  </c15:fullRef>
                </c:ext>
              </c:extLst>
              <c:f>'[1]1'!$H$7:$H$27</c:f>
              <c:numCache>
                <c:formatCode>General</c:formatCode>
                <c:ptCount val="21"/>
                <c:pt idx="0">
                  <c:v>94491.623999999996</c:v>
                </c:pt>
                <c:pt idx="1">
                  <c:v>112334.78</c:v>
                </c:pt>
                <c:pt idx="2">
                  <c:v>109227.02</c:v>
                </c:pt>
                <c:pt idx="3">
                  <c:v>107969.2</c:v>
                </c:pt>
                <c:pt idx="4">
                  <c:v>127055.10381</c:v>
                </c:pt>
                <c:pt idx="5">
                  <c:v>170468.1298</c:v>
                </c:pt>
                <c:pt idx="6">
                  <c:v>154557.32175</c:v>
                </c:pt>
                <c:pt idx="7">
                  <c:v>165701.25839999999</c:v>
                </c:pt>
                <c:pt idx="8">
                  <c:v>177270.63058999999</c:v>
                </c:pt>
                <c:pt idx="9">
                  <c:v>204309.1905</c:v>
                </c:pt>
                <c:pt idx="10">
                  <c:v>182839.76158000005</c:v>
                </c:pt>
                <c:pt idx="11">
                  <c:v>196013.91780999996</c:v>
                </c:pt>
                <c:pt idx="12">
                  <c:v>193658.1592599999</c:v>
                </c:pt>
                <c:pt idx="13">
                  <c:v>217860.04787999991</c:v>
                </c:pt>
                <c:pt idx="14">
                  <c:v>257544.44519999967</c:v>
                </c:pt>
                <c:pt idx="15">
                  <c:v>208426.49057999998</c:v>
                </c:pt>
                <c:pt idx="16">
                  <c:v>252800.27654000017</c:v>
                </c:pt>
                <c:pt idx="17">
                  <c:v>242571.75087000028</c:v>
                </c:pt>
                <c:pt idx="18">
                  <c:v>261459.80086999992</c:v>
                </c:pt>
                <c:pt idx="19">
                  <c:v>270617.11245000025</c:v>
                </c:pt>
                <c:pt idx="20">
                  <c:v>18409.1944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7EB-4ADA-B9F2-E80F98B1CB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67978111"/>
        <c:axId val="2047070495"/>
      </c:barChart>
      <c:catAx>
        <c:axId val="16797811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2047070495"/>
        <c:crosses val="autoZero"/>
        <c:auto val="1"/>
        <c:lblAlgn val="ctr"/>
        <c:lblOffset val="100"/>
        <c:noMultiLvlLbl val="0"/>
      </c:catAx>
      <c:valAx>
        <c:axId val="20470704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L"/>
                  <a:t>Toneladas</a:t>
                </a:r>
              </a:p>
            </c:rich>
          </c:tx>
          <c:layout>
            <c:manualLayout>
              <c:xMode val="edge"/>
              <c:yMode val="edge"/>
              <c:x val="9.1851764848488709E-3"/>
              <c:y val="0.3624274723267390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6797811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</c:legendEntry>
      <c:layout>
        <c:manualLayout>
          <c:xMode val="edge"/>
          <c:yMode val="edge"/>
          <c:x val="1.3562238538888649E-3"/>
          <c:y val="0.8992368965078319"/>
          <c:w val="0.95175076039682782"/>
          <c:h val="9.250716384622763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12700" cap="flat" cmpd="sng" algn="ctr">
      <a:solidFill>
        <a:schemeClr val="dk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s-CL"/>
    </a:p>
  </c:txPr>
  <c:printSettings>
    <c:headerFooter/>
    <c:pageMargins b="0.75" l="0.7" r="0.7" t="0.75" header="0.3" footer="0.3"/>
    <c:pageSetup orientation="landscape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es-CL" sz="1000" b="1"/>
              <a:t>Gráfico N°20. Chile: Precio CIF promedio mensual de avena grano bruto (USD/t), periodo: 2024 a</a:t>
            </a:r>
            <a:r>
              <a:rPr lang="es-CL" sz="1000" b="1" baseline="0"/>
              <a:t> 2026</a:t>
            </a:r>
            <a:endParaRPr lang="es-CL" sz="10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'31'!$M$18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'31'!$L$19:$L$30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'31'!$M$19:$M$30</c:f>
              <c:numCache>
                <c:formatCode>_(* #,##0_);_(* \(#,##0\);_(* "-"_);_(@_)</c:formatCode>
                <c:ptCount val="12"/>
                <c:pt idx="7">
                  <c:v>3867.8114052879341</c:v>
                </c:pt>
                <c:pt idx="8">
                  <c:v>4372.4257887144513</c:v>
                </c:pt>
                <c:pt idx="11">
                  <c:v>173.65732858690603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844-43F7-A4E1-BA954A7B719B}"/>
            </c:ext>
          </c:extLst>
        </c:ser>
        <c:ser>
          <c:idx val="2"/>
          <c:order val="1"/>
          <c:tx>
            <c:strRef>
              <c:f>'31'!$N$18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'31'!$L$19:$L$30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'31'!$N$19:$N$30</c:f>
              <c:numCache>
                <c:formatCode>0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2-C844-43F7-A4E1-BA954A7B719B}"/>
            </c:ext>
          </c:extLst>
        </c:ser>
        <c:ser>
          <c:idx val="0"/>
          <c:order val="2"/>
          <c:tx>
            <c:strRef>
              <c:f>'31'!$O$18</c:f>
              <c:strCache>
                <c:ptCount val="1"/>
                <c:pt idx="0">
                  <c:v>2026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'31'!$L$19:$L$30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'31'!$O$19:$O$30</c:f>
              <c:numCache>
                <c:formatCode>0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0-B51E-41DD-897A-59E2275741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91404063"/>
        <c:axId val="764763071"/>
      </c:barChart>
      <c:catAx>
        <c:axId val="17914040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764763071"/>
        <c:crosses val="autoZero"/>
        <c:auto val="1"/>
        <c:lblAlgn val="ctr"/>
        <c:lblOffset val="100"/>
        <c:noMultiLvlLbl val="0"/>
      </c:catAx>
      <c:valAx>
        <c:axId val="764763071"/>
        <c:scaling>
          <c:orientation val="minMax"/>
          <c:max val="5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L"/>
                  <a:t>USD/tonelada</a:t>
                </a:r>
              </a:p>
            </c:rich>
          </c:tx>
          <c:layout>
            <c:manualLayout>
              <c:xMode val="edge"/>
              <c:yMode val="edge"/>
              <c:x val="1.0240000344021009E-2"/>
              <c:y val="0.3269590326827923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</c:title>
        <c:numFmt formatCode="_(* #,##0_);_(* \(#,##0\);_(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79140406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showDLblsOverMax val="0"/>
  </c:chart>
  <c:spPr>
    <a:solidFill>
      <a:schemeClr val="lt1"/>
    </a:solidFill>
    <a:ln w="12700" cap="flat" cmpd="sng" algn="ctr">
      <a:solidFill>
        <a:schemeClr val="dk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es-CL" sz="1000" b="1"/>
              <a:t>Gráfico N°21. Chile: Importaciones mensuales de avena procesada (t), periodo:</a:t>
            </a:r>
            <a:r>
              <a:rPr lang="es-CL" sz="1000" b="1" baseline="0"/>
              <a:t> </a:t>
            </a:r>
            <a:r>
              <a:rPr lang="es-CL" sz="1000" b="1"/>
              <a:t>2024</a:t>
            </a:r>
            <a:r>
              <a:rPr lang="es-CL" sz="1000" b="1" baseline="0"/>
              <a:t> a 2026</a:t>
            </a:r>
            <a:endParaRPr lang="es-CL" sz="1000" b="1"/>
          </a:p>
        </c:rich>
      </c:tx>
      <c:layout>
        <c:manualLayout>
          <c:xMode val="edge"/>
          <c:yMode val="edge"/>
          <c:x val="0.1451723326960821"/>
          <c:y val="1.866433191060666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'32'!$M$2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'32'!$L$3:$L$14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'32'!$M$3:$M$14</c:f>
              <c:numCache>
                <c:formatCode>_(* #,##0_);_(* \(#,##0\);_(* "-"_);_(@_)</c:formatCode>
                <c:ptCount val="12"/>
                <c:pt idx="0">
                  <c:v>33.806759999999997</c:v>
                </c:pt>
                <c:pt idx="1">
                  <c:v>83.126809999999992</c:v>
                </c:pt>
                <c:pt idx="2">
                  <c:v>17.123700000000003</c:v>
                </c:pt>
                <c:pt idx="3">
                  <c:v>43.283460000000005</c:v>
                </c:pt>
                <c:pt idx="4">
                  <c:v>14.956190000000001</c:v>
                </c:pt>
                <c:pt idx="5">
                  <c:v>3</c:v>
                </c:pt>
                <c:pt idx="6">
                  <c:v>59.744960000000013</c:v>
                </c:pt>
                <c:pt idx="7">
                  <c:v>0.7</c:v>
                </c:pt>
                <c:pt idx="8">
                  <c:v>32</c:v>
                </c:pt>
                <c:pt idx="9">
                  <c:v>55.457550000000005</c:v>
                </c:pt>
                <c:pt idx="10">
                  <c:v>32.540759999999999</c:v>
                </c:pt>
                <c:pt idx="11">
                  <c:v>2.9157800000000003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471-41F4-8A77-D159F32359A1}"/>
            </c:ext>
          </c:extLst>
        </c:ser>
        <c:ser>
          <c:idx val="2"/>
          <c:order val="1"/>
          <c:tx>
            <c:strRef>
              <c:f>'32'!$N$2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'32'!$L$3:$L$14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'32'!$N$3:$N$14</c:f>
              <c:numCache>
                <c:formatCode>_(* #,##0_);_(* \(#,##0\);_(* "-"_);_(@_)</c:formatCode>
                <c:ptCount val="12"/>
                <c:pt idx="0">
                  <c:v>47.842029999999994</c:v>
                </c:pt>
                <c:pt idx="1">
                  <c:v>5.6854800000000001</c:v>
                </c:pt>
                <c:pt idx="2">
                  <c:v>108.68492000000001</c:v>
                </c:pt>
                <c:pt idx="3">
                  <c:v>27.512109999999993</c:v>
                </c:pt>
                <c:pt idx="4">
                  <c:v>65.468299999999971</c:v>
                </c:pt>
                <c:pt idx="5">
                  <c:v>40.420760000000001</c:v>
                </c:pt>
                <c:pt idx="6">
                  <c:v>64.659260000000003</c:v>
                </c:pt>
                <c:pt idx="7">
                  <c:v>43.248989999999992</c:v>
                </c:pt>
                <c:pt idx="8">
                  <c:v>67.214049999999986</c:v>
                </c:pt>
                <c:pt idx="9">
                  <c:v>37.832939999999994</c:v>
                </c:pt>
                <c:pt idx="10">
                  <c:v>56.730709999999988</c:v>
                </c:pt>
                <c:pt idx="11">
                  <c:v>87.488809999999987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471-41F4-8A77-D159F32359A1}"/>
            </c:ext>
          </c:extLst>
        </c:ser>
        <c:ser>
          <c:idx val="0"/>
          <c:order val="2"/>
          <c:tx>
            <c:strRef>
              <c:f>'32'!$O$2</c:f>
              <c:strCache>
                <c:ptCount val="1"/>
                <c:pt idx="0">
                  <c:v>2026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'32'!$L$3:$L$14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'32'!$O$3:$O$14</c:f>
              <c:numCache>
                <c:formatCode>_(* #,##0_);_(* \(#,##0\);_(* "-"_);_(@_)</c:formatCode>
                <c:ptCount val="12"/>
                <c:pt idx="0">
                  <c:v>85.82374999999999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DA-46B9-8B8D-4325C4D0C2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91403599"/>
        <c:axId val="1787283535"/>
      </c:barChart>
      <c:catAx>
        <c:axId val="17914035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64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787283535"/>
        <c:crosses val="autoZero"/>
        <c:auto val="1"/>
        <c:lblAlgn val="ctr"/>
        <c:lblOffset val="100"/>
        <c:noMultiLvlLbl val="0"/>
      </c:catAx>
      <c:valAx>
        <c:axId val="17872835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L"/>
                  <a:t>Toneladas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</c:title>
        <c:numFmt formatCode="_(* #,##0_);_(* \(#,##0\);_(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79140359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12700" cap="flat" cmpd="sng" algn="ctr">
      <a:solidFill>
        <a:schemeClr val="dk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es-CL" sz="1000" b="1"/>
              <a:t>Gráfico N°22. Chile: Precio CIF promedio mensual de avena procesada (USD/t), periodo: 2024 a 2026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'32'!$M$18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'32'!$L$19:$L$30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'32'!$M$19:$M$30</c:f>
              <c:numCache>
                <c:formatCode>_(* #,##0_);_(* \(#,##0\);_(* "-"_);_(@_)</c:formatCode>
                <c:ptCount val="12"/>
                <c:pt idx="0">
                  <c:v>4659.8458414825918</c:v>
                </c:pt>
                <c:pt idx="1">
                  <c:v>2883.2478955946949</c:v>
                </c:pt>
                <c:pt idx="2">
                  <c:v>2025.3490775942112</c:v>
                </c:pt>
                <c:pt idx="3">
                  <c:v>3705.2871928445643</c:v>
                </c:pt>
                <c:pt idx="4">
                  <c:v>2902.4779186259798</c:v>
                </c:pt>
                <c:pt idx="5">
                  <c:v>1049</c:v>
                </c:pt>
                <c:pt idx="6">
                  <c:v>2054.2362067026238</c:v>
                </c:pt>
                <c:pt idx="7">
                  <c:v>5619.9571428571426</c:v>
                </c:pt>
                <c:pt idx="8">
                  <c:v>2721</c:v>
                </c:pt>
                <c:pt idx="9">
                  <c:v>3649.9796691343195</c:v>
                </c:pt>
                <c:pt idx="10">
                  <c:v>4689.8013445291381</c:v>
                </c:pt>
                <c:pt idx="11">
                  <c:v>5901.2834406887032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69D-4B55-8C0A-06EFCA70B087}"/>
            </c:ext>
          </c:extLst>
        </c:ser>
        <c:ser>
          <c:idx val="2"/>
          <c:order val="1"/>
          <c:tx>
            <c:strRef>
              <c:f>'32'!$N$18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'32'!$L$19:$L$30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'32'!$N$19:$N$30</c:f>
              <c:numCache>
                <c:formatCode>_(* #,##0_);_(* \(#,##0\);_(* "-"_);_(@_)</c:formatCode>
                <c:ptCount val="12"/>
                <c:pt idx="0">
                  <c:v>3797.4536197565208</c:v>
                </c:pt>
                <c:pt idx="1">
                  <c:v>4707.7731343703617</c:v>
                </c:pt>
                <c:pt idx="2">
                  <c:v>2616.2131784243852</c:v>
                </c:pt>
                <c:pt idx="3">
                  <c:v>4436.0774219062096</c:v>
                </c:pt>
                <c:pt idx="4">
                  <c:v>3411.2193229395016</c:v>
                </c:pt>
                <c:pt idx="5">
                  <c:v>3685.3347141419408</c:v>
                </c:pt>
                <c:pt idx="6">
                  <c:v>3112.1154185804166</c:v>
                </c:pt>
                <c:pt idx="7">
                  <c:v>3001.9262877583969</c:v>
                </c:pt>
                <c:pt idx="8">
                  <c:v>4801.8316110991673</c:v>
                </c:pt>
                <c:pt idx="9">
                  <c:v>2396.3255300804012</c:v>
                </c:pt>
                <c:pt idx="10">
                  <c:v>1432.5438549949406</c:v>
                </c:pt>
                <c:pt idx="11">
                  <c:v>4513.6592896851625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69D-4B55-8C0A-06EFCA70B087}"/>
            </c:ext>
          </c:extLst>
        </c:ser>
        <c:ser>
          <c:idx val="0"/>
          <c:order val="2"/>
          <c:tx>
            <c:strRef>
              <c:f>'32'!$O$18</c:f>
              <c:strCache>
                <c:ptCount val="1"/>
                <c:pt idx="0">
                  <c:v>2026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'32'!$L$19:$L$30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'32'!$O$19:$O$30</c:f>
              <c:numCache>
                <c:formatCode>_(* #,##0_);_(* \(#,##0\);_(* "-"_);_(@_)</c:formatCode>
                <c:ptCount val="12"/>
                <c:pt idx="0">
                  <c:v>3953.6331143768489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2170-4314-9BAC-8FCA16A9F5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91404063"/>
        <c:axId val="764763071"/>
      </c:barChart>
      <c:catAx>
        <c:axId val="17914040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764763071"/>
        <c:crosses val="autoZero"/>
        <c:auto val="1"/>
        <c:lblAlgn val="ctr"/>
        <c:lblOffset val="100"/>
        <c:noMultiLvlLbl val="0"/>
      </c:catAx>
      <c:valAx>
        <c:axId val="76476307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L"/>
                  <a:t>USD/tonelada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</c:title>
        <c:numFmt formatCode="_(* #,##0_);_(* \(#,##0\);_(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79140406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showDLblsOverMax val="0"/>
  </c:chart>
  <c:spPr>
    <a:solidFill>
      <a:schemeClr val="lt1"/>
    </a:solidFill>
    <a:ln w="12700" cap="flat" cmpd="sng" algn="ctr">
      <a:solidFill>
        <a:schemeClr val="dk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es-CL" sz="1000" b="1"/>
              <a:t>Gráfico N°3. Chile: Exportaciones mensuales de avena forrajera por país de destino 2026 (t) </a:t>
            </a:r>
          </a:p>
        </c:rich>
      </c:tx>
      <c:layout>
        <c:manualLayout>
          <c:xMode val="edge"/>
          <c:yMode val="edge"/>
          <c:x val="0.16063766766809121"/>
          <c:y val="4.342678731396348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7.8540732238818606E-2"/>
          <c:y val="0.18182292034413527"/>
          <c:w val="0.90714176151990844"/>
          <c:h val="0.5381023023556623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'5'!$N$4</c:f>
              <c:strCache>
                <c:ptCount val="1"/>
                <c:pt idx="0">
                  <c:v> Argentina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'5'!$M$5:$M$16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 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'5'!$N$5:$N$16</c:f>
              <c:numCache>
                <c:formatCode>General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0-D63E-42FB-95A2-30C2B32FE140}"/>
            </c:ext>
          </c:extLst>
        </c:ser>
        <c:ser>
          <c:idx val="3"/>
          <c:order val="1"/>
          <c:tx>
            <c:strRef>
              <c:f>'5'!$O$4</c:f>
              <c:strCache>
                <c:ptCount val="1"/>
                <c:pt idx="0">
                  <c:v> Colombia 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'5'!$M$5:$M$16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 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'5'!$O$5:$O$16</c:f>
              <c:numCache>
                <c:formatCode>_(* #,##0_);_(* \(#,##0\);_(* "-"_);_(@_)</c:formatCode>
                <c:ptCount val="12"/>
                <c:pt idx="0">
                  <c:v>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63E-42FB-95A2-30C2B32FE140}"/>
            </c:ext>
          </c:extLst>
        </c:ser>
        <c:ser>
          <c:idx val="4"/>
          <c:order val="2"/>
          <c:tx>
            <c:strRef>
              <c:f>'5'!$P$4</c:f>
              <c:strCache>
                <c:ptCount val="1"/>
                <c:pt idx="0">
                  <c:v> Panamá 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'5'!$M$5:$M$16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 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'5'!$P$5:$P$16</c:f>
              <c:numCache>
                <c:formatCode>_(* #,##0_);_(* \(#,##0\);_(* "-"_);_(@_)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4-D63E-42FB-95A2-30C2B32FE140}"/>
            </c:ext>
          </c:extLst>
        </c:ser>
        <c:ser>
          <c:idx val="1"/>
          <c:order val="3"/>
          <c:tx>
            <c:strRef>
              <c:f>'5'!$Q$4</c:f>
              <c:strCache>
                <c:ptCount val="1"/>
                <c:pt idx="0">
                  <c:v> Rep. Dominicana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'5'!$M$5:$M$16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 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'5'!$Q$5:$Q$16</c:f>
              <c:numCache>
                <c:formatCode>_(* #,##0_);_(* \(#,##0\);_(* "-"_);_(@_)</c:formatCode>
                <c:ptCount val="12"/>
                <c:pt idx="0">
                  <c:v>26.5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E5-42DF-9515-CD850333C2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24516719"/>
        <c:axId val="518305727"/>
      </c:barChart>
      <c:catAx>
        <c:axId val="4245167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18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518305727"/>
        <c:crosses val="autoZero"/>
        <c:auto val="1"/>
        <c:lblAlgn val="ctr"/>
        <c:lblOffset val="100"/>
        <c:tickLblSkip val="1"/>
        <c:noMultiLvlLbl val="0"/>
      </c:catAx>
      <c:valAx>
        <c:axId val="518305727"/>
        <c:scaling>
          <c:orientation val="minMax"/>
          <c:max val="1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L"/>
                  <a:t>Toneladas</a:t>
                </a:r>
              </a:p>
            </c:rich>
          </c:tx>
          <c:layout>
            <c:manualLayout>
              <c:xMode val="edge"/>
              <c:yMode val="edge"/>
              <c:x val="1.1814121144162823E-2"/>
              <c:y val="0.367728500879265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42451671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12700" cap="flat" cmpd="sng" algn="ctr">
      <a:solidFill>
        <a:schemeClr val="dk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s-CL"/>
    </a:p>
  </c:txPr>
  <c:printSettings>
    <c:headerFooter/>
    <c:pageMargins b="0.75" l="0.7" r="0.7" t="0.75" header="0.3" footer="0.3"/>
    <c:pageSetup/>
  </c:printSettings>
  <c:extLst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es-CL" sz="1000" b="1"/>
              <a:t>Gráfico N°4. Chile: Precio FOB promedio mensual de avena forrajera por país de destino 2026 (USD/t)</a:t>
            </a:r>
          </a:p>
        </c:rich>
      </c:tx>
      <c:layout>
        <c:manualLayout>
          <c:xMode val="edge"/>
          <c:yMode val="edge"/>
          <c:x val="0.12383954661007422"/>
          <c:y val="3.24074074074074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'5'!$O$23</c:f>
              <c:strCache>
                <c:ptCount val="1"/>
                <c:pt idx="0">
                  <c:v> Colombia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'5'!$M$24:$M$35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 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'5'!$O$24:$O$35</c:f>
              <c:numCache>
                <c:formatCode>_(* #,##0_);_(* \(#,##0\);_(* "-"_);_(@_)</c:formatCode>
                <c:ptCount val="12"/>
                <c:pt idx="0">
                  <c:v>400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84-4412-9F1B-DDD06BB1BF13}"/>
            </c:ext>
          </c:extLst>
        </c:ser>
        <c:ser>
          <c:idx val="1"/>
          <c:order val="1"/>
          <c:tx>
            <c:strRef>
              <c:f>'5'!$P$23</c:f>
              <c:strCache>
                <c:ptCount val="1"/>
                <c:pt idx="0">
                  <c:v> Panamá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'5'!$M$24:$M$35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 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'5'!$P$24:$P$35</c:f>
              <c:numCache>
                <c:formatCode>_(* #,##0_);_(* \(#,##0\);_(* "-"_);_(@_)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1-3284-4412-9F1B-DDD06BB1BF13}"/>
            </c:ext>
          </c:extLst>
        </c:ser>
        <c:ser>
          <c:idx val="2"/>
          <c:order val="2"/>
          <c:tx>
            <c:strRef>
              <c:f>'5'!$Q$23</c:f>
              <c:strCache>
                <c:ptCount val="1"/>
                <c:pt idx="0">
                  <c:v> Rep. Dominicana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'5'!$M$24:$M$35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 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'5'!$Q$24:$Q$35</c:f>
              <c:numCache>
                <c:formatCode>_(* #,##0_);_(* \(#,##0\);_(* "-"_);_(@_)</c:formatCode>
                <c:ptCount val="12"/>
                <c:pt idx="0">
                  <c:v>400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284-4412-9F1B-DDD06BB1BF13}"/>
            </c:ext>
          </c:extLst>
        </c:ser>
        <c:ser>
          <c:idx val="6"/>
          <c:order val="6"/>
          <c:tx>
            <c:strRef>
              <c:f>'5'!$N$23</c:f>
              <c:strCache>
                <c:ptCount val="1"/>
                <c:pt idx="0">
                  <c:v> Argentina 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'5'!$M$24:$M$35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 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'5'!$N$24:$N$35</c:f>
              <c:numCache>
                <c:formatCode>General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0-8D46-4553-A5E8-DDAADEE6B6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0982752"/>
        <c:axId val="725241280"/>
        <c:extLst>
          <c:ext xmlns:c15="http://schemas.microsoft.com/office/drawing/2012/chart" uri="{02D57815-91ED-43cb-92C2-25804820EDAC}">
            <c15:filteredBarSeries>
              <c15:ser>
                <c:idx val="3"/>
                <c:order val="3"/>
                <c:tx>
                  <c:strRef>
                    <c:extLst>
                      <c:ext uri="{02D57815-91ED-43cb-92C2-25804820EDAC}">
                        <c15:formulaRef>
                          <c15:sqref>'5'!$R$23</c15:sqref>
                        </c15:formulaRef>
                      </c:ext>
                    </c:extLst>
                    <c:strCache>
                      <c:ptCount val="1"/>
                      <c:pt idx="0">
                        <c:v> Costa Rica 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'5'!$M$24:$M$35</c15:sqref>
                        </c15:formulaRef>
                      </c:ext>
                    </c:extLst>
                    <c:strCache>
                      <c:ptCount val="12"/>
                      <c:pt idx="0">
                        <c:v>Enero</c:v>
                      </c:pt>
                      <c:pt idx="1">
                        <c:v>Febrero</c:v>
                      </c:pt>
                      <c:pt idx="2">
                        <c:v>Marzo</c:v>
                      </c:pt>
                      <c:pt idx="3">
                        <c:v>Abril</c:v>
                      </c:pt>
                      <c:pt idx="4">
                        <c:v>Mayo</c:v>
                      </c:pt>
                      <c:pt idx="5">
                        <c:v>Junio</c:v>
                      </c:pt>
                      <c:pt idx="6">
                        <c:v>Julio</c:v>
                      </c:pt>
                      <c:pt idx="7">
                        <c:v>Agosto</c:v>
                      </c:pt>
                      <c:pt idx="8">
                        <c:v>Septiembre</c:v>
                      </c:pt>
                      <c:pt idx="9">
                        <c:v>Octubre </c:v>
                      </c:pt>
                      <c:pt idx="10">
                        <c:v>Noviembre</c:v>
                      </c:pt>
                      <c:pt idx="11">
                        <c:v>Diciembre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'5'!$R$24:$R$35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3-3284-4412-9F1B-DDD06BB1BF13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'5'!$S$23</c15:sqref>
                        </c15:formulaRef>
                      </c:ext>
                    </c:extLst>
                    <c:strCache>
                      <c:ptCount val="1"/>
                      <c:pt idx="0">
                        <c:v> Ecuador </c:v>
                      </c:pt>
                    </c:strCache>
                  </c:strRef>
                </c:tx>
                <c:spPr>
                  <a:solidFill>
                    <a:schemeClr val="accent5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'5'!$M$24:$M$35</c15:sqref>
                        </c15:formulaRef>
                      </c:ext>
                    </c:extLst>
                    <c:strCache>
                      <c:ptCount val="12"/>
                      <c:pt idx="0">
                        <c:v>Enero</c:v>
                      </c:pt>
                      <c:pt idx="1">
                        <c:v>Febrero</c:v>
                      </c:pt>
                      <c:pt idx="2">
                        <c:v>Marzo</c:v>
                      </c:pt>
                      <c:pt idx="3">
                        <c:v>Abril</c:v>
                      </c:pt>
                      <c:pt idx="4">
                        <c:v>Mayo</c:v>
                      </c:pt>
                      <c:pt idx="5">
                        <c:v>Junio</c:v>
                      </c:pt>
                      <c:pt idx="6">
                        <c:v>Julio</c:v>
                      </c:pt>
                      <c:pt idx="7">
                        <c:v>Agosto</c:v>
                      </c:pt>
                      <c:pt idx="8">
                        <c:v>Septiembre</c:v>
                      </c:pt>
                      <c:pt idx="9">
                        <c:v>Octubre </c:v>
                      </c:pt>
                      <c:pt idx="10">
                        <c:v>Noviembre</c:v>
                      </c:pt>
                      <c:pt idx="11">
                        <c:v>Diciembre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'5'!$S$24:$S$35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3284-4412-9F1B-DDD06BB1BF13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'5'!$T$23</c15:sqref>
                        </c15:formulaRef>
                      </c:ext>
                    </c:extLst>
                    <c:strCache>
                      <c:ptCount val="1"/>
                      <c:pt idx="0">
                        <c:v> Venezuela </c:v>
                      </c:pt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'5'!$M$24:$M$35</c15:sqref>
                        </c15:formulaRef>
                      </c:ext>
                    </c:extLst>
                    <c:strCache>
                      <c:ptCount val="12"/>
                      <c:pt idx="0">
                        <c:v>Enero</c:v>
                      </c:pt>
                      <c:pt idx="1">
                        <c:v>Febrero</c:v>
                      </c:pt>
                      <c:pt idx="2">
                        <c:v>Marzo</c:v>
                      </c:pt>
                      <c:pt idx="3">
                        <c:v>Abril</c:v>
                      </c:pt>
                      <c:pt idx="4">
                        <c:v>Mayo</c:v>
                      </c:pt>
                      <c:pt idx="5">
                        <c:v>Junio</c:v>
                      </c:pt>
                      <c:pt idx="6">
                        <c:v>Julio</c:v>
                      </c:pt>
                      <c:pt idx="7">
                        <c:v>Agosto</c:v>
                      </c:pt>
                      <c:pt idx="8">
                        <c:v>Septiembre</c:v>
                      </c:pt>
                      <c:pt idx="9">
                        <c:v>Octubre </c:v>
                      </c:pt>
                      <c:pt idx="10">
                        <c:v>Noviembre</c:v>
                      </c:pt>
                      <c:pt idx="11">
                        <c:v>Diciembre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'5'!$T$24:$T$34</c15:sqref>
                        </c15:formulaRef>
                      </c:ext>
                    </c:extLst>
                    <c:numCache>
                      <c:formatCode>_(* #,##0_);_(* \(#,##0\);_(* "-"_);_(@_)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0-5233-4B9D-8E1E-5FC56A3D165D}"/>
                  </c:ext>
                </c:extLst>
              </c15:ser>
            </c15:filteredBarSeries>
          </c:ext>
        </c:extLst>
      </c:barChart>
      <c:catAx>
        <c:axId val="930982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725241280"/>
        <c:crosses val="autoZero"/>
        <c:auto val="1"/>
        <c:lblAlgn val="ctr"/>
        <c:lblOffset val="100"/>
        <c:noMultiLvlLbl val="0"/>
      </c:catAx>
      <c:valAx>
        <c:axId val="725241280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L"/>
                  <a:t>USD/tonelada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</c:title>
        <c:numFmt formatCode="_(* #,##0_);_(* \(#,##0\);_(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930982752"/>
        <c:crosses val="autoZero"/>
        <c:crossBetween val="between"/>
        <c:majorUnit val="5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12700" cap="flat" cmpd="sng" algn="ctr">
      <a:solidFill>
        <a:schemeClr val="dk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L" sz="1000" b="1"/>
              <a:t>Gráfico N°5. Chile: Exportaciones mensuales de avena bruta por país de destino 2026 (t)</a:t>
            </a:r>
          </a:p>
        </c:rich>
      </c:tx>
      <c:layout>
        <c:manualLayout>
          <c:xMode val="edge"/>
          <c:yMode val="edge"/>
          <c:x val="0.16666659996598265"/>
          <c:y val="2.28595126351906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9.088530989840346E-2"/>
          <c:y val="0.14736051157269695"/>
          <c:w val="0.74756570725947524"/>
          <c:h val="0.6072789994107215"/>
        </c:manualLayout>
      </c:layout>
      <c:barChart>
        <c:barDir val="col"/>
        <c:grouping val="clustered"/>
        <c:varyColors val="0"/>
        <c:ser>
          <c:idx val="6"/>
          <c:order val="0"/>
          <c:tx>
            <c:strRef>
              <c:f>'8'!$P$2</c:f>
              <c:strCache>
                <c:ptCount val="1"/>
                <c:pt idx="0">
                  <c:v>Guatemala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'8'!$M$3:$M$14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'8'!$P$3:$P$14</c:f>
              <c:numCache>
                <c:formatCode>_(* #,##0_);_(* \(#,##0\);_(* "-"_);_(@_)</c:formatCode>
                <c:ptCount val="12"/>
                <c:pt idx="0" formatCode="#,##0">
                  <c:v>250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3D8-4F8E-88A2-100B5C9DC5DD}"/>
            </c:ext>
          </c:extLst>
        </c:ser>
        <c:ser>
          <c:idx val="0"/>
          <c:order val="1"/>
          <c:tx>
            <c:strRef>
              <c:f>'8'!$R$2</c:f>
              <c:strCache>
                <c:ptCount val="1"/>
                <c:pt idx="0">
                  <c:v>Rep. Dominicana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'8'!$M$3:$M$14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'8'!$R$3:$R$14</c:f>
              <c:numCache>
                <c:formatCode>_(* #,##0_);_(* \(#,##0\);_(* "-"_);_(@_)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0-B69B-4CB9-94E0-B47E583301CB}"/>
            </c:ext>
          </c:extLst>
        </c:ser>
        <c:ser>
          <c:idx val="3"/>
          <c:order val="2"/>
          <c:tx>
            <c:strRef>
              <c:f>'8'!$O$2</c:f>
              <c:strCache>
                <c:ptCount val="1"/>
                <c:pt idx="0">
                  <c:v>Ecuador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'8'!$M$3:$M$14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'8'!$O$3:$O$14</c:f>
              <c:numCache>
                <c:formatCode>_(* #,##0_);_(* \(#,##0\);_(* "-"_);_(@_)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0-3A09-49BD-A471-3C6D12832B4B}"/>
            </c:ext>
          </c:extLst>
        </c:ser>
        <c:ser>
          <c:idx val="1"/>
          <c:order val="3"/>
          <c:tx>
            <c:strRef>
              <c:f>'8'!$N$2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'8'!$M$3:$M$14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'8'!$N$3:$N$14</c:f>
              <c:numCache>
                <c:formatCode>_(* #,##0_);_(* \(#,##0\);_(* "-"_);_(@_)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0-9219-4EA8-8C47-E75B75CC5953}"/>
            </c:ext>
          </c:extLst>
        </c:ser>
        <c:ser>
          <c:idx val="2"/>
          <c:order val="4"/>
          <c:tx>
            <c:strRef>
              <c:f>'8'!$Q$2</c:f>
              <c:strCache>
                <c:ptCount val="1"/>
                <c:pt idx="0">
                  <c:v>Panamá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'8'!$M$3:$M$14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'8'!$Q$3:$Q$14</c:f>
              <c:numCache>
                <c:formatCode>_(* #,##0_);_(* \(#,##0\);_(* "-"_);_(@_)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0-3FFB-4D8A-BC1E-0C605D5D64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4154431"/>
        <c:axId val="247111215"/>
      </c:barChart>
      <c:catAx>
        <c:axId val="5041544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247111215"/>
        <c:crosses val="autoZero"/>
        <c:auto val="1"/>
        <c:lblAlgn val="ctr"/>
        <c:lblOffset val="100"/>
        <c:noMultiLvlLbl val="0"/>
      </c:catAx>
      <c:valAx>
        <c:axId val="247111215"/>
        <c:scaling>
          <c:orientation val="minMax"/>
          <c:max val="12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L"/>
                  <a:t>Toneladas</a:t>
                </a:r>
              </a:p>
            </c:rich>
          </c:tx>
          <c:layout>
            <c:manualLayout>
              <c:xMode val="edge"/>
              <c:yMode val="edge"/>
              <c:x val="9.4953916175505044E-3"/>
              <c:y val="0.3447853552767614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50415443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128392024764467"/>
          <c:y val="0.24189952193784311"/>
          <c:w val="0.11186812274365042"/>
          <c:h val="0.3509275351174449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1000">
          <a:solidFill>
            <a:sysClr val="windowText" lastClr="000000"/>
          </a:solidFill>
        </a:defRPr>
      </a:pPr>
      <a:endParaRPr lang="es-CL"/>
    </a:p>
  </c:txPr>
  <c:printSettings>
    <c:headerFooter/>
    <c:pageMargins b="0.75" l="0.7" r="0.7" t="0.75" header="0.3" footer="0.3"/>
    <c:pageSetup orientation="portrait"/>
  </c:printSettings>
  <c:extLst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lang="es-CL" sz="10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L" sz="10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rPr>
              <a:t>Gráfico N°6. Chile: Precio FOB promedio mensual de avena bruta por país de destino 2026 (USD/t)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s-CL" sz="10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pivotFmts>
      <c:pivotFmt>
        <c:idx val="0"/>
        <c:spPr>
          <a:solidFill>
            <a:schemeClr val="accent1"/>
          </a:solidFill>
          <a:ln w="28575" cap="rnd">
            <a:noFill/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 w="28575" cap="rnd">
            <a:noFill/>
            <a:round/>
          </a:ln>
          <a:effectLst/>
        </c:spPr>
        <c:marker>
          <c:symbol val="circle"/>
          <c:size val="5"/>
          <c:spPr>
            <a:solidFill>
              <a:schemeClr val="accent2"/>
            </a:solidFill>
            <a:ln w="9525">
              <a:solidFill>
                <a:schemeClr val="accent2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 w="28575" cap="rnd">
            <a:noFill/>
            <a:round/>
          </a:ln>
          <a:effectLst/>
        </c:spPr>
        <c:marker>
          <c:symbol val="circle"/>
          <c:size val="5"/>
          <c:spPr>
            <a:solidFill>
              <a:schemeClr val="accent3"/>
            </a:solidFill>
            <a:ln w="9525">
              <a:solidFill>
                <a:schemeClr val="accent3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 w="28575" cap="rnd">
            <a:noFill/>
            <a:round/>
          </a:ln>
          <a:effectLst/>
        </c:spPr>
        <c:marker>
          <c:symbol val="circle"/>
          <c:size val="5"/>
          <c:spPr>
            <a:solidFill>
              <a:schemeClr val="accent4"/>
            </a:solidFill>
            <a:ln w="9525">
              <a:solidFill>
                <a:schemeClr val="accent4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 w="28575" cap="rnd">
            <a:noFill/>
            <a:round/>
          </a:ln>
          <a:effectLst/>
        </c:spPr>
        <c:marker>
          <c:symbol val="circle"/>
          <c:size val="5"/>
          <c:spPr>
            <a:solidFill>
              <a:schemeClr val="accent5"/>
            </a:solidFill>
            <a:ln w="9525">
              <a:solidFill>
                <a:schemeClr val="accent5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 w="28575" cap="rnd">
            <a:noFill/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lang="en-US"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 w="28575" cap="rnd">
            <a:noFill/>
            <a:round/>
          </a:ln>
          <a:effectLst/>
        </c:spPr>
        <c:marker>
          <c:symbol val="circle"/>
          <c:size val="5"/>
          <c:spPr>
            <a:solidFill>
              <a:schemeClr val="accent2"/>
            </a:solidFill>
            <a:ln w="9525">
              <a:solidFill>
                <a:schemeClr val="accent2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lang="en-US"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 w="28575" cap="rnd">
            <a:noFill/>
            <a:round/>
          </a:ln>
          <a:effectLst/>
        </c:spPr>
        <c:marker>
          <c:symbol val="circle"/>
          <c:size val="5"/>
          <c:spPr>
            <a:solidFill>
              <a:schemeClr val="accent3"/>
            </a:solidFill>
            <a:ln w="9525">
              <a:solidFill>
                <a:schemeClr val="accent3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lang="en-US"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 w="28575" cap="rnd">
            <a:noFill/>
            <a:round/>
          </a:ln>
          <a:effectLst/>
        </c:spPr>
        <c:marker>
          <c:symbol val="circle"/>
          <c:size val="5"/>
          <c:spPr>
            <a:solidFill>
              <a:schemeClr val="accent4"/>
            </a:solidFill>
            <a:ln w="9525">
              <a:solidFill>
                <a:schemeClr val="accent4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lang="en-US"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 w="28575" cap="rnd">
            <a:noFill/>
            <a:round/>
          </a:ln>
          <a:effectLst/>
        </c:spPr>
        <c:marker>
          <c:symbol val="circle"/>
          <c:size val="5"/>
          <c:spPr>
            <a:solidFill>
              <a:schemeClr val="accent5"/>
            </a:solidFill>
            <a:ln w="9525">
              <a:solidFill>
                <a:schemeClr val="accent5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lang="en-US"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1"/>
          </a:solidFill>
          <a:ln w="28575" cap="rnd">
            <a:noFill/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lang="en-US"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1"/>
          </a:solidFill>
          <a:ln w="28575" cap="rnd">
            <a:noFill/>
            <a:round/>
          </a:ln>
          <a:effectLst/>
        </c:spPr>
        <c:marker>
          <c:symbol val="circle"/>
          <c:size val="5"/>
          <c:spPr>
            <a:solidFill>
              <a:schemeClr val="accent2"/>
            </a:solidFill>
            <a:ln w="9525">
              <a:solidFill>
                <a:schemeClr val="accent2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lang="en-US"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chemeClr val="accent1"/>
          </a:solidFill>
          <a:ln w="28575" cap="rnd">
            <a:noFill/>
            <a:round/>
          </a:ln>
          <a:effectLst/>
        </c:spPr>
        <c:marker>
          <c:symbol val="circle"/>
          <c:size val="5"/>
          <c:spPr>
            <a:solidFill>
              <a:schemeClr val="accent3"/>
            </a:solidFill>
            <a:ln w="9525">
              <a:solidFill>
                <a:schemeClr val="accent3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lang="en-US"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1"/>
          </a:solidFill>
          <a:ln w="28575" cap="rnd">
            <a:noFill/>
            <a:round/>
          </a:ln>
          <a:effectLst/>
        </c:spPr>
        <c:marker>
          <c:symbol val="circle"/>
          <c:size val="5"/>
          <c:spPr>
            <a:solidFill>
              <a:schemeClr val="accent4"/>
            </a:solidFill>
            <a:ln w="9525">
              <a:solidFill>
                <a:schemeClr val="accent4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lang="en-US"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accent1"/>
          </a:solidFill>
          <a:ln w="28575" cap="rnd">
            <a:noFill/>
            <a:round/>
          </a:ln>
          <a:effectLst/>
        </c:spPr>
        <c:marker>
          <c:symbol val="circle"/>
          <c:size val="5"/>
          <c:spPr>
            <a:solidFill>
              <a:schemeClr val="accent5"/>
            </a:solidFill>
            <a:ln w="9525">
              <a:solidFill>
                <a:schemeClr val="accent5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lang="en-US"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chemeClr val="accent1"/>
          </a:solidFill>
          <a:ln w="28575" cap="rnd">
            <a:noFill/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lang="en-US"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solidFill>
            <a:schemeClr val="accent1"/>
          </a:solidFill>
          <a:ln w="28575" cap="rnd">
            <a:noFill/>
            <a:round/>
          </a:ln>
          <a:effectLst/>
        </c:spPr>
        <c:marker>
          <c:symbol val="circle"/>
          <c:size val="5"/>
          <c:spPr>
            <a:solidFill>
              <a:schemeClr val="accent2"/>
            </a:solidFill>
            <a:ln w="9525">
              <a:solidFill>
                <a:schemeClr val="accent2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lang="en-US"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solidFill>
            <a:schemeClr val="accent1"/>
          </a:solidFill>
          <a:ln w="28575" cap="rnd">
            <a:noFill/>
            <a:round/>
          </a:ln>
          <a:effectLst/>
        </c:spPr>
        <c:marker>
          <c:symbol val="circle"/>
          <c:size val="5"/>
          <c:spPr>
            <a:solidFill>
              <a:schemeClr val="accent3"/>
            </a:solidFill>
            <a:ln w="9525">
              <a:solidFill>
                <a:schemeClr val="accent3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lang="en-US"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solidFill>
            <a:schemeClr val="accent1"/>
          </a:solidFill>
          <a:ln w="28575" cap="rnd">
            <a:noFill/>
            <a:round/>
          </a:ln>
          <a:effectLst/>
        </c:spPr>
        <c:marker>
          <c:symbol val="circle"/>
          <c:size val="5"/>
          <c:spPr>
            <a:solidFill>
              <a:schemeClr val="accent4"/>
            </a:solidFill>
            <a:ln w="9525">
              <a:solidFill>
                <a:schemeClr val="accent4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lang="en-US"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solidFill>
            <a:schemeClr val="accent1"/>
          </a:solidFill>
          <a:ln w="28575" cap="rnd">
            <a:noFill/>
            <a:round/>
          </a:ln>
          <a:effectLst/>
        </c:spPr>
        <c:marker>
          <c:symbol val="circle"/>
          <c:size val="5"/>
          <c:spPr>
            <a:solidFill>
              <a:schemeClr val="accent5"/>
            </a:solidFill>
            <a:ln w="9525">
              <a:solidFill>
                <a:schemeClr val="accent5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lang="en-US"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8.3438624415286738E-2"/>
          <c:y val="0.16831061689784513"/>
          <c:w val="0.77778636583188687"/>
          <c:h val="0.58438532057295922"/>
        </c:manualLayout>
      </c:layout>
      <c:barChart>
        <c:barDir val="col"/>
        <c:grouping val="clustered"/>
        <c:varyColors val="0"/>
        <c:ser>
          <c:idx val="6"/>
          <c:order val="0"/>
          <c:tx>
            <c:strRef>
              <c:f>'8'!$P$17</c:f>
              <c:strCache>
                <c:ptCount val="1"/>
                <c:pt idx="0">
                  <c:v>Guatemala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'8'!$M$18:$M$29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'8'!$P$18:$P$29</c:f>
              <c:numCache>
                <c:formatCode>_(* #,##0_);_(* \(#,##0\);_(* "-"_);_(@_)</c:formatCode>
                <c:ptCount val="12"/>
                <c:pt idx="0" formatCode="#,##0">
                  <c:v>299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767-4D39-A703-BCC1256393E1}"/>
            </c:ext>
          </c:extLst>
        </c:ser>
        <c:ser>
          <c:idx val="0"/>
          <c:order val="1"/>
          <c:tx>
            <c:strRef>
              <c:f>'8'!$R$17</c:f>
              <c:strCache>
                <c:ptCount val="1"/>
                <c:pt idx="0">
                  <c:v>Rep. Dominicana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'8'!$M$18:$M$29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'8'!$R$18:$R$29</c:f>
              <c:numCache>
                <c:formatCode>_(* #,##0_);_(* \(#,##0\);_(* "-"_);_(@_)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0-D72A-4672-83E9-F9CE094AF5CE}"/>
            </c:ext>
          </c:extLst>
        </c:ser>
        <c:ser>
          <c:idx val="3"/>
          <c:order val="2"/>
          <c:tx>
            <c:strRef>
              <c:f>'8'!$O$17</c:f>
              <c:strCache>
                <c:ptCount val="1"/>
                <c:pt idx="0">
                  <c:v>Ecuador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'8'!$M$18:$M$29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'8'!$O$18:$O$29</c:f>
              <c:numCache>
                <c:formatCode>_(* #,##0_);_(* \(#,##0\);_(* "-"_);_(@_)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0-AC09-4C98-9FD7-B607CA18274D}"/>
            </c:ext>
          </c:extLst>
        </c:ser>
        <c:ser>
          <c:idx val="1"/>
          <c:order val="3"/>
          <c:tx>
            <c:strRef>
              <c:f>'8'!$N$17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'8'!$M$18:$M$29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'8'!$N$18:$N$29</c:f>
              <c:numCache>
                <c:formatCode>_(* #,##0_);_(* \(#,##0\);_(* "-"_);_(@_)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0-0744-40F3-A462-F87E40B6044E}"/>
            </c:ext>
          </c:extLst>
        </c:ser>
        <c:ser>
          <c:idx val="2"/>
          <c:order val="4"/>
          <c:tx>
            <c:strRef>
              <c:f>'8'!$Q$17</c:f>
              <c:strCache>
                <c:ptCount val="1"/>
                <c:pt idx="0">
                  <c:v>Panamá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'8'!$M$18:$M$29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'8'!$Q$18:$Q$29</c:f>
              <c:numCache>
                <c:formatCode>0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0-621D-4A3B-B14A-DD35C4B111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7742255"/>
        <c:axId val="247124943"/>
      </c:barChart>
      <c:catAx>
        <c:axId val="5077422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247124943"/>
        <c:crosses val="autoZero"/>
        <c:auto val="1"/>
        <c:lblAlgn val="ctr"/>
        <c:lblOffset val="100"/>
        <c:noMultiLvlLbl val="0"/>
      </c:catAx>
      <c:valAx>
        <c:axId val="247124943"/>
        <c:scaling>
          <c:orientation val="minMax"/>
          <c:max val="6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L" sz="1000"/>
                  <a:t>USD/tonelada</a:t>
                </a:r>
              </a:p>
            </c:rich>
          </c:tx>
          <c:layout>
            <c:manualLayout>
              <c:xMode val="edge"/>
              <c:yMode val="edge"/>
              <c:x val="7.9936041096440504E-3"/>
              <c:y val="0.3175129987932800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lang="en-US"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50774225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8272224642682751"/>
          <c:y val="0.27222743030455027"/>
          <c:w val="0.11159675578003667"/>
          <c:h val="0.3276359234203823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lang="en-US" sz="1000" b="0" i="0" u="none" strike="noStrike" kern="1200" baseline="0">
          <a:solidFill>
            <a:schemeClr val="tx1"/>
          </a:solidFill>
          <a:latin typeface="+mn-lt"/>
          <a:ea typeface="+mn-ea"/>
          <a:cs typeface="+mn-cs"/>
        </a:defRPr>
      </a:pPr>
      <a:endParaRPr lang="es-CL"/>
    </a:p>
  </c:txPr>
  <c:printSettings>
    <c:headerFooter/>
    <c:pageMargins b="0.75" l="0.7" r="0.7" t="0.75" header="0.3" footer="0.3"/>
    <c:pageSetup/>
  </c:printSettings>
  <c:extLst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es-CL" sz="1000" b="1"/>
              <a:t>Gráfico N°7. Chile: Exportaciones mensuales de avena bruta, periodo: 2024</a:t>
            </a:r>
            <a:r>
              <a:rPr lang="es-CL" sz="1000" b="1" baseline="0"/>
              <a:t> a </a:t>
            </a:r>
            <a:r>
              <a:rPr lang="es-CL" sz="1000" b="1"/>
              <a:t>2026 (t)</a:t>
            </a:r>
          </a:p>
        </c:rich>
      </c:tx>
      <c:layout>
        <c:manualLayout>
          <c:xMode val="edge"/>
          <c:yMode val="edge"/>
          <c:x val="0.23255909492618296"/>
          <c:y val="2.49027176316142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'9'!$O$5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'9'!$N$6:$N$17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'9'!$O$6:$O$17</c:f>
              <c:numCache>
                <c:formatCode>_(* #,##0_);_(* \(#,##0\);_(* "-"_);_(@_)</c:formatCode>
                <c:ptCount val="12"/>
                <c:pt idx="0">
                  <c:v>52.027999999999999</c:v>
                </c:pt>
                <c:pt idx="1">
                  <c:v>52.48</c:v>
                </c:pt>
                <c:pt idx="2">
                  <c:v>211.006</c:v>
                </c:pt>
                <c:pt idx="3">
                  <c:v>584.50599999999997</c:v>
                </c:pt>
                <c:pt idx="4">
                  <c:v>814.91</c:v>
                </c:pt>
                <c:pt idx="5">
                  <c:v>984.73</c:v>
                </c:pt>
                <c:pt idx="6">
                  <c:v>202.48</c:v>
                </c:pt>
                <c:pt idx="7">
                  <c:v>650</c:v>
                </c:pt>
                <c:pt idx="8">
                  <c:v>526.11300000000006</c:v>
                </c:pt>
                <c:pt idx="9">
                  <c:v>1347.0519999999999</c:v>
                </c:pt>
                <c:pt idx="10">
                  <c:v>1016.94</c:v>
                </c:pt>
                <c:pt idx="11">
                  <c:v>2146.1149999999998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7FE-4F04-8A57-430F7C7BB9F3}"/>
            </c:ext>
          </c:extLst>
        </c:ser>
        <c:ser>
          <c:idx val="0"/>
          <c:order val="1"/>
          <c:tx>
            <c:strRef>
              <c:f>'9'!$P$5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'9'!$P$6:$P$17</c:f>
              <c:numCache>
                <c:formatCode>_(* #,##0_);_(* \(#,##0\);_(* "-"_);_(@_)</c:formatCode>
                <c:ptCount val="12"/>
                <c:pt idx="0">
                  <c:v>3992.6619999999998</c:v>
                </c:pt>
                <c:pt idx="1">
                  <c:v>1297.52</c:v>
                </c:pt>
                <c:pt idx="2">
                  <c:v>589.471</c:v>
                </c:pt>
                <c:pt idx="3">
                  <c:v>690.01800000000003</c:v>
                </c:pt>
                <c:pt idx="4">
                  <c:v>995.875</c:v>
                </c:pt>
                <c:pt idx="5">
                  <c:v>550</c:v>
                </c:pt>
                <c:pt idx="6">
                  <c:v>352.48199999999997</c:v>
                </c:pt>
                <c:pt idx="7">
                  <c:v>100</c:v>
                </c:pt>
                <c:pt idx="8">
                  <c:v>377.48199999999997</c:v>
                </c:pt>
                <c:pt idx="9">
                  <c:v>754</c:v>
                </c:pt>
                <c:pt idx="10">
                  <c:v>286</c:v>
                </c:pt>
                <c:pt idx="11">
                  <c:v>338.48499999999996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CB-4922-9FBB-E1B45C745B32}"/>
            </c:ext>
          </c:extLst>
        </c:ser>
        <c:ser>
          <c:idx val="1"/>
          <c:order val="2"/>
          <c:tx>
            <c:strRef>
              <c:f>'9'!$Q$5</c:f>
              <c:strCache>
                <c:ptCount val="1"/>
                <c:pt idx="0">
                  <c:v>2026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'9'!$N$6:$N$17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'9'!$Q$6:$Q$17</c:f>
              <c:numCache>
                <c:formatCode>General</c:formatCode>
                <c:ptCount val="12"/>
                <c:pt idx="0">
                  <c:v>250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7FE-4F04-8A57-430F7C7BB9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91403599"/>
        <c:axId val="1787283535"/>
      </c:barChart>
      <c:catAx>
        <c:axId val="17914035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64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787283535"/>
        <c:crosses val="autoZero"/>
        <c:auto val="1"/>
        <c:lblAlgn val="ctr"/>
        <c:lblOffset val="100"/>
        <c:noMultiLvlLbl val="0"/>
      </c:catAx>
      <c:valAx>
        <c:axId val="1787283535"/>
        <c:scaling>
          <c:orientation val="minMax"/>
          <c:max val="4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L"/>
                  <a:t>Toneladas</a:t>
                </a:r>
              </a:p>
            </c:rich>
          </c:tx>
          <c:layout>
            <c:manualLayout>
              <c:xMode val="edge"/>
              <c:yMode val="edge"/>
              <c:x val="7.0696367008332376E-3"/>
              <c:y val="0.3779454735062209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</c:title>
        <c:numFmt formatCode="_(* #,##0_);_(* \(#,##0\);_(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79140359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12700" cap="flat" cmpd="sng" algn="ctr">
      <a:solidFill>
        <a:schemeClr val="dk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s-CL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es-CL" sz="1000" b="1"/>
              <a:t>Gráfico N°8. Chile: Precio FOB promedio mensual de avena bruta, periodo: 2024 a 2026 (USD/t)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'9'!$O$23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'9'!$N$24:$N$35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'9'!$O$24:$O$35</c:f>
              <c:numCache>
                <c:formatCode>_(* #,##0_);_(* \(#,##0\);_(* "-"_);_(@_)</c:formatCode>
                <c:ptCount val="12"/>
                <c:pt idx="0">
                  <c:v>550</c:v>
                </c:pt>
                <c:pt idx="1">
                  <c:v>505.91558689024396</c:v>
                </c:pt>
                <c:pt idx="2">
                  <c:v>355.35321270485201</c:v>
                </c:pt>
                <c:pt idx="3">
                  <c:v>311.1617502643258</c:v>
                </c:pt>
                <c:pt idx="4">
                  <c:v>506.00512940079278</c:v>
                </c:pt>
                <c:pt idx="5">
                  <c:v>635.98157870685361</c:v>
                </c:pt>
                <c:pt idx="6">
                  <c:v>356.25790201501388</c:v>
                </c:pt>
                <c:pt idx="7">
                  <c:v>288.94346153846152</c:v>
                </c:pt>
                <c:pt idx="8">
                  <c:v>693.415216883065</c:v>
                </c:pt>
                <c:pt idx="9">
                  <c:v>518.59911866802474</c:v>
                </c:pt>
                <c:pt idx="10">
                  <c:v>665.93563042067387</c:v>
                </c:pt>
                <c:pt idx="11">
                  <c:v>564.00480402960716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63F-4A77-A61E-F8323D278A16}"/>
            </c:ext>
          </c:extLst>
        </c:ser>
        <c:ser>
          <c:idx val="2"/>
          <c:order val="1"/>
          <c:tx>
            <c:strRef>
              <c:f>'9'!$P$23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'9'!$N$24:$N$35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'9'!$P$24:$P$35</c:f>
              <c:numCache>
                <c:formatCode>_(* #,##0_);_(* \(#,##0\);_(* "-"_);_(@_)</c:formatCode>
                <c:ptCount val="12"/>
                <c:pt idx="0" formatCode="General">
                  <c:v>486</c:v>
                </c:pt>
                <c:pt idx="1">
                  <c:v>534.08313552006905</c:v>
                </c:pt>
                <c:pt idx="2">
                  <c:v>542.96635457893615</c:v>
                </c:pt>
                <c:pt idx="3">
                  <c:v>350.24428348245982</c:v>
                </c:pt>
                <c:pt idx="4">
                  <c:v>319.82691602861803</c:v>
                </c:pt>
                <c:pt idx="5">
                  <c:v>300.7409090909091</c:v>
                </c:pt>
                <c:pt idx="6">
                  <c:v>312.67803746006894</c:v>
                </c:pt>
                <c:pt idx="7">
                  <c:v>282.44499999999999</c:v>
                </c:pt>
                <c:pt idx="8">
                  <c:v>312.54168410679188</c:v>
                </c:pt>
                <c:pt idx="9">
                  <c:v>285.03793103448277</c:v>
                </c:pt>
                <c:pt idx="10">
                  <c:v>293.38181818181818</c:v>
                </c:pt>
                <c:pt idx="11">
                  <c:v>332.00998567144785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63F-4A77-A61E-F8323D278A16}"/>
            </c:ext>
          </c:extLst>
        </c:ser>
        <c:ser>
          <c:idx val="0"/>
          <c:order val="2"/>
          <c:tx>
            <c:strRef>
              <c:f>'9'!$Q$23</c:f>
              <c:strCache>
                <c:ptCount val="1"/>
                <c:pt idx="0">
                  <c:v>2026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'9'!$Q$24:$Q$35</c:f>
              <c:numCache>
                <c:formatCode>_(* #,##0_);_(* \(#,##0\);_(* "-"_);_(@_)</c:formatCode>
                <c:ptCount val="12"/>
                <c:pt idx="0" formatCode="General">
                  <c:v>299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34-4C43-A245-55229E7EF4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91404063"/>
        <c:axId val="764763071"/>
      </c:barChart>
      <c:catAx>
        <c:axId val="17914040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764763071"/>
        <c:crosses val="autoZero"/>
        <c:auto val="1"/>
        <c:lblAlgn val="ctr"/>
        <c:lblOffset val="100"/>
        <c:noMultiLvlLbl val="0"/>
      </c:catAx>
      <c:valAx>
        <c:axId val="76476307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L"/>
                  <a:t>USD/tonelada</a:t>
                </a:r>
              </a:p>
            </c:rich>
          </c:tx>
          <c:layout>
            <c:manualLayout>
              <c:xMode val="edge"/>
              <c:yMode val="edge"/>
              <c:x val="9.9158922641094001E-3"/>
              <c:y val="0.4254983798540010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</c:title>
        <c:numFmt formatCode="_(* #,##0_);_(* \(#,##0\);_(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79140406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showDLblsOverMax val="0"/>
  </c:chart>
  <c:spPr>
    <a:solidFill>
      <a:schemeClr val="lt1"/>
    </a:solidFill>
    <a:ln w="12700" cap="flat" cmpd="sng" algn="ctr">
      <a:solidFill>
        <a:schemeClr val="dk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L" sz="1000" b="1">
                <a:solidFill>
                  <a:sysClr val="windowText" lastClr="000000"/>
                </a:solidFill>
              </a:rPr>
              <a:t>Gráfico</a:t>
            </a:r>
            <a:r>
              <a:rPr lang="es-CL" sz="1000" b="1" baseline="0">
                <a:solidFill>
                  <a:sysClr val="windowText" lastClr="000000"/>
                </a:solidFill>
              </a:rPr>
              <a:t> N°9. Chile: Exportaciones mensuales de avena pelada por región de destino en 2026 (t)</a:t>
            </a:r>
            <a:endParaRPr lang="es-CL" sz="1000" b="1">
              <a:solidFill>
                <a:sysClr val="windowText" lastClr="000000"/>
              </a:solidFill>
            </a:endParaRPr>
          </a:p>
        </c:rich>
      </c:tx>
      <c:layout>
        <c:manualLayout>
          <c:xMode val="edge"/>
          <c:yMode val="edge"/>
          <c:x val="0.24663314223468041"/>
          <c:y val="4.48328576639378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8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8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8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9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9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9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9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9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9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6.3546734654590362E-2"/>
          <c:y val="0.18165688616801512"/>
          <c:w val="0.91421877274285257"/>
          <c:h val="0.5656860695202584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'13'!$B$5</c:f>
              <c:strCache>
                <c:ptCount val="1"/>
                <c:pt idx="0">
                  <c:v> Asia Oriental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'13'!$C$4:$N$4</c:f>
              <c:strCache>
                <c:ptCount val="12"/>
                <c:pt idx="0">
                  <c:v> Enero </c:v>
                </c:pt>
                <c:pt idx="1">
                  <c:v> Febrero </c:v>
                </c:pt>
                <c:pt idx="2">
                  <c:v> Marzo </c:v>
                </c:pt>
                <c:pt idx="3">
                  <c:v> Abril </c:v>
                </c:pt>
                <c:pt idx="4">
                  <c:v> Mayo </c:v>
                </c:pt>
                <c:pt idx="5">
                  <c:v> Junio </c:v>
                </c:pt>
                <c:pt idx="6">
                  <c:v> Julio </c:v>
                </c:pt>
                <c:pt idx="7">
                  <c:v> Agosto </c:v>
                </c:pt>
                <c:pt idx="8">
                  <c:v> Septiembre </c:v>
                </c:pt>
                <c:pt idx="9">
                  <c:v> Octubre </c:v>
                </c:pt>
                <c:pt idx="10">
                  <c:v> Noviembre </c:v>
                </c:pt>
                <c:pt idx="11">
                  <c:v> Diciembre </c:v>
                </c:pt>
              </c:strCache>
            </c:strRef>
          </c:cat>
          <c:val>
            <c:numRef>
              <c:f>'13'!$C$5:$N$5</c:f>
              <c:numCache>
                <c:formatCode>_(* #,##0_);_(* \(#,##0\);_(* "-"_);_(@_)</c:formatCode>
                <c:ptCount val="12"/>
                <c:pt idx="0">
                  <c:v>219.77500000000001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D2-4A3A-A1B1-82C674305B88}"/>
            </c:ext>
          </c:extLst>
        </c:ser>
        <c:ser>
          <c:idx val="1"/>
          <c:order val="1"/>
          <c:tx>
            <c:strRef>
              <c:f>'13'!$B$6</c:f>
              <c:strCache>
                <c:ptCount val="1"/>
                <c:pt idx="0">
                  <c:v> Caribe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'13'!$C$4:$N$4</c:f>
              <c:strCache>
                <c:ptCount val="12"/>
                <c:pt idx="0">
                  <c:v> Enero </c:v>
                </c:pt>
                <c:pt idx="1">
                  <c:v> Febrero </c:v>
                </c:pt>
                <c:pt idx="2">
                  <c:v> Marzo </c:v>
                </c:pt>
                <c:pt idx="3">
                  <c:v> Abril </c:v>
                </c:pt>
                <c:pt idx="4">
                  <c:v> Mayo </c:v>
                </c:pt>
                <c:pt idx="5">
                  <c:v> Junio </c:v>
                </c:pt>
                <c:pt idx="6">
                  <c:v> Julio </c:v>
                </c:pt>
                <c:pt idx="7">
                  <c:v> Agosto </c:v>
                </c:pt>
                <c:pt idx="8">
                  <c:v> Septiembre </c:v>
                </c:pt>
                <c:pt idx="9">
                  <c:v> Octubre </c:v>
                </c:pt>
                <c:pt idx="10">
                  <c:v> Noviembre </c:v>
                </c:pt>
                <c:pt idx="11">
                  <c:v> Diciembre </c:v>
                </c:pt>
              </c:strCache>
            </c:strRef>
          </c:cat>
          <c:val>
            <c:numRef>
              <c:f>'13'!$C$6:$N$6</c:f>
              <c:numCache>
                <c:formatCode>_(* #,##0_);_(* \(#,##0\);_(* "-"_);_(@_)</c:formatCode>
                <c:ptCount val="12"/>
                <c:pt idx="0">
                  <c:v>1151.76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9D2-4A3A-A1B1-82C674305B88}"/>
            </c:ext>
          </c:extLst>
        </c:ser>
        <c:ser>
          <c:idx val="2"/>
          <c:order val="2"/>
          <c:tx>
            <c:strRef>
              <c:f>'13'!$B$7</c:f>
              <c:strCache>
                <c:ptCount val="1"/>
                <c:pt idx="0">
                  <c:v> Centroamérica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'13'!$C$4:$N$4</c:f>
              <c:strCache>
                <c:ptCount val="12"/>
                <c:pt idx="0">
                  <c:v> Enero </c:v>
                </c:pt>
                <c:pt idx="1">
                  <c:v> Febrero </c:v>
                </c:pt>
                <c:pt idx="2">
                  <c:v> Marzo </c:v>
                </c:pt>
                <c:pt idx="3">
                  <c:v> Abril </c:v>
                </c:pt>
                <c:pt idx="4">
                  <c:v> Mayo </c:v>
                </c:pt>
                <c:pt idx="5">
                  <c:v> Junio </c:v>
                </c:pt>
                <c:pt idx="6">
                  <c:v> Julio </c:v>
                </c:pt>
                <c:pt idx="7">
                  <c:v> Agosto </c:v>
                </c:pt>
                <c:pt idx="8">
                  <c:v> Septiembre </c:v>
                </c:pt>
                <c:pt idx="9">
                  <c:v> Octubre </c:v>
                </c:pt>
                <c:pt idx="10">
                  <c:v> Noviembre </c:v>
                </c:pt>
                <c:pt idx="11">
                  <c:v> Diciembre </c:v>
                </c:pt>
              </c:strCache>
            </c:strRef>
          </c:cat>
          <c:val>
            <c:numRef>
              <c:f>'13'!$C$7:$N$7</c:f>
              <c:numCache>
                <c:formatCode>_(* #,##0_);_(* \(#,##0\);_(* "-"_);_(@_)</c:formatCode>
                <c:ptCount val="12"/>
                <c:pt idx="0">
                  <c:v>1017.095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9D2-4A3A-A1B1-82C674305B88}"/>
            </c:ext>
          </c:extLst>
        </c:ser>
        <c:ser>
          <c:idx val="3"/>
          <c:order val="3"/>
          <c:tx>
            <c:strRef>
              <c:f>'13'!$B$9</c:f>
              <c:strCache>
                <c:ptCount val="1"/>
                <c:pt idx="0">
                  <c:v> Sudamérica 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'13'!$C$4:$N$4</c:f>
              <c:strCache>
                <c:ptCount val="12"/>
                <c:pt idx="0">
                  <c:v> Enero </c:v>
                </c:pt>
                <c:pt idx="1">
                  <c:v> Febrero </c:v>
                </c:pt>
                <c:pt idx="2">
                  <c:v> Marzo </c:v>
                </c:pt>
                <c:pt idx="3">
                  <c:v> Abril </c:v>
                </c:pt>
                <c:pt idx="4">
                  <c:v> Mayo </c:v>
                </c:pt>
                <c:pt idx="5">
                  <c:v> Junio </c:v>
                </c:pt>
                <c:pt idx="6">
                  <c:v> Julio </c:v>
                </c:pt>
                <c:pt idx="7">
                  <c:v> Agosto </c:v>
                </c:pt>
                <c:pt idx="8">
                  <c:v> Septiembre </c:v>
                </c:pt>
                <c:pt idx="9">
                  <c:v> Octubre </c:v>
                </c:pt>
                <c:pt idx="10">
                  <c:v> Noviembre </c:v>
                </c:pt>
                <c:pt idx="11">
                  <c:v> Diciembre </c:v>
                </c:pt>
              </c:strCache>
            </c:strRef>
          </c:cat>
          <c:val>
            <c:numRef>
              <c:f>'13'!$C$9:$N$9</c:f>
              <c:numCache>
                <c:formatCode>_(* #,##0_);_(* \(#,##0\);_(* "-"_);_(@_)</c:formatCode>
                <c:ptCount val="12"/>
                <c:pt idx="0">
                  <c:v>4170.5249999999996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9D2-4A3A-A1B1-82C674305B88}"/>
            </c:ext>
          </c:extLst>
        </c:ser>
        <c:ser>
          <c:idx val="4"/>
          <c:order val="4"/>
          <c:tx>
            <c:strRef>
              <c:f>'13'!$B$10</c:f>
              <c:strCache>
                <c:ptCount val="1"/>
                <c:pt idx="0">
                  <c:v> Sudeste Asiático 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'13'!$C$4:$N$4</c:f>
              <c:strCache>
                <c:ptCount val="12"/>
                <c:pt idx="0">
                  <c:v> Enero </c:v>
                </c:pt>
                <c:pt idx="1">
                  <c:v> Febrero </c:v>
                </c:pt>
                <c:pt idx="2">
                  <c:v> Marzo </c:v>
                </c:pt>
                <c:pt idx="3">
                  <c:v> Abril </c:v>
                </c:pt>
                <c:pt idx="4">
                  <c:v> Mayo </c:v>
                </c:pt>
                <c:pt idx="5">
                  <c:v> Junio </c:v>
                </c:pt>
                <c:pt idx="6">
                  <c:v> Julio </c:v>
                </c:pt>
                <c:pt idx="7">
                  <c:v> Agosto </c:v>
                </c:pt>
                <c:pt idx="8">
                  <c:v> Septiembre </c:v>
                </c:pt>
                <c:pt idx="9">
                  <c:v> Octubre </c:v>
                </c:pt>
                <c:pt idx="10">
                  <c:v> Noviembre </c:v>
                </c:pt>
                <c:pt idx="11">
                  <c:v> Diciembre </c:v>
                </c:pt>
              </c:strCache>
            </c:strRef>
          </c:cat>
          <c:val>
            <c:numRef>
              <c:f>'13'!$C$10:$N$10</c:f>
              <c:numCache>
                <c:formatCode>_(* #,##0_);_(* \(#,##0\);_(* "-"_);_(@_)</c:formatCode>
                <c:ptCount val="12"/>
                <c:pt idx="0">
                  <c:v>28.5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9D2-4A3A-A1B1-82C674305B88}"/>
            </c:ext>
          </c:extLst>
        </c:ser>
        <c:ser>
          <c:idx val="5"/>
          <c:order val="5"/>
          <c:tx>
            <c:strRef>
              <c:f>'13'!$B$11</c:f>
              <c:strCache>
                <c:ptCount val="1"/>
                <c:pt idx="0">
                  <c:v> Surasia 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'13'!$C$4:$N$4</c:f>
              <c:strCache>
                <c:ptCount val="12"/>
                <c:pt idx="0">
                  <c:v> Enero </c:v>
                </c:pt>
                <c:pt idx="1">
                  <c:v> Febrero </c:v>
                </c:pt>
                <c:pt idx="2">
                  <c:v> Marzo </c:v>
                </c:pt>
                <c:pt idx="3">
                  <c:v> Abril </c:v>
                </c:pt>
                <c:pt idx="4">
                  <c:v> Mayo </c:v>
                </c:pt>
                <c:pt idx="5">
                  <c:v> Junio </c:v>
                </c:pt>
                <c:pt idx="6">
                  <c:v> Julio </c:v>
                </c:pt>
                <c:pt idx="7">
                  <c:v> Agosto </c:v>
                </c:pt>
                <c:pt idx="8">
                  <c:v> Septiembre </c:v>
                </c:pt>
                <c:pt idx="9">
                  <c:v> Octubre </c:v>
                </c:pt>
                <c:pt idx="10">
                  <c:v> Noviembre </c:v>
                </c:pt>
                <c:pt idx="11">
                  <c:v> Diciembre </c:v>
                </c:pt>
              </c:strCache>
            </c:strRef>
          </c:cat>
          <c:val>
            <c:numRef>
              <c:f>'13'!$C$11:$N$11</c:f>
              <c:numCache>
                <c:formatCode>_(* #,##0_);_(* \(#,##0\);_(* "-"_);_(@_)</c:formatCode>
                <c:ptCount val="12"/>
                <c:pt idx="0">
                  <c:v>2370.8000000000002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9D2-4A3A-A1B1-82C674305B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24520319"/>
        <c:axId val="757067759"/>
      </c:barChart>
      <c:catAx>
        <c:axId val="4245203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757067759"/>
        <c:crosses val="autoZero"/>
        <c:auto val="1"/>
        <c:lblAlgn val="ctr"/>
        <c:lblOffset val="100"/>
        <c:noMultiLvlLbl val="0"/>
      </c:catAx>
      <c:valAx>
        <c:axId val="757067759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_(* #,##0_);_(* \(#,##0\);_(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424520319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r"/>
      <c:layout>
        <c:manualLayout>
          <c:xMode val="edge"/>
          <c:yMode val="edge"/>
          <c:x val="1.4383076351638296E-2"/>
          <c:y val="0.85569600415135016"/>
          <c:w val="0.9838652542532903"/>
          <c:h val="0.1399580002492655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 orientation="portrait"/>
  </c:printSettings>
  <c:extLst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8.xml"/><Relationship Id="rId1" Type="http://schemas.openxmlformats.org/officeDocument/2006/relationships/chart" Target="../charts/chart1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0.xml"/><Relationship Id="rId1" Type="http://schemas.openxmlformats.org/officeDocument/2006/relationships/chart" Target="../charts/chart19.xml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2.xml"/><Relationship Id="rId1" Type="http://schemas.openxmlformats.org/officeDocument/2006/relationships/chart" Target="../charts/chart2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41</xdr:row>
      <xdr:rowOff>66675</xdr:rowOff>
    </xdr:from>
    <xdr:to>
      <xdr:col>2</xdr:col>
      <xdr:colOff>400050</xdr:colOff>
      <xdr:row>41</xdr:row>
      <xdr:rowOff>180975</xdr:rowOff>
    </xdr:to>
    <xdr:pic>
      <xdr:nvPicPr>
        <xdr:cNvPr id="5" name="Picture 1" descr="LOGO_FUCOA">
          <a:extLst>
            <a:ext uri="{FF2B5EF4-FFF2-40B4-BE49-F238E27FC236}">
              <a16:creationId xmlns:a16="http://schemas.microsoft.com/office/drawing/2014/main" id="{3CED3E5E-8E92-4C7F-9DDF-B053F989BE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5157" b="48161"/>
        <a:stretch>
          <a:fillRect/>
        </a:stretch>
      </xdr:blipFill>
      <xdr:spPr bwMode="auto">
        <a:xfrm>
          <a:off x="0" y="9467850"/>
          <a:ext cx="36957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80</xdr:row>
      <xdr:rowOff>66675</xdr:rowOff>
    </xdr:from>
    <xdr:to>
      <xdr:col>1</xdr:col>
      <xdr:colOff>466725</xdr:colOff>
      <xdr:row>80</xdr:row>
      <xdr:rowOff>114300</xdr:rowOff>
    </xdr:to>
    <xdr:pic>
      <xdr:nvPicPr>
        <xdr:cNvPr id="6" name="Picture 41" descr="pie">
          <a:extLst>
            <a:ext uri="{FF2B5EF4-FFF2-40B4-BE49-F238E27FC236}">
              <a16:creationId xmlns:a16="http://schemas.microsoft.com/office/drawing/2014/main" id="{032CAAA6-4584-47D6-837E-313A9AEE88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450050"/>
          <a:ext cx="238125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247649</xdr:colOff>
      <xdr:row>2</xdr:row>
      <xdr:rowOff>123825</xdr:rowOff>
    </xdr:from>
    <xdr:to>
      <xdr:col>2</xdr:col>
      <xdr:colOff>95251</xdr:colOff>
      <xdr:row>8</xdr:row>
      <xdr:rowOff>171450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65AB4AC8-5208-46AA-9BE0-E0CC81BDED23}"/>
            </a:ext>
          </a:extLst>
        </xdr:cNvPr>
        <xdr:cNvPicPr/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5381"/>
        <a:stretch/>
      </xdr:blipFill>
      <xdr:spPr bwMode="auto">
        <a:xfrm>
          <a:off x="247649" y="514350"/>
          <a:ext cx="1295402" cy="12192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10956</xdr:colOff>
      <xdr:row>16</xdr:row>
      <xdr:rowOff>174574</xdr:rowOff>
    </xdr:from>
    <xdr:to>
      <xdr:col>13</xdr:col>
      <xdr:colOff>745435</xdr:colOff>
      <xdr:row>31</xdr:row>
      <xdr:rowOff>176007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432CEE81-A256-45E1-81C1-88C6795884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83344</xdr:rowOff>
    </xdr:from>
    <xdr:to>
      <xdr:col>10</xdr:col>
      <xdr:colOff>628649</xdr:colOff>
      <xdr:row>16</xdr:row>
      <xdr:rowOff>95250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A1499A8C-8894-485A-808C-1D9A43AC7C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54767</xdr:colOff>
      <xdr:row>18</xdr:row>
      <xdr:rowOff>165496</xdr:rowOff>
    </xdr:from>
    <xdr:to>
      <xdr:col>10</xdr:col>
      <xdr:colOff>661986</xdr:colOff>
      <xdr:row>33</xdr:row>
      <xdr:rowOff>189707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9BCA4C2-7424-47E4-9EAA-143281D6D2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23812</xdr:colOff>
      <xdr:row>0</xdr:row>
      <xdr:rowOff>154781</xdr:rowOff>
    </xdr:from>
    <xdr:to>
      <xdr:col>10</xdr:col>
      <xdr:colOff>702468</xdr:colOff>
      <xdr:row>15</xdr:row>
      <xdr:rowOff>107157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731E4C5-3244-4E68-B738-DCB989CFEA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40481</xdr:colOff>
      <xdr:row>19</xdr:row>
      <xdr:rowOff>22621</xdr:rowOff>
    </xdr:from>
    <xdr:to>
      <xdr:col>10</xdr:col>
      <xdr:colOff>725805</xdr:colOff>
      <xdr:row>33</xdr:row>
      <xdr:rowOff>159203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90021444-B1EC-478C-8043-CB4C04AB32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28574</xdr:colOff>
      <xdr:row>0</xdr:row>
      <xdr:rowOff>83344</xdr:rowOff>
    </xdr:from>
    <xdr:to>
      <xdr:col>10</xdr:col>
      <xdr:colOff>666749</xdr:colOff>
      <xdr:row>14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F7C1B7FE-39BA-46B5-A345-D2A748D993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35719</xdr:colOff>
      <xdr:row>17</xdr:row>
      <xdr:rowOff>71435</xdr:rowOff>
    </xdr:from>
    <xdr:to>
      <xdr:col>10</xdr:col>
      <xdr:colOff>666750</xdr:colOff>
      <xdr:row>30</xdr:row>
      <xdr:rowOff>142872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96F01CAD-6549-4E24-8194-7EA8265806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16668</xdr:colOff>
      <xdr:row>0</xdr:row>
      <xdr:rowOff>166687</xdr:rowOff>
    </xdr:from>
    <xdr:to>
      <xdr:col>10</xdr:col>
      <xdr:colOff>616742</xdr:colOff>
      <xdr:row>13</xdr:row>
      <xdr:rowOff>150812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407B780-8157-4A08-B592-C65F94DFB0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42632</xdr:colOff>
      <xdr:row>16</xdr:row>
      <xdr:rowOff>113686</xdr:rowOff>
    </xdr:from>
    <xdr:to>
      <xdr:col>10</xdr:col>
      <xdr:colOff>626038</xdr:colOff>
      <xdr:row>29</xdr:row>
      <xdr:rowOff>117220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CBAA87B8-97A5-438C-875B-69B136320D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</xdr:row>
      <xdr:rowOff>11905</xdr:rowOff>
    </xdr:from>
    <xdr:to>
      <xdr:col>10</xdr:col>
      <xdr:colOff>628649</xdr:colOff>
      <xdr:row>15</xdr:row>
      <xdr:rowOff>47624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E726B9C-C568-493F-A92C-4BD7B7FF36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35719</xdr:colOff>
      <xdr:row>17</xdr:row>
      <xdr:rowOff>59531</xdr:rowOff>
    </xdr:from>
    <xdr:to>
      <xdr:col>10</xdr:col>
      <xdr:colOff>619125</xdr:colOff>
      <xdr:row>30</xdr:row>
      <xdr:rowOff>250032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FB22C3CA-4D50-4220-9362-0C9481BF18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56</xdr:row>
      <xdr:rowOff>57150</xdr:rowOff>
    </xdr:from>
    <xdr:to>
      <xdr:col>1</xdr:col>
      <xdr:colOff>447675</xdr:colOff>
      <xdr:row>56</xdr:row>
      <xdr:rowOff>123825</xdr:rowOff>
    </xdr:to>
    <xdr:pic>
      <xdr:nvPicPr>
        <xdr:cNvPr id="4" name="Picture 41" descr="pie">
          <a:extLst>
            <a:ext uri="{FF2B5EF4-FFF2-40B4-BE49-F238E27FC236}">
              <a16:creationId xmlns:a16="http://schemas.microsoft.com/office/drawing/2014/main" id="{BD782E02-20AB-47A2-A6BC-9308EFADA4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478000"/>
          <a:ext cx="10382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819150" y="190500"/>
    <xdr:ext cx="7410450" cy="4297326"/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CE582F91-3B3E-4B29-A4F0-6C20FB976FB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238125" y="47626"/>
    <xdr:ext cx="6913313" cy="3781424"/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EAF6D937-6D9F-4335-9F86-0C2DED16F7CD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27423</xdr:colOff>
      <xdr:row>0</xdr:row>
      <xdr:rowOff>104775</xdr:rowOff>
    </xdr:from>
    <xdr:to>
      <xdr:col>10</xdr:col>
      <xdr:colOff>731983</xdr:colOff>
      <xdr:row>18</xdr:row>
      <xdr:rowOff>76199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3E895BF3-476D-46D5-B4F5-9046146393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33336</xdr:colOff>
      <xdr:row>21</xdr:row>
      <xdr:rowOff>128587</xdr:rowOff>
    </xdr:from>
    <xdr:to>
      <xdr:col>10</xdr:col>
      <xdr:colOff>742950</xdr:colOff>
      <xdr:row>39</xdr:row>
      <xdr:rowOff>85725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63E4B7E8-6813-D77D-3C2A-03F79DF2FF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31175</xdr:colOff>
      <xdr:row>0</xdr:row>
      <xdr:rowOff>154134</xdr:rowOff>
    </xdr:from>
    <xdr:to>
      <xdr:col>11</xdr:col>
      <xdr:colOff>335756</xdr:colOff>
      <xdr:row>15</xdr:row>
      <xdr:rowOff>74471</xdr:rowOff>
    </xdr:to>
    <xdr:graphicFrame macro="">
      <xdr:nvGraphicFramePr>
        <xdr:cNvPr id="17" name="Gráfico 16">
          <a:extLst>
            <a:ext uri="{FF2B5EF4-FFF2-40B4-BE49-F238E27FC236}">
              <a16:creationId xmlns:a16="http://schemas.microsoft.com/office/drawing/2014/main" id="{6071629F-CC8E-4BDE-ADD6-D4A70B6FF2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28575</xdr:colOff>
      <xdr:row>17</xdr:row>
      <xdr:rowOff>42431</xdr:rowOff>
    </xdr:from>
    <xdr:to>
      <xdr:col>11</xdr:col>
      <xdr:colOff>352426</xdr:colOff>
      <xdr:row>32</xdr:row>
      <xdr:rowOff>0</xdr:rowOff>
    </xdr:to>
    <xdr:graphicFrame macro="">
      <xdr:nvGraphicFramePr>
        <xdr:cNvPr id="18" name="Gráfico 17">
          <a:extLst>
            <a:ext uri="{FF2B5EF4-FFF2-40B4-BE49-F238E27FC236}">
              <a16:creationId xmlns:a16="http://schemas.microsoft.com/office/drawing/2014/main" id="{4F84560D-C773-4FFC-955C-561A3B9FB8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119061</xdr:rowOff>
    </xdr:from>
    <xdr:to>
      <xdr:col>12</xdr:col>
      <xdr:colOff>628649</xdr:colOff>
      <xdr:row>16</xdr:row>
      <xdr:rowOff>130968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490D47B-75CB-FDDC-761B-A45ED48535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16668</xdr:colOff>
      <xdr:row>19</xdr:row>
      <xdr:rowOff>134539</xdr:rowOff>
    </xdr:from>
    <xdr:to>
      <xdr:col>12</xdr:col>
      <xdr:colOff>600074</xdr:colOff>
      <xdr:row>35</xdr:row>
      <xdr:rowOff>154781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2ACA151F-539F-717D-205F-A9C2DF92BF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13</xdr:row>
      <xdr:rowOff>238125</xdr:rowOff>
    </xdr:from>
    <xdr:to>
      <xdr:col>14</xdr:col>
      <xdr:colOff>0</xdr:colOff>
      <xdr:row>26</xdr:row>
      <xdr:rowOff>150018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82FEC5C6-3B33-4502-B268-E9980391DA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</xdr:row>
      <xdr:rowOff>11906</xdr:rowOff>
    </xdr:from>
    <xdr:to>
      <xdr:col>10</xdr:col>
      <xdr:colOff>628649</xdr:colOff>
      <xdr:row>14</xdr:row>
      <xdr:rowOff>130968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13D674D-008E-413E-B294-4863591A4B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28575</xdr:colOff>
      <xdr:row>18</xdr:row>
      <xdr:rowOff>48815</xdr:rowOff>
    </xdr:from>
    <xdr:to>
      <xdr:col>10</xdr:col>
      <xdr:colOff>628651</xdr:colOff>
      <xdr:row>31</xdr:row>
      <xdr:rowOff>171450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100C6D-755F-45C6-AFBB-5EA1D0AFC6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odepa.sharepoint.com/sites/PolticaSectorial-Cereales/Documentos%20compartidos/Cereales/CEREALES%20HISTORICO/BOLETINES/Bolet&#237;n%20Avena/Resguardo/BBDD%20Avena_act_ENERO_2026.xlsx" TargetMode="External"/><Relationship Id="rId1" Type="http://schemas.openxmlformats.org/officeDocument/2006/relationships/externalLinkPath" Target="/sites/PolticaSectorial-Cereales/Documentos%20compartidos/Cereales/CEREALES%20HISTORICO/BOLETINES/Bolet&#237;n%20Avena/Resguardo/BBDD%20Avena_act_ENERO_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1COMPL"/>
      <sheetName val="A1"/>
      <sheetName val="1"/>
      <sheetName val="2"/>
      <sheetName val="3"/>
      <sheetName val="A4"/>
      <sheetName val="A5a"/>
      <sheetName val="A5b"/>
      <sheetName val="A6"/>
      <sheetName val="A7"/>
      <sheetName val="A8a"/>
      <sheetName val="A8b"/>
      <sheetName val="A9a"/>
      <sheetName val="A9b"/>
      <sheetName val="A10 tabla 5 B"/>
      <sheetName val="A11"/>
      <sheetName val="A12"/>
      <sheetName val="A13-14"/>
      <sheetName val="A15"/>
      <sheetName val="A16a"/>
      <sheetName val="A16b"/>
      <sheetName val="A17"/>
      <sheetName val="A18"/>
      <sheetName val="A19-20"/>
      <sheetName val="A21"/>
      <sheetName val="A22a"/>
      <sheetName val="A22b"/>
      <sheetName val="A23"/>
      <sheetName val="A24"/>
      <sheetName val="A25"/>
      <sheetName val="A26a"/>
      <sheetName val="A26b"/>
      <sheetName val="A27"/>
      <sheetName val="A28a"/>
      <sheetName val="A28b"/>
      <sheetName val="A29"/>
      <sheetName val="A29(2)"/>
      <sheetName val="A30"/>
      <sheetName val="A31a"/>
      <sheetName val="A31b"/>
      <sheetName val="ElimA32a"/>
      <sheetName val="ElimA32b"/>
      <sheetName val="A33a"/>
      <sheetName val="A33b"/>
      <sheetName val="BD Expo"/>
      <sheetName val="BD Impo"/>
      <sheetName val="Instrucciones"/>
      <sheetName val="Tabla Exportadoras"/>
    </sheetNames>
    <sheetDataSet>
      <sheetData sheetId="0" refreshError="1"/>
      <sheetData sheetId="1" refreshError="1"/>
      <sheetData sheetId="2">
        <row r="4">
          <cell r="B4" t="str">
            <v>Año</v>
          </cell>
          <cell r="C4" t="str">
            <v>Superficie
(ha)</v>
          </cell>
          <cell r="D4" t="str">
            <v>Producción
(t)</v>
          </cell>
          <cell r="F4" t="str">
            <v>Exportaciones (t)</v>
          </cell>
        </row>
        <row r="5">
          <cell r="F5" t="str">
            <v>Avena forrajera</v>
          </cell>
          <cell r="G5" t="str">
            <v>Avena bruta</v>
          </cell>
          <cell r="H5" t="str">
            <v>Avena procesada*</v>
          </cell>
        </row>
        <row r="6">
          <cell r="B6">
            <v>2005</v>
          </cell>
          <cell r="C6">
            <v>76680</v>
          </cell>
          <cell r="D6">
            <v>357352</v>
          </cell>
          <cell r="F6">
            <v>1827</v>
          </cell>
          <cell r="G6">
            <v>20284</v>
          </cell>
          <cell r="H6">
            <v>79944.645999999993</v>
          </cell>
        </row>
        <row r="7">
          <cell r="B7">
            <v>2006</v>
          </cell>
          <cell r="C7">
            <v>90190</v>
          </cell>
          <cell r="D7">
            <v>435041</v>
          </cell>
          <cell r="F7">
            <v>2369</v>
          </cell>
          <cell r="G7">
            <v>23967</v>
          </cell>
          <cell r="H7">
            <v>94491.623999999996</v>
          </cell>
        </row>
        <row r="8">
          <cell r="B8">
            <v>2007</v>
          </cell>
          <cell r="C8">
            <v>82471</v>
          </cell>
          <cell r="D8">
            <v>341911</v>
          </cell>
          <cell r="F8">
            <v>2411</v>
          </cell>
          <cell r="G8">
            <v>31264</v>
          </cell>
          <cell r="H8">
            <v>112334.78</v>
          </cell>
        </row>
        <row r="9">
          <cell r="B9">
            <v>2008</v>
          </cell>
          <cell r="C9">
            <v>97936</v>
          </cell>
          <cell r="D9">
            <v>383759</v>
          </cell>
          <cell r="F9">
            <v>1998</v>
          </cell>
          <cell r="G9">
            <v>22055</v>
          </cell>
          <cell r="H9">
            <v>109227.02</v>
          </cell>
        </row>
        <row r="10">
          <cell r="B10">
            <v>2009</v>
          </cell>
          <cell r="C10">
            <v>101101</v>
          </cell>
          <cell r="D10">
            <v>344212</v>
          </cell>
          <cell r="F10">
            <v>4990</v>
          </cell>
          <cell r="G10">
            <v>33317</v>
          </cell>
          <cell r="H10">
            <v>107969.2</v>
          </cell>
        </row>
        <row r="11">
          <cell r="B11">
            <v>2010</v>
          </cell>
          <cell r="C11">
            <v>75873</v>
          </cell>
          <cell r="D11">
            <v>380853</v>
          </cell>
          <cell r="F11">
            <v>3801</v>
          </cell>
          <cell r="G11">
            <v>56010</v>
          </cell>
          <cell r="H11">
            <v>127055.10381</v>
          </cell>
        </row>
        <row r="12">
          <cell r="B12">
            <v>2011</v>
          </cell>
          <cell r="C12">
            <v>105643</v>
          </cell>
          <cell r="D12">
            <v>563812</v>
          </cell>
          <cell r="F12">
            <v>4246</v>
          </cell>
          <cell r="G12">
            <v>134775</v>
          </cell>
          <cell r="H12">
            <v>170468.1298</v>
          </cell>
        </row>
        <row r="13">
          <cell r="B13">
            <v>2012</v>
          </cell>
          <cell r="C13">
            <v>100936</v>
          </cell>
          <cell r="D13">
            <v>450798</v>
          </cell>
          <cell r="F13">
            <v>2614</v>
          </cell>
          <cell r="G13">
            <v>62313</v>
          </cell>
          <cell r="H13">
            <v>154557.32175</v>
          </cell>
        </row>
        <row r="14">
          <cell r="B14">
            <v>2013</v>
          </cell>
          <cell r="C14">
            <v>126833</v>
          </cell>
          <cell r="D14">
            <v>680382</v>
          </cell>
          <cell r="F14">
            <v>2697</v>
          </cell>
          <cell r="G14">
            <v>44168</v>
          </cell>
          <cell r="H14">
            <v>165701.25839999999</v>
          </cell>
        </row>
        <row r="15">
          <cell r="B15">
            <v>2014</v>
          </cell>
          <cell r="C15">
            <v>136339</v>
          </cell>
          <cell r="D15">
            <v>609926</v>
          </cell>
          <cell r="F15">
            <v>2399</v>
          </cell>
          <cell r="G15">
            <v>54349</v>
          </cell>
          <cell r="H15">
            <v>177270.63058999999</v>
          </cell>
        </row>
        <row r="16">
          <cell r="B16">
            <v>2015</v>
          </cell>
          <cell r="C16">
            <v>90449</v>
          </cell>
          <cell r="D16">
            <v>421048</v>
          </cell>
          <cell r="F16">
            <v>9175</v>
          </cell>
          <cell r="G16">
            <v>61219</v>
          </cell>
          <cell r="H16">
            <v>204309.1905</v>
          </cell>
        </row>
        <row r="17">
          <cell r="B17">
            <v>2016</v>
          </cell>
          <cell r="C17">
            <v>107805</v>
          </cell>
          <cell r="D17">
            <v>533080</v>
          </cell>
          <cell r="F17">
            <v>2757.1499999999992</v>
          </cell>
          <cell r="G17">
            <v>7170.78</v>
          </cell>
          <cell r="H17">
            <v>182839.76158000005</v>
          </cell>
        </row>
        <row r="18">
          <cell r="B18">
            <v>2017</v>
          </cell>
          <cell r="C18">
            <v>136818</v>
          </cell>
          <cell r="D18">
            <v>713102</v>
          </cell>
          <cell r="F18">
            <v>2799.5249999999996</v>
          </cell>
          <cell r="G18">
            <v>31021.990000000005</v>
          </cell>
          <cell r="H18">
            <v>196013.91780999996</v>
          </cell>
        </row>
        <row r="19">
          <cell r="B19">
            <v>2018</v>
          </cell>
          <cell r="C19">
            <v>107528</v>
          </cell>
          <cell r="D19">
            <v>571471</v>
          </cell>
          <cell r="F19">
            <v>5276.6500000000005</v>
          </cell>
          <cell r="G19">
            <v>32818.459000000003</v>
          </cell>
          <cell r="H19">
            <v>193658.1592599999</v>
          </cell>
        </row>
        <row r="20">
          <cell r="B20">
            <v>2019</v>
          </cell>
          <cell r="C20">
            <v>74617</v>
          </cell>
          <cell r="D20">
            <v>384922</v>
          </cell>
          <cell r="F20">
            <v>5750.9539999999997</v>
          </cell>
          <cell r="G20">
            <v>16789.530000000002</v>
          </cell>
          <cell r="H20">
            <v>217860.04787999991</v>
          </cell>
        </row>
        <row r="21">
          <cell r="B21">
            <v>2020</v>
          </cell>
          <cell r="C21">
            <v>96994</v>
          </cell>
          <cell r="D21">
            <v>477395.6</v>
          </cell>
          <cell r="F21">
            <v>2155.9</v>
          </cell>
          <cell r="G21">
            <v>691.71500000000003</v>
          </cell>
          <cell r="H21">
            <v>257544.44519999967</v>
          </cell>
        </row>
        <row r="22">
          <cell r="B22">
            <v>2021</v>
          </cell>
          <cell r="C22">
            <v>112640</v>
          </cell>
          <cell r="D22">
            <v>525244.63012784102</v>
          </cell>
          <cell r="F22">
            <v>949.75</v>
          </cell>
          <cell r="G22">
            <v>530.30104000000006</v>
          </cell>
          <cell r="H22">
            <v>208426.49057999998</v>
          </cell>
        </row>
        <row r="23">
          <cell r="B23">
            <v>2022</v>
          </cell>
          <cell r="C23">
            <v>123445</v>
          </cell>
          <cell r="D23">
            <v>578448.05786300101</v>
          </cell>
          <cell r="F23">
            <v>1273.165</v>
          </cell>
          <cell r="G23">
            <v>67097.63155999998</v>
          </cell>
          <cell r="H23">
            <v>252800.27654000017</v>
          </cell>
        </row>
        <row r="24">
          <cell r="B24">
            <v>2023</v>
          </cell>
          <cell r="C24">
            <v>71685</v>
          </cell>
          <cell r="D24">
            <v>333069.54813469405</v>
          </cell>
          <cell r="F24">
            <v>759.5</v>
          </cell>
          <cell r="G24">
            <v>356.01799999999997</v>
          </cell>
          <cell r="H24">
            <v>242571.75087000028</v>
          </cell>
        </row>
        <row r="25">
          <cell r="B25">
            <v>2024</v>
          </cell>
          <cell r="C25">
            <v>85215</v>
          </cell>
          <cell r="D25">
            <v>457567</v>
          </cell>
          <cell r="F25">
            <v>1775.1000000000001</v>
          </cell>
          <cell r="G25">
            <v>8588.36</v>
          </cell>
          <cell r="H25">
            <v>261459.80086999992</v>
          </cell>
        </row>
        <row r="26">
          <cell r="B26">
            <v>2025</v>
          </cell>
          <cell r="C26">
            <v>96998</v>
          </cell>
          <cell r="D26">
            <v>507767.92347471102</v>
          </cell>
          <cell r="F26">
            <v>1670.5</v>
          </cell>
          <cell r="G26">
            <v>10323.994999999999</v>
          </cell>
          <cell r="H26">
            <v>270617.11245000025</v>
          </cell>
        </row>
        <row r="27">
          <cell r="B27" t="str">
            <v>2026**</v>
          </cell>
          <cell r="F27">
            <v>79.5</v>
          </cell>
          <cell r="G27">
            <v>250</v>
          </cell>
          <cell r="H27">
            <v>18409.1944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34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FB932A-4BCD-4CDB-975B-A080A307D2A5}">
  <sheetPr codeName="Hoja1"/>
  <dimension ref="A1:H84"/>
  <sheetViews>
    <sheetView tabSelected="1" view="pageBreakPreview" topLeftCell="A50" zoomScaleNormal="100" zoomScaleSheetLayoutView="100" workbookViewId="0">
      <selection activeCell="K58" sqref="K58"/>
    </sheetView>
  </sheetViews>
  <sheetFormatPr baseColWidth="10" defaultColWidth="11.42578125" defaultRowHeight="15" x14ac:dyDescent="0.25"/>
  <cols>
    <col min="1" max="4" width="10.85546875" customWidth="1"/>
    <col min="5" max="5" width="10.5703125" customWidth="1"/>
  </cols>
  <sheetData>
    <row r="1" spans="1:8" ht="15.75" x14ac:dyDescent="0.25">
      <c r="A1" s="21"/>
      <c r="B1" s="22"/>
      <c r="C1" s="22"/>
      <c r="D1" s="22"/>
      <c r="E1" s="22"/>
      <c r="F1" s="23"/>
      <c r="G1" s="23"/>
      <c r="H1" s="23"/>
    </row>
    <row r="2" spans="1:8" x14ac:dyDescent="0.25">
      <c r="A2" s="22"/>
      <c r="B2" s="22"/>
      <c r="C2" s="22"/>
      <c r="D2" s="22"/>
      <c r="E2" s="22"/>
      <c r="F2" s="23"/>
      <c r="G2" s="23"/>
      <c r="H2" s="23"/>
    </row>
    <row r="3" spans="1:8" x14ac:dyDescent="0.25">
      <c r="A3" s="23"/>
      <c r="B3" s="22"/>
      <c r="C3" s="22"/>
      <c r="D3" s="22"/>
      <c r="E3" s="22"/>
      <c r="F3" s="23"/>
      <c r="G3" s="23"/>
      <c r="H3" s="23"/>
    </row>
    <row r="4" spans="1:8" x14ac:dyDescent="0.25">
      <c r="A4" s="22"/>
      <c r="B4" s="22"/>
      <c r="C4" s="22"/>
      <c r="D4" s="24"/>
      <c r="E4" s="22"/>
      <c r="F4" s="23"/>
      <c r="G4" s="23"/>
      <c r="H4" s="23"/>
    </row>
    <row r="5" spans="1:8" ht="15.75" x14ac:dyDescent="0.25">
      <c r="A5" s="21"/>
      <c r="B5" s="23"/>
      <c r="C5" s="22"/>
      <c r="D5" s="25"/>
      <c r="E5" s="22"/>
      <c r="F5" s="23"/>
      <c r="G5" s="23"/>
      <c r="H5" s="23"/>
    </row>
    <row r="6" spans="1:8" ht="15.75" x14ac:dyDescent="0.25">
      <c r="A6" s="21"/>
      <c r="B6" s="22"/>
      <c r="C6" s="22"/>
      <c r="D6" s="22"/>
      <c r="E6" s="22"/>
      <c r="F6" s="23"/>
      <c r="G6" s="23"/>
      <c r="H6" s="23"/>
    </row>
    <row r="7" spans="1:8" ht="15.75" x14ac:dyDescent="0.25">
      <c r="A7" s="21"/>
      <c r="B7" s="22"/>
      <c r="C7" s="22"/>
      <c r="D7" s="22"/>
      <c r="E7" s="22"/>
      <c r="F7" s="23"/>
      <c r="G7" s="23"/>
      <c r="H7" s="23"/>
    </row>
    <row r="8" spans="1:8" x14ac:dyDescent="0.25">
      <c r="A8" s="22"/>
      <c r="B8" s="22"/>
      <c r="C8" s="22"/>
      <c r="D8" s="24"/>
      <c r="E8" s="22"/>
      <c r="F8" s="23"/>
      <c r="G8" s="23"/>
      <c r="H8" s="23"/>
    </row>
    <row r="9" spans="1:8" ht="15.75" x14ac:dyDescent="0.25">
      <c r="A9" s="26"/>
      <c r="B9" s="22"/>
      <c r="C9" s="22"/>
      <c r="D9" s="22"/>
      <c r="E9" s="22"/>
      <c r="F9" s="23"/>
      <c r="G9" s="23"/>
      <c r="H9" s="23"/>
    </row>
    <row r="10" spans="1:8" ht="15.75" x14ac:dyDescent="0.25">
      <c r="A10" s="21"/>
      <c r="B10" s="22"/>
      <c r="C10" s="22"/>
      <c r="D10" s="22"/>
      <c r="E10" s="22"/>
      <c r="F10" s="23"/>
      <c r="G10" s="23"/>
      <c r="H10" s="23"/>
    </row>
    <row r="11" spans="1:8" ht="15.75" x14ac:dyDescent="0.25">
      <c r="A11" s="21"/>
      <c r="B11" s="22"/>
      <c r="C11" s="22"/>
      <c r="D11" s="22"/>
      <c r="E11" s="22"/>
      <c r="F11" s="23"/>
      <c r="G11" s="23"/>
      <c r="H11" s="23"/>
    </row>
    <row r="12" spans="1:8" ht="15.75" x14ac:dyDescent="0.25">
      <c r="A12" s="21"/>
      <c r="B12" s="22"/>
      <c r="C12" s="22"/>
      <c r="D12" s="22"/>
      <c r="E12" s="22"/>
      <c r="F12" s="23"/>
      <c r="G12" s="23"/>
      <c r="H12" s="23"/>
    </row>
    <row r="13" spans="1:8" ht="15.75" x14ac:dyDescent="0.25">
      <c r="A13" s="21"/>
      <c r="B13" s="22"/>
      <c r="C13" s="22"/>
      <c r="D13" s="22"/>
      <c r="E13" s="22"/>
      <c r="F13" s="23"/>
      <c r="G13" s="23"/>
      <c r="H13" s="23"/>
    </row>
    <row r="14" spans="1:8" ht="15.75" x14ac:dyDescent="0.25">
      <c r="A14" s="21"/>
      <c r="B14" s="22"/>
      <c r="C14" s="22"/>
      <c r="D14" s="22"/>
      <c r="E14" s="22"/>
      <c r="F14" s="23"/>
      <c r="G14" s="23"/>
      <c r="H14" s="23"/>
    </row>
    <row r="15" spans="1:8" ht="15.75" x14ac:dyDescent="0.25">
      <c r="A15" s="21"/>
      <c r="B15" s="22"/>
      <c r="C15" s="22"/>
      <c r="D15" s="22"/>
      <c r="E15" s="22"/>
      <c r="F15" s="23"/>
      <c r="G15" s="23"/>
      <c r="H15" s="23"/>
    </row>
    <row r="16" spans="1:8" ht="15.75" x14ac:dyDescent="0.25">
      <c r="A16" s="21"/>
      <c r="B16" s="22"/>
      <c r="C16" s="22"/>
      <c r="D16" s="22"/>
      <c r="E16" s="22"/>
      <c r="F16" s="23"/>
      <c r="G16" s="23"/>
      <c r="H16" s="23"/>
    </row>
    <row r="17" spans="1:8" ht="15.75" x14ac:dyDescent="0.25">
      <c r="A17" s="21"/>
      <c r="B17" s="22"/>
      <c r="C17" s="22"/>
      <c r="D17" s="22"/>
      <c r="E17" s="22"/>
      <c r="F17" s="23"/>
      <c r="G17" s="23"/>
      <c r="H17" s="23"/>
    </row>
    <row r="18" spans="1:8" ht="19.350000000000001" customHeight="1" x14ac:dyDescent="0.3">
      <c r="A18" s="415" t="s">
        <v>0</v>
      </c>
      <c r="B18" s="415"/>
      <c r="C18" s="415"/>
      <c r="D18" s="415"/>
      <c r="E18" s="415"/>
      <c r="F18" s="415"/>
      <c r="G18" s="415"/>
      <c r="H18" s="415"/>
    </row>
    <row r="19" spans="1:8" ht="19.5" x14ac:dyDescent="0.25">
      <c r="A19" s="22"/>
      <c r="B19" s="22"/>
      <c r="C19" s="413"/>
      <c r="D19" s="413"/>
      <c r="E19" s="413"/>
      <c r="F19" s="23"/>
      <c r="G19" s="23"/>
      <c r="H19" s="23"/>
    </row>
    <row r="20" spans="1:8" x14ac:dyDescent="0.25">
      <c r="A20" s="22"/>
      <c r="B20" s="22"/>
      <c r="C20" s="22"/>
      <c r="D20" s="22"/>
      <c r="E20" s="22"/>
      <c r="F20" s="23"/>
      <c r="G20" s="23"/>
      <c r="H20" s="23"/>
    </row>
    <row r="21" spans="1:8" x14ac:dyDescent="0.25">
      <c r="A21" s="22"/>
      <c r="B21" s="22"/>
      <c r="C21" s="22"/>
      <c r="D21" s="27"/>
      <c r="E21" s="22"/>
      <c r="F21" s="23"/>
      <c r="G21" s="23"/>
      <c r="H21" s="23"/>
    </row>
    <row r="22" spans="1:8" ht="15.75" x14ac:dyDescent="0.25">
      <c r="A22" s="414"/>
      <c r="B22" s="414"/>
      <c r="C22" s="414"/>
      <c r="D22" s="414"/>
      <c r="E22" s="414"/>
      <c r="F22" s="23"/>
      <c r="G22" s="23"/>
      <c r="H22" s="23"/>
    </row>
    <row r="23" spans="1:8" x14ac:dyDescent="0.25">
      <c r="A23" s="22"/>
      <c r="B23" s="22"/>
      <c r="C23" s="22"/>
      <c r="D23" s="22"/>
      <c r="E23" s="22"/>
      <c r="F23" s="23"/>
      <c r="G23" s="23"/>
      <c r="H23" s="23"/>
    </row>
    <row r="24" spans="1:8" ht="15.75" x14ac:dyDescent="0.25">
      <c r="A24" s="21"/>
      <c r="B24" s="22"/>
      <c r="C24" s="22"/>
      <c r="D24" s="22"/>
      <c r="E24" s="22"/>
      <c r="F24" s="23"/>
      <c r="G24" s="23"/>
      <c r="H24" s="23"/>
    </row>
    <row r="25" spans="1:8" ht="15.75" x14ac:dyDescent="0.25">
      <c r="A25" s="21"/>
      <c r="B25" s="22"/>
      <c r="C25" s="22"/>
      <c r="D25" s="24"/>
      <c r="E25" s="22"/>
      <c r="F25" s="23"/>
      <c r="G25" s="23"/>
      <c r="H25" s="23"/>
    </row>
    <row r="26" spans="1:8" ht="15.75" x14ac:dyDescent="0.25">
      <c r="A26" s="21"/>
      <c r="B26" s="22"/>
      <c r="C26" s="22"/>
      <c r="D26" s="27"/>
      <c r="E26" s="22"/>
      <c r="F26" s="23"/>
      <c r="G26" s="23"/>
      <c r="H26" s="23"/>
    </row>
    <row r="27" spans="1:8" x14ac:dyDescent="0.25">
      <c r="A27" s="23"/>
      <c r="B27" s="22"/>
      <c r="C27" s="22"/>
      <c r="D27" s="22"/>
      <c r="E27" s="22"/>
      <c r="F27" s="23"/>
      <c r="G27" s="23"/>
      <c r="H27" s="23"/>
    </row>
    <row r="28" spans="1:8" ht="15.75" x14ac:dyDescent="0.25">
      <c r="A28" s="21"/>
      <c r="B28" s="22"/>
      <c r="C28" s="22"/>
      <c r="D28" s="22"/>
      <c r="E28" s="22"/>
      <c r="F28" s="23"/>
      <c r="G28" s="23"/>
      <c r="H28" s="23"/>
    </row>
    <row r="29" spans="1:8" ht="15.75" x14ac:dyDescent="0.25">
      <c r="A29" s="21"/>
      <c r="B29" s="22"/>
      <c r="C29" s="22"/>
      <c r="D29" s="22"/>
      <c r="E29" s="22"/>
      <c r="F29" s="23"/>
      <c r="G29" s="23"/>
      <c r="H29" s="23"/>
    </row>
    <row r="30" spans="1:8" ht="15.75" x14ac:dyDescent="0.25">
      <c r="A30" s="21"/>
      <c r="B30" s="22"/>
      <c r="C30" s="22"/>
      <c r="D30" s="24"/>
      <c r="E30" s="22"/>
      <c r="F30" s="23"/>
      <c r="G30" s="23"/>
      <c r="H30" s="23"/>
    </row>
    <row r="31" spans="1:8" ht="15.75" x14ac:dyDescent="0.25">
      <c r="A31" s="21"/>
      <c r="B31" s="22"/>
      <c r="C31" s="22"/>
      <c r="D31" s="22"/>
      <c r="E31" s="22"/>
      <c r="F31" s="23"/>
      <c r="G31" s="23"/>
      <c r="H31" s="23"/>
    </row>
    <row r="32" spans="1:8" ht="15.75" x14ac:dyDescent="0.25">
      <c r="A32" s="21"/>
      <c r="B32" s="22"/>
      <c r="C32" s="22"/>
      <c r="D32" s="22"/>
      <c r="E32" s="22"/>
      <c r="F32" s="23"/>
      <c r="G32" s="23"/>
      <c r="H32" s="23"/>
    </row>
    <row r="33" spans="1:8" ht="15.75" x14ac:dyDescent="0.25">
      <c r="A33" s="21"/>
      <c r="B33" s="22"/>
      <c r="C33" s="22"/>
      <c r="D33" s="22"/>
      <c r="E33" s="22"/>
      <c r="F33" s="23"/>
      <c r="G33" s="23"/>
      <c r="H33" s="23"/>
    </row>
    <row r="34" spans="1:8" ht="15.75" x14ac:dyDescent="0.25">
      <c r="A34" s="21"/>
      <c r="B34" s="22"/>
      <c r="C34" s="22"/>
      <c r="D34" s="22"/>
      <c r="E34" s="22"/>
      <c r="F34" s="23"/>
      <c r="G34" s="23"/>
      <c r="H34" s="23"/>
    </row>
    <row r="35" spans="1:8" x14ac:dyDescent="0.25">
      <c r="A35" s="28"/>
      <c r="B35" s="28"/>
      <c r="C35" s="28"/>
      <c r="D35" s="28"/>
      <c r="E35" s="28"/>
      <c r="F35" s="23"/>
      <c r="G35" s="23"/>
      <c r="H35" s="23"/>
    </row>
    <row r="36" spans="1:8" x14ac:dyDescent="0.25">
      <c r="A36" s="28"/>
      <c r="B36" s="28"/>
      <c r="C36" s="28"/>
      <c r="D36" s="28"/>
      <c r="E36" s="28"/>
      <c r="F36" s="23"/>
      <c r="G36" s="23"/>
      <c r="H36" s="23"/>
    </row>
    <row r="37" spans="1:8" ht="15.75" x14ac:dyDescent="0.25">
      <c r="A37" s="21"/>
      <c r="B37" s="22"/>
      <c r="C37" s="22"/>
      <c r="D37" s="22"/>
      <c r="E37" s="22"/>
      <c r="F37" s="23"/>
      <c r="G37" s="23"/>
      <c r="H37" s="23"/>
    </row>
    <row r="38" spans="1:8" ht="15.75" x14ac:dyDescent="0.25">
      <c r="A38" s="21"/>
      <c r="B38" s="22"/>
      <c r="C38" s="22"/>
      <c r="D38" s="22"/>
      <c r="E38" s="22"/>
      <c r="F38" s="23"/>
      <c r="G38" s="23"/>
      <c r="H38" s="23"/>
    </row>
    <row r="39" spans="1:8" ht="15.75" x14ac:dyDescent="0.25">
      <c r="A39" s="21"/>
      <c r="B39" s="22"/>
      <c r="C39" s="22"/>
      <c r="D39" s="22"/>
      <c r="E39" s="22"/>
      <c r="F39" s="23"/>
      <c r="G39" s="23"/>
      <c r="H39" s="23"/>
    </row>
    <row r="40" spans="1:8" ht="15.75" x14ac:dyDescent="0.25">
      <c r="A40" s="29"/>
      <c r="B40" s="22"/>
      <c r="C40" s="29"/>
      <c r="D40" s="30"/>
      <c r="E40" s="22"/>
      <c r="F40" s="23"/>
      <c r="G40" s="23"/>
      <c r="H40" s="23"/>
    </row>
    <row r="41" spans="1:8" ht="15.75" customHeight="1" x14ac:dyDescent="0.25">
      <c r="A41" s="416" t="s">
        <v>248</v>
      </c>
      <c r="B41" s="416"/>
      <c r="C41" s="416"/>
      <c r="D41" s="416"/>
      <c r="E41" s="416"/>
      <c r="F41" s="416"/>
      <c r="G41" s="416"/>
      <c r="H41" s="416"/>
    </row>
    <row r="42" spans="1:8" x14ac:dyDescent="0.25">
      <c r="A42" s="28"/>
      <c r="B42" s="28"/>
      <c r="C42" s="23"/>
      <c r="D42" s="23"/>
      <c r="E42" s="22"/>
      <c r="F42" s="23"/>
      <c r="G42" s="23"/>
      <c r="H42" s="23"/>
    </row>
    <row r="43" spans="1:8" x14ac:dyDescent="0.25">
      <c r="A43" s="28"/>
      <c r="B43" s="28"/>
      <c r="C43" s="28"/>
      <c r="D43" s="28"/>
      <c r="E43" s="28"/>
      <c r="F43" s="23"/>
      <c r="G43" s="23"/>
      <c r="H43" s="23"/>
    </row>
    <row r="44" spans="1:8" x14ac:dyDescent="0.25">
      <c r="A44" s="28"/>
      <c r="B44" s="28"/>
      <c r="C44" s="28"/>
      <c r="D44" s="28"/>
      <c r="E44" s="28"/>
      <c r="F44" s="23"/>
      <c r="G44" s="23"/>
      <c r="H44" s="23"/>
    </row>
    <row r="45" spans="1:8" x14ac:dyDescent="0.25">
      <c r="A45" s="28"/>
      <c r="B45" s="28"/>
      <c r="C45" s="28"/>
      <c r="D45" s="28"/>
      <c r="E45" s="28"/>
      <c r="F45" s="23"/>
      <c r="G45" s="23"/>
      <c r="H45" s="23"/>
    </row>
    <row r="46" spans="1:8" x14ac:dyDescent="0.25">
      <c r="A46" s="28"/>
      <c r="B46" s="28"/>
      <c r="C46" s="28"/>
      <c r="D46" s="28"/>
      <c r="E46" s="28"/>
      <c r="F46" s="23"/>
      <c r="G46" s="23"/>
      <c r="H46" s="23"/>
    </row>
    <row r="47" spans="1:8" x14ac:dyDescent="0.25">
      <c r="A47" s="28"/>
      <c r="B47" s="28"/>
      <c r="C47" s="28"/>
      <c r="D47" s="28"/>
      <c r="E47" s="28"/>
      <c r="F47" s="23"/>
      <c r="G47" s="23"/>
      <c r="H47" s="23"/>
    </row>
    <row r="48" spans="1:8" ht="15" customHeight="1" x14ac:dyDescent="0.25">
      <c r="A48" s="417" t="s">
        <v>179</v>
      </c>
      <c r="B48" s="417"/>
      <c r="C48" s="417"/>
      <c r="D48" s="417"/>
      <c r="E48" s="417"/>
      <c r="F48" s="417"/>
      <c r="G48" s="417"/>
      <c r="H48" s="417"/>
    </row>
    <row r="49" spans="1:8" ht="48" customHeight="1" x14ac:dyDescent="0.25">
      <c r="A49" s="411" t="s">
        <v>249</v>
      </c>
      <c r="B49" s="411"/>
      <c r="C49" s="411"/>
      <c r="D49" s="411"/>
      <c r="E49" s="411"/>
      <c r="F49" s="411"/>
      <c r="G49" s="411"/>
      <c r="H49" s="411"/>
    </row>
    <row r="50" spans="1:8" x14ac:dyDescent="0.25">
      <c r="A50" s="410"/>
      <c r="B50" s="410"/>
      <c r="C50" s="410"/>
      <c r="D50" s="410"/>
      <c r="E50" s="410"/>
      <c r="F50" s="23"/>
      <c r="G50" s="23"/>
      <c r="H50" s="23"/>
    </row>
    <row r="51" spans="1:8" x14ac:dyDescent="0.25">
      <c r="A51" s="410"/>
      <c r="B51" s="410"/>
      <c r="C51" s="410"/>
      <c r="D51" s="410"/>
      <c r="E51" s="410"/>
      <c r="F51" s="23"/>
      <c r="G51" s="23"/>
      <c r="H51" s="23"/>
    </row>
    <row r="52" spans="1:8" x14ac:dyDescent="0.25">
      <c r="A52" s="410"/>
      <c r="B52" s="410"/>
      <c r="C52" s="410"/>
      <c r="D52" s="410"/>
      <c r="E52" s="410"/>
      <c r="F52" s="23"/>
      <c r="G52" s="23"/>
      <c r="H52" s="23"/>
    </row>
    <row r="53" spans="1:8" x14ac:dyDescent="0.25">
      <c r="A53" s="412" t="s">
        <v>176</v>
      </c>
      <c r="B53" s="412"/>
      <c r="C53" s="412"/>
      <c r="D53" s="412"/>
      <c r="E53" s="412"/>
      <c r="F53" s="412"/>
      <c r="G53" s="412"/>
      <c r="H53" s="412"/>
    </row>
    <row r="54" spans="1:8" x14ac:dyDescent="0.25">
      <c r="A54" s="410"/>
      <c r="B54" s="410"/>
      <c r="C54" s="410"/>
      <c r="D54" s="410"/>
      <c r="E54" s="410"/>
      <c r="F54" s="410"/>
      <c r="G54" s="410"/>
      <c r="H54" s="410"/>
    </row>
    <row r="55" spans="1:8" x14ac:dyDescent="0.25">
      <c r="A55" s="410"/>
      <c r="B55" s="410"/>
      <c r="C55" s="410"/>
      <c r="D55" s="410"/>
      <c r="E55" s="410"/>
      <c r="F55" s="410"/>
      <c r="G55" s="410"/>
      <c r="H55" s="410"/>
    </row>
    <row r="56" spans="1:8" x14ac:dyDescent="0.25">
      <c r="A56" s="23"/>
      <c r="B56" s="23"/>
      <c r="C56" s="23"/>
      <c r="D56" s="23"/>
      <c r="E56" s="23"/>
      <c r="F56" s="23"/>
      <c r="G56" s="23"/>
      <c r="H56" s="23"/>
    </row>
    <row r="57" spans="1:8" x14ac:dyDescent="0.25">
      <c r="A57" s="28"/>
      <c r="B57" s="28"/>
      <c r="C57" s="28"/>
      <c r="D57" s="28"/>
      <c r="E57" s="28"/>
      <c r="F57" s="23"/>
      <c r="G57" s="23"/>
      <c r="H57" s="23"/>
    </row>
    <row r="58" spans="1:8" x14ac:dyDescent="0.25">
      <c r="A58" s="418" t="s">
        <v>1</v>
      </c>
      <c r="B58" s="418"/>
      <c r="C58" s="418"/>
      <c r="D58" s="418"/>
      <c r="E58" s="418"/>
      <c r="F58" s="418"/>
      <c r="G58" s="418"/>
      <c r="H58" s="418"/>
    </row>
    <row r="59" spans="1:8" x14ac:dyDescent="0.25">
      <c r="A59" s="410" t="s">
        <v>2</v>
      </c>
      <c r="B59" s="410"/>
      <c r="C59" s="410"/>
      <c r="D59" s="410"/>
      <c r="E59" s="410"/>
      <c r="F59" s="410"/>
      <c r="G59" s="410"/>
      <c r="H59" s="410"/>
    </row>
    <row r="60" spans="1:8" x14ac:dyDescent="0.25">
      <c r="A60" s="28"/>
      <c r="B60" s="28"/>
      <c r="C60" s="28"/>
      <c r="D60" s="28"/>
      <c r="E60" s="28"/>
      <c r="F60" s="23"/>
      <c r="G60" s="23"/>
      <c r="H60" s="23"/>
    </row>
    <row r="61" spans="1:8" x14ac:dyDescent="0.25">
      <c r="A61" s="28"/>
      <c r="B61" s="28"/>
      <c r="C61" s="28"/>
      <c r="D61" s="28"/>
      <c r="E61" s="28"/>
      <c r="F61" s="23"/>
      <c r="G61" s="23"/>
      <c r="H61" s="23"/>
    </row>
    <row r="62" spans="1:8" x14ac:dyDescent="0.25">
      <c r="A62" s="28"/>
      <c r="B62" s="28"/>
      <c r="C62" s="28"/>
      <c r="D62" s="28"/>
      <c r="E62" s="28"/>
      <c r="F62" s="23"/>
      <c r="G62" s="23"/>
      <c r="H62" s="23"/>
    </row>
    <row r="63" spans="1:8" x14ac:dyDescent="0.25">
      <c r="A63" s="28"/>
      <c r="B63" s="28"/>
      <c r="C63" s="28"/>
      <c r="D63" s="28"/>
      <c r="E63" s="28"/>
      <c r="F63" s="23"/>
      <c r="G63" s="23"/>
      <c r="H63" s="23"/>
    </row>
    <row r="64" spans="1:8" ht="15.75" x14ac:dyDescent="0.25">
      <c r="A64" s="31"/>
      <c r="B64" s="28"/>
      <c r="C64" s="28"/>
      <c r="D64" s="28"/>
      <c r="E64" s="28"/>
      <c r="F64" s="23"/>
      <c r="G64" s="23"/>
      <c r="H64" s="23"/>
    </row>
    <row r="65" spans="1:8" x14ac:dyDescent="0.25">
      <c r="A65" s="419" t="s">
        <v>3</v>
      </c>
      <c r="B65" s="419"/>
      <c r="C65" s="419"/>
      <c r="D65" s="419"/>
      <c r="E65" s="419"/>
      <c r="F65" s="419"/>
      <c r="G65" s="419"/>
      <c r="H65" s="419"/>
    </row>
    <row r="66" spans="1:8" x14ac:dyDescent="0.25">
      <c r="A66" s="419" t="s">
        <v>4</v>
      </c>
      <c r="B66" s="419"/>
      <c r="C66" s="419"/>
      <c r="D66" s="419"/>
      <c r="E66" s="419"/>
      <c r="F66" s="419"/>
      <c r="G66" s="419"/>
      <c r="H66" s="419"/>
    </row>
    <row r="67" spans="1:8" ht="15.75" x14ac:dyDescent="0.25">
      <c r="A67" s="31"/>
      <c r="B67" s="28"/>
      <c r="C67" s="28"/>
      <c r="D67" s="28"/>
      <c r="E67" s="28"/>
      <c r="F67" s="23"/>
      <c r="G67" s="23"/>
      <c r="H67" s="23"/>
    </row>
    <row r="68" spans="1:8" ht="15.75" x14ac:dyDescent="0.25">
      <c r="A68" s="31"/>
      <c r="B68" s="28"/>
      <c r="C68" s="28"/>
      <c r="D68" s="28"/>
      <c r="E68" s="28"/>
      <c r="F68" s="23"/>
      <c r="G68" s="23"/>
      <c r="H68" s="23"/>
    </row>
    <row r="69" spans="1:8" ht="15.75" x14ac:dyDescent="0.25">
      <c r="A69" s="31"/>
      <c r="B69" s="28"/>
      <c r="C69" s="28"/>
      <c r="D69" s="28"/>
      <c r="E69" s="28"/>
      <c r="F69" s="23"/>
      <c r="G69" s="23"/>
      <c r="H69" s="23"/>
    </row>
    <row r="70" spans="1:8" x14ac:dyDescent="0.25">
      <c r="A70" s="420" t="s">
        <v>5</v>
      </c>
      <c r="B70" s="420"/>
      <c r="C70" s="420"/>
      <c r="D70" s="420"/>
      <c r="E70" s="420"/>
      <c r="F70" s="420"/>
      <c r="G70" s="420"/>
      <c r="H70" s="420"/>
    </row>
    <row r="71" spans="1:8" ht="15.75" x14ac:dyDescent="0.25">
      <c r="A71" s="31"/>
      <c r="B71" s="28"/>
      <c r="C71" s="28"/>
      <c r="D71" s="28"/>
      <c r="E71" s="28"/>
      <c r="F71" s="23"/>
      <c r="G71" s="23"/>
      <c r="H71" s="23"/>
    </row>
    <row r="72" spans="1:8" ht="15.75" x14ac:dyDescent="0.25">
      <c r="A72" s="31"/>
      <c r="B72" s="28"/>
      <c r="C72" s="28"/>
      <c r="D72" s="28"/>
      <c r="E72" s="28"/>
      <c r="F72" s="23"/>
      <c r="G72" s="23"/>
      <c r="H72" s="23"/>
    </row>
    <row r="73" spans="1:8" ht="15.75" x14ac:dyDescent="0.25">
      <c r="A73" s="31"/>
      <c r="B73" s="28"/>
      <c r="C73" s="28"/>
      <c r="D73" s="28"/>
      <c r="E73" s="28"/>
      <c r="F73" s="23"/>
      <c r="G73" s="23"/>
      <c r="H73" s="23"/>
    </row>
    <row r="74" spans="1:8" ht="15.75" x14ac:dyDescent="0.25">
      <c r="A74" s="31"/>
      <c r="B74" s="28"/>
      <c r="C74" s="28"/>
      <c r="D74" s="28"/>
      <c r="E74" s="28"/>
      <c r="F74" s="23"/>
      <c r="G74" s="23"/>
      <c r="H74" s="23"/>
    </row>
    <row r="75" spans="1:8" ht="15.75" x14ac:dyDescent="0.25">
      <c r="A75" s="31"/>
      <c r="B75" s="28"/>
      <c r="C75" s="28"/>
      <c r="D75" s="28"/>
      <c r="E75" s="28"/>
      <c r="F75" s="23"/>
      <c r="G75" s="23"/>
      <c r="H75" s="23"/>
    </row>
    <row r="76" spans="1:8" x14ac:dyDescent="0.25">
      <c r="A76" s="32"/>
      <c r="B76" s="32"/>
      <c r="C76" s="28"/>
      <c r="D76" s="28"/>
      <c r="E76" s="28"/>
      <c r="F76" s="23"/>
      <c r="G76" s="23"/>
      <c r="H76" s="23"/>
    </row>
    <row r="77" spans="1:8" x14ac:dyDescent="0.25">
      <c r="A77" s="33" t="s">
        <v>6</v>
      </c>
      <c r="B77" s="28"/>
      <c r="C77" s="28"/>
      <c r="D77" s="28"/>
      <c r="E77" s="28"/>
      <c r="F77" s="23"/>
      <c r="G77" s="23"/>
      <c r="H77" s="23"/>
    </row>
    <row r="78" spans="1:8" x14ac:dyDescent="0.25">
      <c r="A78" s="33" t="s">
        <v>188</v>
      </c>
      <c r="B78" s="28"/>
      <c r="C78" s="28"/>
      <c r="D78" s="28"/>
      <c r="E78" s="28"/>
      <c r="F78" s="23"/>
      <c r="G78" s="23"/>
      <c r="H78" s="23"/>
    </row>
    <row r="79" spans="1:8" ht="15.75" x14ac:dyDescent="0.25">
      <c r="A79" s="34"/>
      <c r="B79" s="28"/>
      <c r="C79" s="35"/>
      <c r="D79" s="36"/>
      <c r="E79" s="28"/>
      <c r="F79" s="23"/>
      <c r="G79" s="23"/>
      <c r="H79" s="23"/>
    </row>
    <row r="80" spans="1:8" x14ac:dyDescent="0.25">
      <c r="A80" s="37" t="s">
        <v>7</v>
      </c>
      <c r="B80" s="38"/>
      <c r="C80" s="28"/>
      <c r="D80" s="28"/>
      <c r="E80" s="28"/>
      <c r="F80" s="23"/>
      <c r="G80" s="23"/>
      <c r="H80" s="23"/>
    </row>
    <row r="81" spans="1:8" x14ac:dyDescent="0.25">
      <c r="A81" s="28"/>
      <c r="B81" s="28"/>
      <c r="C81" s="28"/>
      <c r="D81" s="28"/>
      <c r="E81" s="28"/>
      <c r="F81" s="23"/>
      <c r="G81" s="23"/>
      <c r="H81" s="23"/>
    </row>
    <row r="82" spans="1:8" ht="18" x14ac:dyDescent="0.25">
      <c r="A82" s="1"/>
      <c r="B82" s="1"/>
      <c r="C82" s="1"/>
      <c r="D82" s="1"/>
      <c r="E82" s="1"/>
    </row>
    <row r="83" spans="1:8" ht="18" x14ac:dyDescent="0.25">
      <c r="A83" s="1"/>
      <c r="B83" s="1"/>
      <c r="C83" s="1"/>
      <c r="D83" s="1"/>
      <c r="E83" s="1"/>
    </row>
    <row r="84" spans="1:8" ht="18" x14ac:dyDescent="0.25">
      <c r="A84" s="1"/>
      <c r="B84" s="1"/>
      <c r="C84" s="1"/>
      <c r="D84" s="1"/>
      <c r="E84" s="1"/>
    </row>
  </sheetData>
  <mergeCells count="17">
    <mergeCell ref="A58:H58"/>
    <mergeCell ref="A59:H59"/>
    <mergeCell ref="A65:H65"/>
    <mergeCell ref="A66:H66"/>
    <mergeCell ref="A70:H70"/>
    <mergeCell ref="C19:E19"/>
    <mergeCell ref="A22:E22"/>
    <mergeCell ref="A18:H18"/>
    <mergeCell ref="A41:H41"/>
    <mergeCell ref="A48:H48"/>
    <mergeCell ref="A55:H55"/>
    <mergeCell ref="A49:H49"/>
    <mergeCell ref="A50:E50"/>
    <mergeCell ref="A51:E51"/>
    <mergeCell ref="A52:E52"/>
    <mergeCell ref="A54:H54"/>
    <mergeCell ref="A53:H53"/>
  </mergeCells>
  <pageMargins left="0.70866141732283472" right="0.70866141732283472" top="0.74803149606299213" bottom="0.74803149606299213" header="0.31496062992125984" footer="0.31496062992125984"/>
  <pageSetup orientation="portrait" r:id="rId1"/>
  <rowBreaks count="1" manualBreakCount="1">
    <brk id="45" max="6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963F3B-FF52-4FF3-84A8-B348B8F15212}">
  <sheetPr codeName="Hoja10">
    <pageSetUpPr fitToPage="1"/>
  </sheetPr>
  <dimension ref="B2:AR33"/>
  <sheetViews>
    <sheetView zoomScaleNormal="100" workbookViewId="0">
      <selection activeCell="P18" sqref="P18"/>
    </sheetView>
  </sheetViews>
  <sheetFormatPr baseColWidth="10" defaultColWidth="11.42578125" defaultRowHeight="15" x14ac:dyDescent="0.25"/>
  <cols>
    <col min="1" max="1" width="4.85546875" style="185" customWidth="1"/>
    <col min="2" max="11" width="11.42578125" style="185"/>
    <col min="12" max="12" width="11.5703125" style="125" customWidth="1"/>
    <col min="13" max="13" width="11.42578125" style="151"/>
    <col min="14" max="19" width="10.140625" style="151" customWidth="1"/>
    <col min="20" max="20" width="11.42578125" style="151"/>
    <col min="21" max="21" width="11.42578125" style="126"/>
    <col min="22" max="22" width="13.85546875" style="125" bestFit="1" customWidth="1"/>
    <col min="23" max="27" width="13.85546875" style="125" customWidth="1"/>
    <col min="28" max="36" width="11.42578125" style="125"/>
    <col min="37" max="16384" width="11.42578125" style="185"/>
  </cols>
  <sheetData>
    <row r="2" spans="2:43" x14ac:dyDescent="0.25">
      <c r="N2" s="151" t="s">
        <v>87</v>
      </c>
      <c r="O2" s="151" t="s">
        <v>90</v>
      </c>
      <c r="P2" s="151" t="s">
        <v>92</v>
      </c>
      <c r="Q2" s="151" t="s">
        <v>93</v>
      </c>
      <c r="R2" s="151" t="s">
        <v>95</v>
      </c>
    </row>
    <row r="3" spans="2:43" x14ac:dyDescent="0.25">
      <c r="M3" s="151" t="s">
        <v>99</v>
      </c>
      <c r="N3" s="197"/>
      <c r="O3" s="197"/>
      <c r="P3" s="199">
        <v>250</v>
      </c>
      <c r="R3" s="197"/>
    </row>
    <row r="4" spans="2:43" x14ac:dyDescent="0.25">
      <c r="M4" s="151" t="s">
        <v>100</v>
      </c>
      <c r="N4" s="154"/>
      <c r="O4" s="154"/>
      <c r="P4" s="153"/>
      <c r="Q4" s="154"/>
      <c r="R4" s="154"/>
      <c r="T4" s="154"/>
      <c r="W4" s="188"/>
      <c r="X4" s="188"/>
      <c r="Y4" s="188"/>
      <c r="Z4" s="188"/>
      <c r="AA4" s="188"/>
      <c r="AB4" s="188"/>
      <c r="AC4" s="188"/>
      <c r="AD4" s="189"/>
    </row>
    <row r="5" spans="2:43" x14ac:dyDescent="0.25">
      <c r="M5" s="151" t="s">
        <v>101</v>
      </c>
      <c r="N5" s="154"/>
      <c r="O5" s="154"/>
      <c r="P5" s="154"/>
      <c r="R5" s="154"/>
      <c r="S5" s="154"/>
      <c r="T5" s="154"/>
      <c r="W5" s="188"/>
      <c r="X5" s="188"/>
      <c r="Y5" s="188"/>
      <c r="Z5" s="188"/>
      <c r="AA5" s="188"/>
      <c r="AB5" s="188"/>
      <c r="AC5" s="188"/>
    </row>
    <row r="6" spans="2:43" x14ac:dyDescent="0.25">
      <c r="M6" s="151" t="s">
        <v>102</v>
      </c>
      <c r="N6" s="154"/>
      <c r="O6" s="154"/>
      <c r="P6" s="154"/>
      <c r="R6" s="154"/>
      <c r="S6" s="154"/>
      <c r="T6" s="154"/>
      <c r="W6" s="188"/>
      <c r="X6" s="188"/>
      <c r="Y6" s="188"/>
      <c r="Z6" s="188"/>
      <c r="AA6" s="188"/>
      <c r="AB6" s="188"/>
      <c r="AC6" s="188"/>
    </row>
    <row r="7" spans="2:43" ht="19.5" customHeight="1" x14ac:dyDescent="0.25">
      <c r="M7" s="151" t="s">
        <v>103</v>
      </c>
      <c r="N7" s="154"/>
      <c r="O7" s="154"/>
      <c r="P7" s="154"/>
      <c r="R7" s="154"/>
      <c r="S7" s="154"/>
      <c r="T7" s="154"/>
      <c r="W7" s="188"/>
      <c r="X7" s="188"/>
      <c r="Y7" s="188"/>
      <c r="Z7" s="188"/>
      <c r="AA7" s="188"/>
      <c r="AB7" s="188"/>
      <c r="AC7" s="188"/>
      <c r="AF7" s="188"/>
      <c r="AG7" s="188"/>
      <c r="AH7" s="188"/>
      <c r="AI7" s="188"/>
      <c r="AJ7" s="188"/>
      <c r="AK7" s="190"/>
      <c r="AL7" s="190"/>
      <c r="AM7" s="190"/>
      <c r="AN7" s="190"/>
      <c r="AO7" s="190"/>
      <c r="AP7" s="190"/>
      <c r="AQ7" s="190"/>
    </row>
    <row r="8" spans="2:43" x14ac:dyDescent="0.25">
      <c r="M8" s="151" t="s">
        <v>104</v>
      </c>
      <c r="N8" s="154"/>
      <c r="O8" s="154"/>
      <c r="P8" s="154"/>
      <c r="R8" s="154"/>
      <c r="S8" s="154"/>
      <c r="T8" s="154"/>
      <c r="W8" s="188"/>
      <c r="X8" s="188"/>
      <c r="Y8" s="188"/>
      <c r="Z8" s="188"/>
      <c r="AA8" s="188"/>
      <c r="AB8" s="188"/>
      <c r="AC8" s="188"/>
      <c r="AF8" s="188"/>
      <c r="AG8" s="188"/>
      <c r="AH8" s="188"/>
      <c r="AI8" s="188"/>
      <c r="AJ8" s="188"/>
      <c r="AK8" s="190"/>
      <c r="AL8" s="190"/>
      <c r="AM8" s="190"/>
      <c r="AN8" s="190"/>
      <c r="AO8" s="190"/>
      <c r="AP8" s="190"/>
      <c r="AQ8" s="190"/>
    </row>
    <row r="9" spans="2:43" x14ac:dyDescent="0.25">
      <c r="M9" s="151" t="s">
        <v>105</v>
      </c>
      <c r="N9" s="154"/>
      <c r="O9" s="154"/>
      <c r="P9" s="154"/>
      <c r="R9" s="154"/>
      <c r="S9" s="154"/>
      <c r="T9" s="154"/>
      <c r="AF9" s="188"/>
      <c r="AG9" s="188"/>
      <c r="AH9" s="188"/>
      <c r="AI9" s="188"/>
      <c r="AJ9" s="188"/>
      <c r="AK9" s="190"/>
      <c r="AL9" s="190"/>
      <c r="AM9" s="190"/>
      <c r="AN9" s="190"/>
      <c r="AO9" s="190"/>
      <c r="AP9" s="190"/>
      <c r="AQ9" s="190"/>
    </row>
    <row r="10" spans="2:43" x14ac:dyDescent="0.25">
      <c r="M10" s="151" t="s">
        <v>106</v>
      </c>
      <c r="AF10" s="188"/>
      <c r="AG10" s="188"/>
      <c r="AH10" s="188"/>
      <c r="AI10" s="188"/>
      <c r="AJ10" s="188"/>
      <c r="AK10" s="190"/>
      <c r="AL10" s="190"/>
      <c r="AM10" s="190"/>
      <c r="AN10" s="190"/>
      <c r="AO10" s="190"/>
      <c r="AP10" s="190"/>
      <c r="AQ10" s="190"/>
    </row>
    <row r="11" spans="2:43" x14ac:dyDescent="0.25">
      <c r="M11" s="151" t="s">
        <v>107</v>
      </c>
      <c r="P11" s="154"/>
      <c r="R11" s="155"/>
      <c r="AF11" s="188"/>
      <c r="AG11" s="188"/>
      <c r="AH11" s="188"/>
      <c r="AI11" s="188"/>
      <c r="AJ11" s="188"/>
      <c r="AK11" s="190"/>
      <c r="AL11" s="190"/>
      <c r="AM11" s="190"/>
      <c r="AN11" s="190"/>
      <c r="AO11" s="190"/>
      <c r="AP11" s="190"/>
      <c r="AQ11" s="190"/>
    </row>
    <row r="12" spans="2:43" x14ac:dyDescent="0.25">
      <c r="M12" s="151" t="s">
        <v>119</v>
      </c>
      <c r="N12" s="155"/>
      <c r="O12" s="155"/>
      <c r="P12" s="155"/>
      <c r="R12" s="155"/>
      <c r="AF12" s="188"/>
      <c r="AG12" s="188"/>
      <c r="AH12" s="188"/>
      <c r="AI12" s="188"/>
      <c r="AJ12" s="188"/>
      <c r="AK12" s="190"/>
      <c r="AL12" s="190"/>
      <c r="AM12" s="190"/>
      <c r="AN12" s="190"/>
      <c r="AO12" s="190"/>
      <c r="AP12" s="190"/>
      <c r="AQ12" s="190"/>
    </row>
    <row r="13" spans="2:43" x14ac:dyDescent="0.25">
      <c r="M13" s="151" t="s">
        <v>109</v>
      </c>
      <c r="P13" s="154"/>
      <c r="R13" s="155"/>
      <c r="W13" s="125" t="s">
        <v>76</v>
      </c>
    </row>
    <row r="14" spans="2:43" x14ac:dyDescent="0.25">
      <c r="M14" s="151" t="s">
        <v>110</v>
      </c>
      <c r="N14" s="155"/>
      <c r="O14" s="155"/>
      <c r="P14" s="155"/>
      <c r="R14" s="155"/>
    </row>
    <row r="15" spans="2:43" x14ac:dyDescent="0.25">
      <c r="M15" s="151" t="s">
        <v>177</v>
      </c>
      <c r="N15" s="154">
        <f>SUM(N3:N14)</f>
        <v>0</v>
      </c>
      <c r="O15" s="154">
        <f>SUM(O3:O14)</f>
        <v>0</v>
      </c>
      <c r="P15" s="154">
        <f t="shared" ref="P15:R15" si="0">SUM(P3:P14)</f>
        <v>250</v>
      </c>
      <c r="Q15" s="154">
        <f t="shared" si="0"/>
        <v>0</v>
      </c>
      <c r="R15" s="154">
        <f t="shared" si="0"/>
        <v>0</v>
      </c>
      <c r="S15" s="154"/>
      <c r="T15" s="154"/>
    </row>
    <row r="16" spans="2:43" ht="27.95" customHeight="1" x14ac:dyDescent="0.25">
      <c r="B16" s="469" t="s">
        <v>111</v>
      </c>
      <c r="C16" s="469"/>
      <c r="D16" s="469"/>
      <c r="E16" s="469"/>
      <c r="F16" s="469"/>
      <c r="G16" s="469"/>
      <c r="H16" s="469"/>
      <c r="I16" s="469"/>
      <c r="J16" s="469"/>
      <c r="K16" s="469"/>
    </row>
    <row r="17" spans="13:44" x14ac:dyDescent="0.25">
      <c r="N17" s="151" t="s">
        <v>87</v>
      </c>
      <c r="O17" s="151" t="s">
        <v>90</v>
      </c>
      <c r="P17" s="151" t="s">
        <v>92</v>
      </c>
      <c r="Q17" s="151" t="s">
        <v>93</v>
      </c>
      <c r="R17" s="151" t="s">
        <v>95</v>
      </c>
      <c r="W17" s="191"/>
      <c r="X17" s="191"/>
      <c r="Y17" s="191"/>
      <c r="Z17" s="191"/>
      <c r="AA17" s="191"/>
      <c r="AB17" s="191"/>
      <c r="AC17" s="191"/>
      <c r="AE17" s="191"/>
      <c r="AF17" s="191"/>
    </row>
    <row r="18" spans="13:44" x14ac:dyDescent="0.25">
      <c r="M18" s="151" t="s">
        <v>99</v>
      </c>
      <c r="N18" s="197"/>
      <c r="O18" s="197"/>
      <c r="P18" s="197">
        <v>299</v>
      </c>
      <c r="R18" s="197"/>
      <c r="S18" s="197"/>
      <c r="AE18" s="191"/>
      <c r="AF18" s="191"/>
    </row>
    <row r="19" spans="13:44" x14ac:dyDescent="0.25">
      <c r="M19" s="151" t="s">
        <v>100</v>
      </c>
      <c r="N19" s="154"/>
      <c r="O19" s="154"/>
      <c r="P19" s="154"/>
      <c r="Q19" s="155"/>
      <c r="R19" s="154"/>
      <c r="S19" s="154"/>
      <c r="T19" s="154"/>
      <c r="W19" s="188"/>
      <c r="X19" s="188"/>
      <c r="Y19" s="188"/>
      <c r="Z19" s="188"/>
      <c r="AA19" s="188"/>
      <c r="AB19" s="188"/>
      <c r="AC19" s="188"/>
    </row>
    <row r="20" spans="13:44" x14ac:dyDescent="0.25">
      <c r="M20" s="151" t="s">
        <v>101</v>
      </c>
      <c r="N20" s="154"/>
      <c r="O20" s="154"/>
      <c r="P20" s="154"/>
      <c r="Q20" s="155"/>
      <c r="R20" s="154"/>
      <c r="S20" s="154"/>
      <c r="T20" s="154"/>
      <c r="W20" s="188"/>
      <c r="X20" s="188"/>
      <c r="Y20" s="188"/>
      <c r="Z20" s="188"/>
      <c r="AA20" s="188"/>
      <c r="AB20" s="188"/>
      <c r="AC20" s="188"/>
      <c r="AD20" s="189"/>
      <c r="AE20" s="191"/>
      <c r="AF20" s="191"/>
      <c r="AG20" s="191"/>
      <c r="AH20" s="191"/>
      <c r="AI20" s="191"/>
      <c r="AJ20" s="191"/>
      <c r="AK20" s="192"/>
      <c r="AL20" s="192"/>
      <c r="AM20" s="192"/>
      <c r="AN20" s="192"/>
      <c r="AO20" s="192"/>
      <c r="AP20" s="192"/>
      <c r="AQ20" s="192"/>
      <c r="AR20" s="192"/>
    </row>
    <row r="21" spans="13:44" x14ac:dyDescent="0.25">
      <c r="M21" s="151" t="s">
        <v>102</v>
      </c>
      <c r="N21" s="154"/>
      <c r="O21" s="154"/>
      <c r="P21" s="154"/>
      <c r="R21" s="154"/>
      <c r="S21" s="154"/>
      <c r="T21" s="154"/>
      <c r="W21" s="188"/>
      <c r="X21" s="188"/>
      <c r="Y21" s="188"/>
      <c r="Z21" s="188"/>
      <c r="AA21" s="188"/>
      <c r="AB21" s="188"/>
      <c r="AC21" s="188"/>
      <c r="AD21" s="189"/>
      <c r="AE21" s="191"/>
      <c r="AF21" s="191"/>
      <c r="AG21" s="191"/>
      <c r="AH21" s="191"/>
      <c r="AI21" s="191"/>
      <c r="AJ21" s="191"/>
      <c r="AK21" s="192"/>
      <c r="AL21" s="192"/>
      <c r="AM21" s="192"/>
      <c r="AN21" s="192"/>
      <c r="AO21" s="192"/>
      <c r="AP21" s="192"/>
      <c r="AQ21" s="192"/>
      <c r="AR21" s="192"/>
    </row>
    <row r="22" spans="13:44" x14ac:dyDescent="0.25">
      <c r="M22" s="151" t="s">
        <v>103</v>
      </c>
      <c r="N22" s="154"/>
      <c r="O22" s="154"/>
      <c r="P22" s="154"/>
      <c r="R22" s="154"/>
      <c r="S22" s="154"/>
      <c r="T22" s="154"/>
      <c r="W22" s="188"/>
      <c r="X22" s="188"/>
      <c r="Y22" s="188"/>
      <c r="Z22" s="188"/>
      <c r="AA22" s="188"/>
      <c r="AB22" s="188"/>
      <c r="AC22" s="188"/>
      <c r="AD22" s="189"/>
      <c r="AE22" s="191"/>
      <c r="AF22" s="188"/>
      <c r="AG22" s="188"/>
      <c r="AH22" s="188"/>
      <c r="AI22" s="188"/>
      <c r="AJ22" s="188"/>
      <c r="AK22" s="190"/>
      <c r="AL22" s="190"/>
      <c r="AM22" s="190"/>
      <c r="AN22" s="190"/>
      <c r="AO22" s="190"/>
      <c r="AP22" s="190"/>
      <c r="AQ22" s="190"/>
      <c r="AR22" s="190"/>
    </row>
    <row r="23" spans="13:44" x14ac:dyDescent="0.25">
      <c r="M23" s="151" t="s">
        <v>104</v>
      </c>
      <c r="N23" s="154"/>
      <c r="O23" s="154"/>
      <c r="P23" s="154"/>
      <c r="R23" s="154"/>
      <c r="S23" s="154"/>
      <c r="T23" s="154"/>
      <c r="W23" s="188"/>
      <c r="X23" s="188"/>
      <c r="Y23" s="188"/>
      <c r="Z23" s="188"/>
      <c r="AA23" s="188"/>
      <c r="AB23" s="188"/>
      <c r="AC23" s="188"/>
      <c r="AE23" s="191"/>
      <c r="AF23" s="188"/>
      <c r="AG23" s="188"/>
      <c r="AH23" s="188"/>
      <c r="AI23" s="188"/>
      <c r="AJ23" s="188"/>
      <c r="AK23" s="190"/>
      <c r="AL23" s="190"/>
      <c r="AM23" s="190"/>
      <c r="AN23" s="190"/>
      <c r="AO23" s="190"/>
      <c r="AP23" s="190"/>
      <c r="AQ23" s="190"/>
      <c r="AR23" s="190"/>
    </row>
    <row r="24" spans="13:44" x14ac:dyDescent="0.25">
      <c r="M24" s="151" t="s">
        <v>105</v>
      </c>
      <c r="N24" s="154"/>
      <c r="O24" s="154"/>
      <c r="P24" s="154"/>
      <c r="R24" s="154"/>
      <c r="S24" s="154"/>
      <c r="T24" s="154"/>
      <c r="W24" s="189"/>
      <c r="X24" s="189"/>
      <c r="Y24" s="189"/>
      <c r="Z24" s="189"/>
      <c r="AA24" s="189"/>
      <c r="AB24" s="189"/>
      <c r="AC24" s="189"/>
      <c r="AD24" s="189"/>
      <c r="AE24" s="191"/>
      <c r="AF24" s="188"/>
      <c r="AG24" s="188"/>
      <c r="AH24" s="188"/>
      <c r="AI24" s="188"/>
      <c r="AJ24" s="188"/>
      <c r="AK24" s="190"/>
      <c r="AL24" s="190"/>
      <c r="AM24" s="190"/>
      <c r="AN24" s="190"/>
      <c r="AO24" s="190"/>
      <c r="AP24" s="190"/>
      <c r="AQ24" s="190"/>
      <c r="AR24" s="190"/>
    </row>
    <row r="25" spans="13:44" x14ac:dyDescent="0.25">
      <c r="M25" s="151" t="s">
        <v>106</v>
      </c>
      <c r="P25" s="155"/>
      <c r="AE25" s="191"/>
      <c r="AF25" s="188"/>
      <c r="AG25" s="188"/>
      <c r="AH25" s="188"/>
      <c r="AI25" s="188"/>
      <c r="AJ25" s="188"/>
      <c r="AK25" s="190"/>
      <c r="AL25" s="190"/>
      <c r="AM25" s="190"/>
      <c r="AN25" s="190"/>
      <c r="AO25" s="190"/>
      <c r="AP25" s="190"/>
      <c r="AQ25" s="190"/>
      <c r="AR25" s="190"/>
    </row>
    <row r="26" spans="13:44" x14ac:dyDescent="0.25">
      <c r="M26" s="151" t="s">
        <v>107</v>
      </c>
      <c r="N26" s="153"/>
      <c r="O26" s="153"/>
      <c r="P26" s="154"/>
      <c r="R26" s="153"/>
      <c r="AE26" s="191"/>
      <c r="AF26" s="188"/>
      <c r="AG26" s="188"/>
      <c r="AH26" s="188"/>
      <c r="AI26" s="188"/>
      <c r="AJ26" s="188"/>
      <c r="AK26" s="190"/>
      <c r="AL26" s="190"/>
      <c r="AM26" s="190"/>
      <c r="AN26" s="190"/>
      <c r="AO26" s="190"/>
      <c r="AP26" s="190"/>
      <c r="AQ26" s="190"/>
      <c r="AR26" s="190"/>
    </row>
    <row r="27" spans="13:44" x14ac:dyDescent="0.25">
      <c r="M27" s="151" t="s">
        <v>119</v>
      </c>
      <c r="N27" s="155"/>
      <c r="O27" s="155"/>
      <c r="P27" s="155"/>
      <c r="R27" s="155"/>
      <c r="AE27" s="191"/>
      <c r="AF27" s="188"/>
      <c r="AG27" s="188"/>
      <c r="AH27" s="188"/>
      <c r="AI27" s="188"/>
      <c r="AJ27" s="188"/>
      <c r="AK27" s="190"/>
      <c r="AL27" s="190"/>
      <c r="AM27" s="190"/>
      <c r="AN27" s="190"/>
      <c r="AO27" s="190"/>
      <c r="AP27" s="190"/>
      <c r="AQ27" s="190"/>
      <c r="AR27" s="190"/>
    </row>
    <row r="28" spans="13:44" x14ac:dyDescent="0.25">
      <c r="M28" s="151" t="s">
        <v>109</v>
      </c>
      <c r="P28" s="154"/>
      <c r="R28" s="155"/>
    </row>
    <row r="29" spans="13:44" x14ac:dyDescent="0.25">
      <c r="M29" s="151" t="s">
        <v>110</v>
      </c>
      <c r="N29" s="155"/>
      <c r="O29" s="155"/>
      <c r="P29" s="155"/>
      <c r="R29" s="155"/>
      <c r="S29" s="155"/>
    </row>
    <row r="30" spans="13:44" x14ac:dyDescent="0.25">
      <c r="N30" s="154"/>
      <c r="O30" s="154"/>
      <c r="R30" s="154"/>
      <c r="S30" s="154"/>
      <c r="T30" s="154"/>
    </row>
    <row r="33" spans="2:36" s="195" customFormat="1" ht="27" customHeight="1" x14ac:dyDescent="0.25">
      <c r="B33" s="469" t="s">
        <v>111</v>
      </c>
      <c r="C33" s="469"/>
      <c r="D33" s="469"/>
      <c r="E33" s="469"/>
      <c r="F33" s="469"/>
      <c r="G33" s="469"/>
      <c r="H33" s="469"/>
      <c r="I33" s="469"/>
      <c r="J33" s="469"/>
      <c r="K33" s="469"/>
      <c r="L33" s="193"/>
      <c r="M33" s="198"/>
      <c r="N33" s="198"/>
      <c r="O33" s="198"/>
      <c r="P33" s="198"/>
      <c r="Q33" s="198"/>
      <c r="R33" s="198"/>
      <c r="S33" s="198"/>
      <c r="T33" s="198"/>
      <c r="U33" s="194"/>
      <c r="V33" s="193"/>
      <c r="W33" s="193"/>
      <c r="X33" s="193"/>
      <c r="Y33" s="193"/>
      <c r="Z33" s="193"/>
      <c r="AA33" s="193"/>
      <c r="AB33" s="193"/>
      <c r="AC33" s="193"/>
      <c r="AD33" s="193"/>
      <c r="AE33" s="193"/>
      <c r="AF33" s="193"/>
      <c r="AG33" s="193"/>
      <c r="AH33" s="193"/>
      <c r="AI33" s="193"/>
      <c r="AJ33" s="193"/>
    </row>
  </sheetData>
  <mergeCells count="2">
    <mergeCell ref="B16:K16"/>
    <mergeCell ref="B33:K33"/>
  </mergeCells>
  <phoneticPr fontId="41" type="noConversion"/>
  <pageMargins left="0.25" right="0.25" top="0.75" bottom="0.75" header="0.3" footer="0.3"/>
  <pageSetup scale="98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45EB28-E3EC-4932-9E9E-41FA26EF89DE}">
  <sheetPr codeName="Hoja11">
    <pageSetUpPr fitToPage="1"/>
  </sheetPr>
  <dimension ref="B1:Z49"/>
  <sheetViews>
    <sheetView topLeftCell="A4" zoomScaleNormal="100" workbookViewId="0">
      <selection activeCell="B38" sqref="B38:M38"/>
    </sheetView>
  </sheetViews>
  <sheetFormatPr baseColWidth="10" defaultColWidth="11.42578125" defaultRowHeight="15" x14ac:dyDescent="0.25"/>
  <cols>
    <col min="1" max="1" width="3.42578125" style="185" customWidth="1"/>
    <col min="2" max="13" width="11.42578125" style="185"/>
    <col min="14" max="14" width="11.42578125" style="151" customWidth="1"/>
    <col min="15" max="18" width="11.42578125" style="151"/>
    <col min="19" max="22" width="11.42578125" style="185"/>
    <col min="23" max="24" width="11.42578125" style="125"/>
    <col min="25" max="16384" width="11.42578125" style="185"/>
  </cols>
  <sheetData>
    <row r="1" spans="14:26" x14ac:dyDescent="0.25">
      <c r="Y1" s="126"/>
      <c r="Z1" s="126"/>
    </row>
    <row r="2" spans="14:26" x14ac:dyDescent="0.25">
      <c r="Y2" s="126"/>
      <c r="Z2" s="126"/>
    </row>
    <row r="3" spans="14:26" x14ac:dyDescent="0.25">
      <c r="Y3" s="126"/>
      <c r="Z3" s="126"/>
    </row>
    <row r="4" spans="14:26" x14ac:dyDescent="0.25">
      <c r="Y4" s="126"/>
      <c r="Z4" s="126"/>
    </row>
    <row r="5" spans="14:26" x14ac:dyDescent="0.25">
      <c r="O5" s="151">
        <v>2024</v>
      </c>
      <c r="P5" s="151">
        <v>2025</v>
      </c>
      <c r="Q5" s="151">
        <v>2026</v>
      </c>
      <c r="Y5" s="126"/>
      <c r="Z5" s="125"/>
    </row>
    <row r="6" spans="14:26" x14ac:dyDescent="0.25">
      <c r="N6" s="151" t="s">
        <v>99</v>
      </c>
      <c r="O6" s="153">
        <v>52.027999999999999</v>
      </c>
      <c r="P6" s="153">
        <v>3992.6619999999998</v>
      </c>
      <c r="Q6" s="151">
        <v>250</v>
      </c>
      <c r="Y6" s="126"/>
      <c r="Z6" s="125"/>
    </row>
    <row r="7" spans="14:26" x14ac:dyDescent="0.25">
      <c r="N7" s="151" t="s">
        <v>100</v>
      </c>
      <c r="O7" s="153">
        <v>52.48</v>
      </c>
      <c r="P7" s="153">
        <v>1297.52</v>
      </c>
      <c r="Y7" s="126"/>
      <c r="Z7" s="125"/>
    </row>
    <row r="8" spans="14:26" x14ac:dyDescent="0.25">
      <c r="N8" s="151" t="s">
        <v>101</v>
      </c>
      <c r="O8" s="153">
        <v>211.006</v>
      </c>
      <c r="P8" s="153">
        <v>589.471</v>
      </c>
      <c r="Y8" s="126"/>
      <c r="Z8" s="125"/>
    </row>
    <row r="9" spans="14:26" x14ac:dyDescent="0.25">
      <c r="N9" s="151" t="s">
        <v>102</v>
      </c>
      <c r="O9" s="153">
        <v>584.50599999999997</v>
      </c>
      <c r="P9" s="153">
        <v>690.01800000000003</v>
      </c>
      <c r="Y9" s="126"/>
      <c r="Z9" s="125"/>
    </row>
    <row r="10" spans="14:26" x14ac:dyDescent="0.25">
      <c r="N10" s="151" t="s">
        <v>103</v>
      </c>
      <c r="O10" s="153">
        <v>814.91</v>
      </c>
      <c r="P10" s="153">
        <v>995.875</v>
      </c>
      <c r="Y10" s="126"/>
      <c r="Z10" s="125"/>
    </row>
    <row r="11" spans="14:26" x14ac:dyDescent="0.25">
      <c r="N11" s="151" t="s">
        <v>104</v>
      </c>
      <c r="O11" s="153">
        <v>984.73</v>
      </c>
      <c r="P11" s="153">
        <v>550</v>
      </c>
      <c r="Y11" s="126"/>
      <c r="Z11" s="125"/>
    </row>
    <row r="12" spans="14:26" x14ac:dyDescent="0.25">
      <c r="N12" s="151" t="s">
        <v>105</v>
      </c>
      <c r="O12" s="154">
        <v>202.48</v>
      </c>
      <c r="P12" s="154">
        <v>352.48199999999997</v>
      </c>
      <c r="Y12" s="126"/>
      <c r="Z12" s="125"/>
    </row>
    <row r="13" spans="14:26" x14ac:dyDescent="0.25">
      <c r="N13" s="151" t="s">
        <v>106</v>
      </c>
      <c r="O13" s="153">
        <v>650</v>
      </c>
      <c r="P13" s="153">
        <v>100</v>
      </c>
      <c r="Y13" s="126"/>
      <c r="Z13" s="125"/>
    </row>
    <row r="14" spans="14:26" x14ac:dyDescent="0.25">
      <c r="N14" s="151" t="s">
        <v>107</v>
      </c>
      <c r="O14" s="153">
        <v>526.11300000000006</v>
      </c>
      <c r="P14" s="153">
        <v>377.48199999999997</v>
      </c>
      <c r="Y14" s="126"/>
      <c r="Z14" s="125"/>
    </row>
    <row r="15" spans="14:26" x14ac:dyDescent="0.25">
      <c r="N15" s="151" t="s">
        <v>119</v>
      </c>
      <c r="O15" s="153">
        <v>1347.0519999999999</v>
      </c>
      <c r="P15" s="153">
        <v>754</v>
      </c>
      <c r="Y15" s="126"/>
      <c r="Z15" s="125"/>
    </row>
    <row r="16" spans="14:26" x14ac:dyDescent="0.25">
      <c r="N16" s="151" t="s">
        <v>109</v>
      </c>
      <c r="O16" s="153">
        <v>1016.94</v>
      </c>
      <c r="P16" s="153">
        <v>286</v>
      </c>
      <c r="Y16" s="126"/>
      <c r="Z16" s="125"/>
    </row>
    <row r="17" spans="2:26" ht="11.25" customHeight="1" x14ac:dyDescent="0.25">
      <c r="N17" s="151" t="s">
        <v>110</v>
      </c>
      <c r="O17" s="154">
        <v>2146.1149999999998</v>
      </c>
      <c r="P17" s="154">
        <v>338.48499999999996</v>
      </c>
      <c r="Y17" s="126"/>
      <c r="Z17" s="125"/>
    </row>
    <row r="18" spans="2:26" ht="15.75" customHeight="1" x14ac:dyDescent="0.25">
      <c r="B18" s="468" t="s">
        <v>111</v>
      </c>
      <c r="C18" s="468"/>
      <c r="D18" s="468"/>
      <c r="E18" s="468"/>
      <c r="F18" s="468"/>
      <c r="G18" s="468"/>
      <c r="H18" s="468"/>
      <c r="I18" s="468"/>
      <c r="J18" s="468"/>
      <c r="K18" s="468"/>
      <c r="L18" s="468"/>
      <c r="M18" s="468"/>
      <c r="N18" s="151" t="s">
        <v>177</v>
      </c>
      <c r="O18" s="154">
        <f>SUM(O6:O17)</f>
        <v>8588.3599999999988</v>
      </c>
      <c r="P18" s="154">
        <f t="shared" ref="P18" si="0">SUM(P6:P17)</f>
        <v>10323.995000000001</v>
      </c>
      <c r="R18" s="154">
        <f>SUM(R6:R17)</f>
        <v>0</v>
      </c>
      <c r="Y18" s="126"/>
      <c r="Z18" s="125"/>
    </row>
    <row r="19" spans="2:26" ht="15.75" customHeight="1" x14ac:dyDescent="0.25">
      <c r="B19" s="200"/>
      <c r="Y19" s="126"/>
      <c r="Z19" s="125"/>
    </row>
    <row r="20" spans="2:26" x14ac:dyDescent="0.25">
      <c r="Y20" s="126"/>
      <c r="Z20" s="125"/>
    </row>
    <row r="21" spans="2:26" x14ac:dyDescent="0.25">
      <c r="Y21" s="126"/>
      <c r="Z21" s="125"/>
    </row>
    <row r="22" spans="2:26" x14ac:dyDescent="0.25">
      <c r="Y22" s="126"/>
      <c r="Z22" s="125"/>
    </row>
    <row r="23" spans="2:26" x14ac:dyDescent="0.25">
      <c r="O23" s="151">
        <v>2024</v>
      </c>
      <c r="P23" s="151">
        <v>2025</v>
      </c>
      <c r="Q23" s="151">
        <v>2026</v>
      </c>
      <c r="Y23" s="126"/>
      <c r="Z23" s="125"/>
    </row>
    <row r="24" spans="2:26" x14ac:dyDescent="0.25">
      <c r="N24" s="151" t="s">
        <v>99</v>
      </c>
      <c r="O24" s="154">
        <v>550</v>
      </c>
      <c r="P24" s="151">
        <v>486</v>
      </c>
      <c r="Q24" s="151">
        <v>299</v>
      </c>
      <c r="Y24" s="126"/>
      <c r="Z24" s="125"/>
    </row>
    <row r="25" spans="2:26" x14ac:dyDescent="0.25">
      <c r="N25" s="151" t="s">
        <v>100</v>
      </c>
      <c r="O25" s="154">
        <v>505.91558689024396</v>
      </c>
      <c r="P25" s="153">
        <v>534.08313552006905</v>
      </c>
      <c r="Q25" s="153"/>
      <c r="Y25" s="126"/>
      <c r="Z25" s="125"/>
    </row>
    <row r="26" spans="2:26" x14ac:dyDescent="0.25">
      <c r="N26" s="151" t="s">
        <v>101</v>
      </c>
      <c r="O26" s="154">
        <v>355.35321270485201</v>
      </c>
      <c r="P26" s="153">
        <v>542.96635457893615</v>
      </c>
      <c r="Q26" s="153"/>
      <c r="Y26" s="126"/>
      <c r="Z26" s="125"/>
    </row>
    <row r="27" spans="2:26" x14ac:dyDescent="0.25">
      <c r="N27" s="151" t="s">
        <v>102</v>
      </c>
      <c r="O27" s="154">
        <v>311.1617502643258</v>
      </c>
      <c r="P27" s="153">
        <v>350.24428348245982</v>
      </c>
      <c r="Q27" s="153"/>
      <c r="Y27" s="126"/>
      <c r="Z27" s="125"/>
    </row>
    <row r="28" spans="2:26" x14ac:dyDescent="0.25">
      <c r="N28" s="151" t="s">
        <v>103</v>
      </c>
      <c r="O28" s="154">
        <v>506.00512940079278</v>
      </c>
      <c r="P28" s="153">
        <v>319.82691602861803</v>
      </c>
      <c r="Q28" s="153"/>
      <c r="Y28" s="126"/>
      <c r="Z28" s="125"/>
    </row>
    <row r="29" spans="2:26" x14ac:dyDescent="0.25">
      <c r="N29" s="151" t="s">
        <v>104</v>
      </c>
      <c r="O29" s="154">
        <v>635.98157870685361</v>
      </c>
      <c r="P29" s="153">
        <v>300.7409090909091</v>
      </c>
      <c r="Q29" s="153"/>
      <c r="Y29" s="126"/>
      <c r="Z29" s="125"/>
    </row>
    <row r="30" spans="2:26" x14ac:dyDescent="0.25">
      <c r="N30" s="151" t="s">
        <v>105</v>
      </c>
      <c r="O30" s="154">
        <v>356.25790201501388</v>
      </c>
      <c r="P30" s="153">
        <v>312.67803746006894</v>
      </c>
      <c r="Q30" s="153"/>
      <c r="Y30" s="126"/>
      <c r="Z30" s="125"/>
    </row>
    <row r="31" spans="2:26" x14ac:dyDescent="0.25">
      <c r="N31" s="151" t="s">
        <v>106</v>
      </c>
      <c r="O31" s="154">
        <v>288.94346153846152</v>
      </c>
      <c r="P31" s="153">
        <v>282.44499999999999</v>
      </c>
      <c r="Q31" s="153"/>
      <c r="Y31" s="126"/>
      <c r="Z31" s="125"/>
    </row>
    <row r="32" spans="2:26" x14ac:dyDescent="0.25">
      <c r="N32" s="151" t="s">
        <v>107</v>
      </c>
      <c r="O32" s="154">
        <v>693.415216883065</v>
      </c>
      <c r="P32" s="153">
        <v>312.54168410679188</v>
      </c>
      <c r="Q32" s="153"/>
      <c r="Y32" s="126"/>
      <c r="Z32" s="125"/>
    </row>
    <row r="33" spans="2:26" x14ac:dyDescent="0.25">
      <c r="N33" s="151" t="s">
        <v>119</v>
      </c>
      <c r="O33" s="154">
        <v>518.59911866802474</v>
      </c>
      <c r="P33" s="153">
        <v>285.03793103448277</v>
      </c>
      <c r="Q33" s="153"/>
      <c r="Y33" s="126"/>
      <c r="Z33" s="125"/>
    </row>
    <row r="34" spans="2:26" x14ac:dyDescent="0.25">
      <c r="N34" s="151" t="s">
        <v>109</v>
      </c>
      <c r="O34" s="154">
        <v>665.93563042067387</v>
      </c>
      <c r="P34" s="153">
        <v>293.38181818181818</v>
      </c>
      <c r="Q34" s="153"/>
      <c r="Y34" s="126"/>
      <c r="Z34" s="125"/>
    </row>
    <row r="35" spans="2:26" x14ac:dyDescent="0.25">
      <c r="N35" s="151" t="s">
        <v>110</v>
      </c>
      <c r="O35" s="154">
        <v>564.00480402960716</v>
      </c>
      <c r="P35" s="153">
        <v>332.00998567144785</v>
      </c>
      <c r="Q35" s="153"/>
      <c r="Y35" s="126"/>
      <c r="Z35" s="125"/>
    </row>
    <row r="36" spans="2:26" x14ac:dyDescent="0.25">
      <c r="O36" s="154"/>
      <c r="P36" s="154"/>
      <c r="Q36" s="154"/>
      <c r="Y36" s="126"/>
      <c r="Z36" s="125"/>
    </row>
    <row r="37" spans="2:26" ht="0.95" customHeight="1" x14ac:dyDescent="0.25">
      <c r="Y37" s="125"/>
      <c r="Z37" s="125"/>
    </row>
    <row r="38" spans="2:26" x14ac:dyDescent="0.25">
      <c r="B38" s="469" t="s">
        <v>111</v>
      </c>
      <c r="C38" s="469"/>
      <c r="D38" s="469"/>
      <c r="E38" s="469"/>
      <c r="F38" s="469"/>
      <c r="G38" s="469"/>
      <c r="H38" s="469"/>
      <c r="I38" s="469"/>
      <c r="J38" s="469"/>
      <c r="K38" s="469"/>
      <c r="L38" s="469"/>
      <c r="M38" s="469"/>
      <c r="Y38" s="125"/>
      <c r="Z38" s="125"/>
    </row>
    <row r="39" spans="2:26" x14ac:dyDescent="0.25">
      <c r="B39" s="200"/>
      <c r="Y39" s="125"/>
      <c r="Z39" s="125"/>
    </row>
    <row r="40" spans="2:26" x14ac:dyDescent="0.25">
      <c r="Y40" s="125"/>
      <c r="Z40" s="125"/>
    </row>
    <row r="41" spans="2:26" x14ac:dyDescent="0.25">
      <c r="Y41" s="125"/>
      <c r="Z41" s="125"/>
    </row>
    <row r="42" spans="2:26" x14ac:dyDescent="0.25">
      <c r="Y42" s="125"/>
      <c r="Z42" s="125"/>
    </row>
    <row r="43" spans="2:26" x14ac:dyDescent="0.25">
      <c r="Y43" s="125"/>
      <c r="Z43" s="125"/>
    </row>
    <row r="44" spans="2:26" x14ac:dyDescent="0.25">
      <c r="Y44" s="126"/>
      <c r="Z44" s="126"/>
    </row>
    <row r="45" spans="2:26" x14ac:dyDescent="0.25">
      <c r="Y45" s="126"/>
      <c r="Z45" s="126"/>
    </row>
    <row r="46" spans="2:26" x14ac:dyDescent="0.25">
      <c r="Y46" s="126"/>
      <c r="Z46" s="126"/>
    </row>
    <row r="47" spans="2:26" x14ac:dyDescent="0.25">
      <c r="Y47" s="126"/>
      <c r="Z47" s="126"/>
    </row>
    <row r="48" spans="2:26" x14ac:dyDescent="0.25">
      <c r="Y48" s="126"/>
      <c r="Z48" s="126"/>
    </row>
    <row r="49" spans="25:26" x14ac:dyDescent="0.25">
      <c r="Y49" s="126"/>
      <c r="Z49" s="126"/>
    </row>
  </sheetData>
  <mergeCells count="2">
    <mergeCell ref="B18:M18"/>
    <mergeCell ref="B38:M38"/>
  </mergeCells>
  <pageMargins left="0.25" right="0.25" top="0.75" bottom="0.75" header="0.3" footer="0.3"/>
  <pageSetup scale="93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6ACF38-2145-447A-BC60-693EB9A57BC7}">
  <sheetPr codeName="Hoja12">
    <pageSetUpPr fitToPage="1"/>
  </sheetPr>
  <dimension ref="B1:H13"/>
  <sheetViews>
    <sheetView zoomScaleNormal="100" zoomScaleSheetLayoutView="100" workbookViewId="0">
      <selection activeCell="F22" sqref="F22"/>
    </sheetView>
  </sheetViews>
  <sheetFormatPr baseColWidth="10" defaultColWidth="11.42578125" defaultRowHeight="15" x14ac:dyDescent="0.25"/>
  <cols>
    <col min="1" max="1" width="3.5703125" style="23" customWidth="1"/>
    <col min="2" max="2" width="18" style="23" customWidth="1"/>
    <col min="3" max="6" width="12.7109375" style="23" customWidth="1"/>
    <col min="7" max="16384" width="11.42578125" style="23"/>
  </cols>
  <sheetData>
    <row r="1" spans="2:8" ht="15.75" thickBot="1" x14ac:dyDescent="0.3"/>
    <row r="2" spans="2:8" ht="15.75" thickBot="1" x14ac:dyDescent="0.3">
      <c r="B2" s="492" t="s">
        <v>215</v>
      </c>
      <c r="C2" s="493"/>
      <c r="D2" s="493"/>
      <c r="E2" s="494"/>
      <c r="F2" s="495"/>
    </row>
    <row r="3" spans="2:8" ht="22.7" customHeight="1" x14ac:dyDescent="0.25">
      <c r="B3" s="496" t="s">
        <v>259</v>
      </c>
      <c r="C3" s="497"/>
      <c r="D3" s="497"/>
      <c r="E3" s="498"/>
      <c r="F3" s="499"/>
    </row>
    <row r="4" spans="2:8" x14ac:dyDescent="0.25">
      <c r="B4" s="201" t="s">
        <v>120</v>
      </c>
      <c r="C4" s="202">
        <v>2023</v>
      </c>
      <c r="D4" s="202">
        <v>2024</v>
      </c>
      <c r="E4" s="203">
        <v>2025</v>
      </c>
      <c r="F4" s="204" t="s">
        <v>255</v>
      </c>
    </row>
    <row r="5" spans="2:8" x14ac:dyDescent="0.25">
      <c r="B5" s="205" t="s">
        <v>121</v>
      </c>
      <c r="C5" s="167">
        <v>160.98529999999997</v>
      </c>
      <c r="D5" s="167">
        <v>270.11781999999994</v>
      </c>
      <c r="E5" s="168">
        <v>132.11121999999997</v>
      </c>
      <c r="F5" s="169">
        <v>16.031779999999998</v>
      </c>
      <c r="G5" s="143"/>
      <c r="H5" s="143"/>
    </row>
    <row r="6" spans="2:8" x14ac:dyDescent="0.25">
      <c r="B6" s="205" t="s">
        <v>122</v>
      </c>
      <c r="C6" s="167">
        <v>10029.632490000002</v>
      </c>
      <c r="D6" s="167">
        <v>11491.223920000004</v>
      </c>
      <c r="E6" s="168">
        <v>10934.210280000007</v>
      </c>
      <c r="F6" s="169">
        <v>675.58</v>
      </c>
      <c r="G6" s="143"/>
      <c r="H6" s="143"/>
    </row>
    <row r="7" spans="2:8" x14ac:dyDescent="0.25">
      <c r="B7" s="205" t="s">
        <v>123</v>
      </c>
      <c r="C7" s="167">
        <v>138883.69556999998</v>
      </c>
      <c r="D7" s="167">
        <v>148563.28003000017</v>
      </c>
      <c r="E7" s="168">
        <v>153772.47094999999</v>
      </c>
      <c r="F7" s="169">
        <v>8759.1276200000029</v>
      </c>
      <c r="G7" s="143"/>
      <c r="H7" s="143"/>
    </row>
    <row r="8" spans="2:8" x14ac:dyDescent="0.25">
      <c r="B8" s="205" t="s">
        <v>124</v>
      </c>
      <c r="C8" s="167">
        <v>93497.43750999996</v>
      </c>
      <c r="D8" s="167">
        <v>101135.17909999989</v>
      </c>
      <c r="E8" s="168">
        <v>105778.31999999999</v>
      </c>
      <c r="F8" s="169">
        <v>8958.4550000000017</v>
      </c>
      <c r="G8" s="143"/>
      <c r="H8" s="143"/>
    </row>
    <row r="9" spans="2:8" ht="15.75" thickBot="1" x14ac:dyDescent="0.3">
      <c r="B9" s="206" t="s">
        <v>97</v>
      </c>
      <c r="C9" s="172">
        <v>242571.75086999993</v>
      </c>
      <c r="D9" s="172">
        <v>261459.80087000006</v>
      </c>
      <c r="E9" s="173">
        <v>270617.11245000002</v>
      </c>
      <c r="F9" s="174">
        <v>18409.194400000004</v>
      </c>
      <c r="G9" s="143"/>
      <c r="H9" s="143"/>
    </row>
    <row r="10" spans="2:8" ht="30.75" customHeight="1" thickBot="1" x14ac:dyDescent="0.3">
      <c r="B10" s="500" t="s">
        <v>265</v>
      </c>
      <c r="C10" s="501"/>
      <c r="D10" s="501"/>
      <c r="E10" s="501"/>
      <c r="F10" s="502"/>
    </row>
    <row r="11" spans="2:8" x14ac:dyDescent="0.25">
      <c r="B11" s="59" t="s">
        <v>76</v>
      </c>
    </row>
    <row r="12" spans="2:8" x14ac:dyDescent="0.25">
      <c r="C12" s="207"/>
      <c r="D12" s="207"/>
      <c r="E12" s="207"/>
      <c r="F12" s="207"/>
    </row>
    <row r="13" spans="2:8" x14ac:dyDescent="0.25">
      <c r="C13" s="207"/>
      <c r="D13" s="207"/>
      <c r="E13" s="207"/>
      <c r="F13" s="207"/>
    </row>
  </sheetData>
  <mergeCells count="3">
    <mergeCell ref="B2:F2"/>
    <mergeCell ref="B3:F3"/>
    <mergeCell ref="B10:F10"/>
  </mergeCells>
  <pageMargins left="0.25" right="0.25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57138F-B62A-49CF-A471-9F02EA40B34C}">
  <sheetPr codeName="Hoja13">
    <pageSetUpPr fitToPage="1"/>
  </sheetPr>
  <dimension ref="A1:R33"/>
  <sheetViews>
    <sheetView zoomScaleNormal="100" zoomScaleSheetLayoutView="80" workbookViewId="0">
      <selection activeCell="B30" sqref="B30"/>
    </sheetView>
  </sheetViews>
  <sheetFormatPr baseColWidth="10" defaultColWidth="11.42578125" defaultRowHeight="15" x14ac:dyDescent="0.25"/>
  <cols>
    <col min="1" max="1" width="8.42578125" style="23" customWidth="1"/>
    <col min="2" max="2" width="17" style="23" customWidth="1"/>
    <col min="3" max="10" width="9.85546875" style="23" customWidth="1"/>
    <col min="11" max="11" width="11.5703125" style="23" customWidth="1"/>
    <col min="12" max="13" width="12" style="23" customWidth="1"/>
    <col min="14" max="14" width="11.140625" style="23" customWidth="1"/>
    <col min="15" max="16" width="11.42578125" style="23" customWidth="1"/>
    <col min="17" max="16384" width="11.42578125" style="23"/>
  </cols>
  <sheetData>
    <row r="1" spans="1:18" ht="15.75" thickBot="1" x14ac:dyDescent="0.3"/>
    <row r="2" spans="1:18" ht="15.75" thickBot="1" x14ac:dyDescent="0.3">
      <c r="B2" s="492" t="s">
        <v>216</v>
      </c>
      <c r="C2" s="493"/>
      <c r="D2" s="493"/>
      <c r="E2" s="493"/>
      <c r="F2" s="493"/>
      <c r="G2" s="493"/>
      <c r="H2" s="493"/>
      <c r="I2" s="493"/>
      <c r="J2" s="495"/>
    </row>
    <row r="3" spans="1:18" ht="21" customHeight="1" x14ac:dyDescent="0.25">
      <c r="B3" s="503" t="s">
        <v>22</v>
      </c>
      <c r="C3" s="504"/>
      <c r="D3" s="504"/>
      <c r="E3" s="504"/>
      <c r="F3" s="504"/>
      <c r="G3" s="504"/>
      <c r="H3" s="504"/>
      <c r="I3" s="504"/>
      <c r="J3" s="505"/>
    </row>
    <row r="4" spans="1:18" x14ac:dyDescent="0.25">
      <c r="B4" s="512" t="s">
        <v>81</v>
      </c>
      <c r="C4" s="506">
        <v>2023</v>
      </c>
      <c r="D4" s="507"/>
      <c r="E4" s="506">
        <v>2024</v>
      </c>
      <c r="F4" s="507"/>
      <c r="G4" s="508">
        <v>2025</v>
      </c>
      <c r="H4" s="509"/>
      <c r="I4" s="510" t="s">
        <v>255</v>
      </c>
      <c r="J4" s="511"/>
    </row>
    <row r="5" spans="1:18" ht="20.25" customHeight="1" x14ac:dyDescent="0.25">
      <c r="B5" s="513"/>
      <c r="C5" s="208" t="s">
        <v>82</v>
      </c>
      <c r="D5" s="209" t="s">
        <v>83</v>
      </c>
      <c r="E5" s="208" t="s">
        <v>82</v>
      </c>
      <c r="F5" s="209" t="s">
        <v>83</v>
      </c>
      <c r="G5" s="208" t="s">
        <v>82</v>
      </c>
      <c r="H5" s="209" t="s">
        <v>83</v>
      </c>
      <c r="I5" s="208" t="s">
        <v>82</v>
      </c>
      <c r="J5" s="210" t="s">
        <v>83</v>
      </c>
    </row>
    <row r="6" spans="1:18" ht="21.75" customHeight="1" x14ac:dyDescent="0.25">
      <c r="B6" s="514"/>
      <c r="C6" s="211" t="s">
        <v>243</v>
      </c>
      <c r="D6" s="212" t="s">
        <v>244</v>
      </c>
      <c r="E6" s="211" t="s">
        <v>243</v>
      </c>
      <c r="F6" s="212" t="s">
        <v>244</v>
      </c>
      <c r="G6" s="211" t="s">
        <v>243</v>
      </c>
      <c r="H6" s="212" t="s">
        <v>244</v>
      </c>
      <c r="I6" s="211" t="s">
        <v>243</v>
      </c>
      <c r="J6" s="213" t="s">
        <v>244</v>
      </c>
    </row>
    <row r="7" spans="1:18" x14ac:dyDescent="0.25">
      <c r="A7" s="214"/>
      <c r="B7" s="162" t="s">
        <v>86</v>
      </c>
      <c r="C7" s="215"/>
      <c r="D7" s="139"/>
      <c r="E7" s="215"/>
      <c r="F7" s="139"/>
      <c r="G7" s="138">
        <v>12.5</v>
      </c>
      <c r="H7" s="139">
        <v>502.88</v>
      </c>
      <c r="I7" s="138"/>
      <c r="J7" s="141"/>
      <c r="K7" s="207"/>
      <c r="L7" s="143"/>
      <c r="M7" s="216"/>
      <c r="N7" s="214"/>
      <c r="O7" s="214"/>
      <c r="P7" s="214"/>
      <c r="Q7" s="214"/>
      <c r="R7" s="214"/>
    </row>
    <row r="8" spans="1:18" x14ac:dyDescent="0.25">
      <c r="A8" s="214"/>
      <c r="B8" s="162" t="s">
        <v>125</v>
      </c>
      <c r="C8" s="215">
        <v>472</v>
      </c>
      <c r="D8" s="139">
        <v>648.43262711864395</v>
      </c>
      <c r="E8" s="215">
        <v>85.207999999999998</v>
      </c>
      <c r="F8" s="139">
        <v>606.10869871373575</v>
      </c>
      <c r="G8" s="138">
        <v>242.83999999999997</v>
      </c>
      <c r="H8" s="139">
        <v>537.15697578652612</v>
      </c>
      <c r="I8" s="138"/>
      <c r="J8" s="141"/>
      <c r="K8" s="207"/>
      <c r="L8" s="143"/>
      <c r="M8" s="216"/>
      <c r="N8" s="214"/>
      <c r="O8" s="214"/>
      <c r="P8" s="214"/>
      <c r="Q8" s="214"/>
      <c r="R8" s="214"/>
    </row>
    <row r="9" spans="1:18" x14ac:dyDescent="0.25">
      <c r="A9" s="214"/>
      <c r="B9" s="162" t="s">
        <v>87</v>
      </c>
      <c r="C9" s="215">
        <v>21263.94</v>
      </c>
      <c r="D9" s="139">
        <v>585.06301795433956</v>
      </c>
      <c r="E9" s="215">
        <v>18269.340000000011</v>
      </c>
      <c r="F9" s="139">
        <v>551.42468365031209</v>
      </c>
      <c r="G9" s="138">
        <v>18385.485000000001</v>
      </c>
      <c r="H9" s="139">
        <v>477.55732796823133</v>
      </c>
      <c r="I9" s="138">
        <v>1622.6</v>
      </c>
      <c r="J9" s="141">
        <v>445.84204363367439</v>
      </c>
      <c r="K9" s="207"/>
      <c r="L9" s="143"/>
      <c r="M9" s="216"/>
      <c r="N9" s="214"/>
      <c r="O9" s="214"/>
      <c r="P9" s="214"/>
      <c r="Q9" s="214"/>
      <c r="R9" s="214"/>
    </row>
    <row r="10" spans="1:18" x14ac:dyDescent="0.25">
      <c r="A10" s="214"/>
      <c r="B10" s="162" t="s">
        <v>88</v>
      </c>
      <c r="C10" s="215">
        <v>2993.9615000000003</v>
      </c>
      <c r="D10" s="139">
        <v>651.36014942075894</v>
      </c>
      <c r="E10" s="215">
        <v>2551.0100000000011</v>
      </c>
      <c r="F10" s="139">
        <v>662.83733501632651</v>
      </c>
      <c r="G10" s="138">
        <v>442</v>
      </c>
      <c r="H10" s="139">
        <v>544.11764705882354</v>
      </c>
      <c r="I10" s="138"/>
      <c r="J10" s="141"/>
      <c r="K10" s="207"/>
      <c r="L10" s="143"/>
      <c r="M10" s="216"/>
      <c r="N10" s="214"/>
      <c r="O10" s="214"/>
      <c r="P10" s="214"/>
      <c r="Q10" s="214"/>
      <c r="R10" s="214"/>
    </row>
    <row r="11" spans="1:18" x14ac:dyDescent="0.25">
      <c r="A11" s="214"/>
      <c r="B11" s="162" t="s">
        <v>89</v>
      </c>
      <c r="C11" s="215"/>
      <c r="D11" s="139"/>
      <c r="E11" s="215">
        <v>3.0599999999999996</v>
      </c>
      <c r="F11" s="139">
        <v>1552.9411764705885</v>
      </c>
      <c r="G11" s="138"/>
      <c r="H11" s="139"/>
      <c r="I11" s="138"/>
      <c r="J11" s="141"/>
      <c r="K11" s="207"/>
      <c r="L11" s="143"/>
      <c r="M11" s="216"/>
      <c r="N11" s="214"/>
      <c r="O11" s="214"/>
      <c r="P11" s="214"/>
      <c r="Q11" s="214"/>
      <c r="R11" s="214"/>
    </row>
    <row r="12" spans="1:18" x14ac:dyDescent="0.25">
      <c r="A12" s="214"/>
      <c r="B12" s="162" t="s">
        <v>90</v>
      </c>
      <c r="C12" s="215">
        <v>1567</v>
      </c>
      <c r="D12" s="139">
        <v>633.00765794511801</v>
      </c>
      <c r="E12" s="215">
        <v>1950.06</v>
      </c>
      <c r="F12" s="139">
        <v>536.76388418817885</v>
      </c>
      <c r="G12" s="138">
        <v>1633.04</v>
      </c>
      <c r="H12" s="139">
        <v>508.44047298290309</v>
      </c>
      <c r="I12" s="138">
        <v>207.8</v>
      </c>
      <c r="J12" s="141">
        <v>426.96000962463904</v>
      </c>
      <c r="K12" s="207"/>
      <c r="L12" s="143"/>
      <c r="M12" s="216"/>
      <c r="N12" s="214"/>
      <c r="O12" s="214"/>
      <c r="P12" s="214"/>
      <c r="Q12" s="214"/>
      <c r="R12" s="214"/>
    </row>
    <row r="13" spans="1:18" x14ac:dyDescent="0.25">
      <c r="A13" s="214"/>
      <c r="B13" s="162" t="s">
        <v>127</v>
      </c>
      <c r="C13" s="215">
        <v>132.5</v>
      </c>
      <c r="D13" s="139">
        <v>659.36045283018859</v>
      </c>
      <c r="E13" s="215">
        <v>150.5</v>
      </c>
      <c r="F13" s="139">
        <v>618.67056478405323</v>
      </c>
      <c r="G13" s="138">
        <v>156.75</v>
      </c>
      <c r="H13" s="139">
        <v>543.24497607655496</v>
      </c>
      <c r="I13" s="138"/>
      <c r="J13" s="141"/>
      <c r="K13" s="207"/>
      <c r="L13" s="143"/>
      <c r="M13" s="216"/>
      <c r="N13" s="214"/>
      <c r="O13" s="214"/>
      <c r="P13" s="214"/>
      <c r="Q13" s="214"/>
      <c r="R13" s="214"/>
    </row>
    <row r="14" spans="1:18" x14ac:dyDescent="0.25">
      <c r="A14" s="214"/>
      <c r="B14" s="162" t="s">
        <v>112</v>
      </c>
      <c r="C14" s="215">
        <v>4.5359999999999996</v>
      </c>
      <c r="D14" s="139">
        <v>732.43827160493834</v>
      </c>
      <c r="E14" s="215">
        <v>0.28748000000000001</v>
      </c>
      <c r="F14" s="139">
        <v>8061.8477807151794</v>
      </c>
      <c r="G14" s="138"/>
      <c r="H14" s="139"/>
      <c r="I14" s="138"/>
      <c r="J14" s="141"/>
      <c r="K14" s="207"/>
      <c r="L14" s="217"/>
      <c r="M14" s="216"/>
      <c r="N14" s="214"/>
      <c r="O14" s="214"/>
      <c r="P14" s="214"/>
      <c r="Q14" s="214"/>
      <c r="R14" s="214"/>
    </row>
    <row r="15" spans="1:18" x14ac:dyDescent="0.25">
      <c r="A15" s="214"/>
      <c r="B15" s="162" t="s">
        <v>92</v>
      </c>
      <c r="C15" s="215">
        <v>20239.818000000003</v>
      </c>
      <c r="D15" s="139">
        <v>689.23823228054721</v>
      </c>
      <c r="E15" s="215">
        <v>20780.380119999998</v>
      </c>
      <c r="F15" s="139">
        <v>627.12679723589179</v>
      </c>
      <c r="G15" s="138">
        <v>19849.101000000002</v>
      </c>
      <c r="H15" s="139">
        <v>550.84194997042948</v>
      </c>
      <c r="I15" s="138">
        <v>1001.07</v>
      </c>
      <c r="J15" s="141">
        <v>532.62800803140647</v>
      </c>
      <c r="K15" s="207"/>
      <c r="L15" s="143"/>
      <c r="M15" s="216"/>
      <c r="N15" s="214"/>
      <c r="O15" s="214"/>
      <c r="P15" s="214"/>
      <c r="Q15" s="214"/>
      <c r="R15" s="214"/>
    </row>
    <row r="16" spans="1:18" x14ac:dyDescent="0.25">
      <c r="A16" s="214"/>
      <c r="B16" s="162" t="s">
        <v>128</v>
      </c>
      <c r="C16" s="215">
        <v>33.799999999999997</v>
      </c>
      <c r="D16" s="139">
        <v>643.12544378698226</v>
      </c>
      <c r="E16" s="215">
        <v>60</v>
      </c>
      <c r="F16" s="139">
        <v>597.99150000000009</v>
      </c>
      <c r="G16" s="138">
        <v>44.2</v>
      </c>
      <c r="H16" s="139">
        <v>541.82375565610857</v>
      </c>
      <c r="I16" s="138">
        <v>16.024999999999999</v>
      </c>
      <c r="J16" s="141">
        <v>500.03681747269894</v>
      </c>
      <c r="K16" s="207"/>
      <c r="L16" s="143"/>
      <c r="M16" s="216"/>
      <c r="N16" s="214"/>
      <c r="O16" s="214"/>
      <c r="P16" s="214"/>
      <c r="Q16" s="214"/>
      <c r="R16" s="214"/>
    </row>
    <row r="17" spans="1:18" x14ac:dyDescent="0.25">
      <c r="A17" s="214"/>
      <c r="B17" s="162" t="s">
        <v>113</v>
      </c>
      <c r="C17" s="215">
        <v>3935</v>
      </c>
      <c r="D17" s="139">
        <v>485.78550444726812</v>
      </c>
      <c r="E17" s="215">
        <v>10703.075000000001</v>
      </c>
      <c r="F17" s="139">
        <v>548.7591285681915</v>
      </c>
      <c r="G17" s="138">
        <v>22412.424999999999</v>
      </c>
      <c r="H17" s="139">
        <v>507.85512768029332</v>
      </c>
      <c r="I17" s="138">
        <v>2370.8000000000002</v>
      </c>
      <c r="J17" s="141">
        <v>458.61286063775941</v>
      </c>
      <c r="K17" s="207"/>
      <c r="L17" s="143"/>
      <c r="M17" s="216"/>
      <c r="N17" s="214"/>
      <c r="O17" s="214"/>
      <c r="P17" s="214"/>
      <c r="Q17" s="214"/>
      <c r="R17" s="214"/>
    </row>
    <row r="18" spans="1:18" x14ac:dyDescent="0.25">
      <c r="A18" s="214"/>
      <c r="B18" s="162" t="s">
        <v>129</v>
      </c>
      <c r="C18" s="215">
        <v>1196</v>
      </c>
      <c r="D18" s="139">
        <v>681.34694816053525</v>
      </c>
      <c r="E18" s="215">
        <v>1352</v>
      </c>
      <c r="F18" s="139">
        <v>619.90015532544385</v>
      </c>
      <c r="G18" s="138">
        <v>967.2</v>
      </c>
      <c r="H18" s="139">
        <v>564.94623655913972</v>
      </c>
      <c r="I18" s="138"/>
      <c r="J18" s="141"/>
      <c r="K18" s="207"/>
      <c r="L18" s="143"/>
      <c r="M18" s="216"/>
      <c r="N18" s="214"/>
      <c r="O18" s="214"/>
      <c r="P18" s="214"/>
      <c r="Q18" s="214"/>
      <c r="R18" s="214"/>
    </row>
    <row r="19" spans="1:18" x14ac:dyDescent="0.25">
      <c r="A19" s="214"/>
      <c r="B19" s="162" t="s">
        <v>114</v>
      </c>
      <c r="C19" s="215">
        <v>416.9</v>
      </c>
      <c r="D19" s="139">
        <v>668.00940273446872</v>
      </c>
      <c r="E19" s="215"/>
      <c r="F19" s="139"/>
      <c r="G19" s="138"/>
      <c r="H19" s="139"/>
      <c r="I19" s="138"/>
      <c r="J19" s="141"/>
      <c r="K19" s="207"/>
      <c r="L19" s="143"/>
      <c r="M19" s="216"/>
      <c r="N19" s="214"/>
      <c r="O19" s="214"/>
      <c r="P19" s="214"/>
      <c r="Q19" s="214"/>
      <c r="R19" s="214"/>
    </row>
    <row r="20" spans="1:18" x14ac:dyDescent="0.25">
      <c r="A20" s="214"/>
      <c r="B20" s="162" t="s">
        <v>131</v>
      </c>
      <c r="C20" s="215">
        <v>364</v>
      </c>
      <c r="D20" s="139">
        <v>654.01230769230767</v>
      </c>
      <c r="E20" s="215">
        <v>418</v>
      </c>
      <c r="F20" s="139">
        <v>593.06401913875595</v>
      </c>
      <c r="G20" s="138">
        <v>319.5</v>
      </c>
      <c r="H20" s="139">
        <v>531.56181533646327</v>
      </c>
      <c r="I20" s="138"/>
      <c r="J20" s="141"/>
      <c r="K20" s="207"/>
      <c r="L20" s="143"/>
      <c r="M20" s="216"/>
      <c r="N20" s="214"/>
      <c r="O20" s="214"/>
      <c r="P20" s="214"/>
      <c r="Q20" s="214"/>
      <c r="R20" s="214"/>
    </row>
    <row r="21" spans="1:18" x14ac:dyDescent="0.25">
      <c r="A21" s="214"/>
      <c r="B21" s="162" t="s">
        <v>94</v>
      </c>
      <c r="C21" s="215">
        <v>27717.529010000002</v>
      </c>
      <c r="D21" s="139">
        <v>644.3862886751607</v>
      </c>
      <c r="E21" s="215">
        <v>28977.360000000001</v>
      </c>
      <c r="F21" s="139">
        <v>586.9862530610103</v>
      </c>
      <c r="G21" s="138">
        <v>28684.889000000006</v>
      </c>
      <c r="H21" s="139">
        <v>520.68717748916492</v>
      </c>
      <c r="I21" s="138">
        <v>1976.125</v>
      </c>
      <c r="J21" s="141">
        <v>499.1718641280284</v>
      </c>
      <c r="K21" s="207"/>
      <c r="L21" s="143"/>
      <c r="M21" s="216"/>
      <c r="N21" s="214"/>
      <c r="O21" s="214"/>
      <c r="P21" s="214"/>
      <c r="Q21" s="214"/>
      <c r="R21" s="214"/>
    </row>
    <row r="22" spans="1:18" x14ac:dyDescent="0.25">
      <c r="A22" s="214"/>
      <c r="B22" s="162" t="s">
        <v>95</v>
      </c>
      <c r="C22" s="215">
        <v>10192.069999999998</v>
      </c>
      <c r="D22" s="139">
        <v>692.63052255331843</v>
      </c>
      <c r="E22" s="215">
        <v>7300.5499999999956</v>
      </c>
      <c r="F22" s="139">
        <v>680.20991158200411</v>
      </c>
      <c r="G22" s="138">
        <v>5915.3300000000008</v>
      </c>
      <c r="H22" s="139">
        <v>552.40429697075228</v>
      </c>
      <c r="I22" s="138">
        <v>1151.76</v>
      </c>
      <c r="J22" s="141">
        <v>537.46553969576996</v>
      </c>
      <c r="K22" s="207"/>
      <c r="L22" s="143"/>
      <c r="M22" s="216"/>
      <c r="N22" s="214"/>
      <c r="O22" s="214"/>
      <c r="P22" s="214"/>
      <c r="Q22" s="214"/>
      <c r="R22" s="214"/>
    </row>
    <row r="23" spans="1:18" x14ac:dyDescent="0.25">
      <c r="A23" s="214"/>
      <c r="B23" s="162" t="s">
        <v>132</v>
      </c>
      <c r="C23" s="215">
        <v>26</v>
      </c>
      <c r="D23" s="139">
        <v>683.69230769230774</v>
      </c>
      <c r="E23" s="215">
        <v>5.25</v>
      </c>
      <c r="F23" s="139">
        <v>659.63238095238091</v>
      </c>
      <c r="G23" s="138">
        <v>115</v>
      </c>
      <c r="H23" s="139">
        <v>585.03234782608695</v>
      </c>
      <c r="I23" s="138">
        <v>28.5</v>
      </c>
      <c r="J23" s="141">
        <v>557.62736842105255</v>
      </c>
      <c r="K23" s="207"/>
      <c r="L23" s="143"/>
      <c r="M23" s="216"/>
      <c r="N23" s="214"/>
      <c r="O23" s="214"/>
      <c r="P23" s="214"/>
      <c r="Q23" s="214"/>
      <c r="R23" s="214"/>
    </row>
    <row r="24" spans="1:18" x14ac:dyDescent="0.25">
      <c r="A24" s="214"/>
      <c r="B24" s="162" t="s">
        <v>115</v>
      </c>
      <c r="C24" s="215">
        <v>385.45</v>
      </c>
      <c r="D24" s="139">
        <v>619.68862368660007</v>
      </c>
      <c r="E24" s="215">
        <v>1036</v>
      </c>
      <c r="F24" s="139">
        <v>599.42802123552121</v>
      </c>
      <c r="G24" s="138">
        <v>1068.81</v>
      </c>
      <c r="H24" s="139">
        <v>555.96426867263608</v>
      </c>
      <c r="I24" s="138">
        <v>219.77500000000001</v>
      </c>
      <c r="J24" s="141">
        <v>500.47462177226708</v>
      </c>
      <c r="K24" s="207"/>
      <c r="L24" s="143"/>
      <c r="M24" s="216"/>
      <c r="N24" s="214"/>
      <c r="O24" s="214"/>
      <c r="P24" s="214"/>
      <c r="Q24" s="214"/>
      <c r="R24" s="214"/>
    </row>
    <row r="25" spans="1:18" x14ac:dyDescent="0.25">
      <c r="A25" s="214"/>
      <c r="B25" s="162" t="s">
        <v>133</v>
      </c>
      <c r="C25" s="215">
        <v>7</v>
      </c>
      <c r="D25" s="139">
        <v>647.14285714285711</v>
      </c>
      <c r="E25" s="215"/>
      <c r="F25" s="139"/>
      <c r="G25" s="138">
        <v>10</v>
      </c>
      <c r="H25" s="139">
        <v>485</v>
      </c>
      <c r="I25" s="138"/>
      <c r="J25" s="141"/>
      <c r="K25" s="207"/>
      <c r="L25" s="143"/>
      <c r="M25" s="216"/>
      <c r="N25" s="214"/>
      <c r="O25" s="214"/>
      <c r="P25" s="214"/>
      <c r="Q25" s="214"/>
      <c r="R25" s="214"/>
    </row>
    <row r="26" spans="1:18" x14ac:dyDescent="0.25">
      <c r="A26" s="214"/>
      <c r="B26" s="162" t="s">
        <v>96</v>
      </c>
      <c r="C26" s="215">
        <v>2548.933</v>
      </c>
      <c r="D26" s="139">
        <v>651.83202540043226</v>
      </c>
      <c r="E26" s="215">
        <v>7491.0985000000001</v>
      </c>
      <c r="F26" s="139">
        <v>622.28148648692843</v>
      </c>
      <c r="G26" s="138">
        <v>5506</v>
      </c>
      <c r="H26" s="139">
        <v>542.52331274972755</v>
      </c>
      <c r="I26" s="138">
        <v>364</v>
      </c>
      <c r="J26" s="141">
        <v>499.25142857142856</v>
      </c>
      <c r="K26" s="207"/>
      <c r="L26" s="143"/>
      <c r="M26" s="216"/>
      <c r="N26" s="214"/>
      <c r="O26" s="214"/>
      <c r="P26" s="214"/>
      <c r="Q26" s="214"/>
      <c r="R26" s="214"/>
    </row>
    <row r="27" spans="1:18" x14ac:dyDescent="0.25">
      <c r="A27" s="214"/>
      <c r="B27" s="218" t="s">
        <v>134</v>
      </c>
      <c r="C27" s="219">
        <v>1</v>
      </c>
      <c r="D27" s="220">
        <v>677</v>
      </c>
      <c r="E27" s="219">
        <v>2</v>
      </c>
      <c r="F27" s="220">
        <v>670</v>
      </c>
      <c r="G27" s="221">
        <v>13.25</v>
      </c>
      <c r="H27" s="220">
        <v>612.00981132075469</v>
      </c>
      <c r="I27" s="221"/>
      <c r="J27" s="222"/>
      <c r="K27" s="207"/>
      <c r="L27" s="143"/>
      <c r="M27" s="216"/>
      <c r="N27" s="214"/>
      <c r="O27" s="214"/>
      <c r="P27" s="214"/>
      <c r="Q27" s="214"/>
      <c r="R27" s="214"/>
    </row>
    <row r="28" spans="1:18" ht="15.75" thickBot="1" x14ac:dyDescent="0.3">
      <c r="A28" s="214"/>
      <c r="B28" s="163" t="s">
        <v>97</v>
      </c>
      <c r="C28" s="224">
        <v>93497.437510000003</v>
      </c>
      <c r="D28" s="147">
        <v>639.99422447914731</v>
      </c>
      <c r="E28" s="224">
        <v>101135.17910000001</v>
      </c>
      <c r="F28" s="147">
        <v>595.77138554748421</v>
      </c>
      <c r="G28" s="146">
        <v>105778.32</v>
      </c>
      <c r="H28" s="147">
        <v>519.89944272134346</v>
      </c>
      <c r="I28" s="146">
        <v>8958.4549999999999</v>
      </c>
      <c r="J28" s="149">
        <v>485.98837522764808</v>
      </c>
      <c r="K28" s="207"/>
      <c r="L28" s="143"/>
      <c r="M28" s="223"/>
      <c r="N28" s="214"/>
      <c r="O28" s="214"/>
      <c r="P28" s="214"/>
      <c r="Q28" s="214"/>
      <c r="R28" s="214"/>
    </row>
    <row r="29" spans="1:18" ht="31.7" customHeight="1" thickBot="1" x14ac:dyDescent="0.3">
      <c r="A29" s="214"/>
      <c r="B29" s="500" t="s">
        <v>265</v>
      </c>
      <c r="C29" s="501"/>
      <c r="D29" s="501"/>
      <c r="E29" s="501"/>
      <c r="F29" s="501"/>
      <c r="G29" s="501"/>
      <c r="H29" s="501"/>
      <c r="I29" s="501"/>
      <c r="J29" s="502"/>
    </row>
    <row r="30" spans="1:18" x14ac:dyDescent="0.25">
      <c r="A30" s="214"/>
    </row>
    <row r="31" spans="1:18" x14ac:dyDescent="0.25">
      <c r="A31" s="214"/>
      <c r="H31" s="23" t="s">
        <v>76</v>
      </c>
    </row>
    <row r="32" spans="1:18" x14ac:dyDescent="0.25">
      <c r="A32" s="214"/>
    </row>
    <row r="33" ht="32.25" customHeight="1" x14ac:dyDescent="0.25"/>
  </sheetData>
  <mergeCells count="8">
    <mergeCell ref="B2:J2"/>
    <mergeCell ref="B3:J3"/>
    <mergeCell ref="B29:J29"/>
    <mergeCell ref="C4:D4"/>
    <mergeCell ref="E4:F4"/>
    <mergeCell ref="G4:H4"/>
    <mergeCell ref="I4:J4"/>
    <mergeCell ref="B4:B6"/>
  </mergeCells>
  <pageMargins left="0.25" right="0.25" top="0.75" bottom="0.75" header="0.3" footer="0.3"/>
  <pageSetup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579783-BD65-4C78-8651-5AE7FFD195DF}">
  <sheetPr codeName="Hoja14">
    <pageSetUpPr fitToPage="1"/>
  </sheetPr>
  <dimension ref="A1:S40"/>
  <sheetViews>
    <sheetView topLeftCell="A15" zoomScaleNormal="100" zoomScaleSheetLayoutView="120" workbookViewId="0">
      <selection activeCell="B29" sqref="B29"/>
    </sheetView>
  </sheetViews>
  <sheetFormatPr baseColWidth="10" defaultColWidth="11.42578125" defaultRowHeight="15" x14ac:dyDescent="0.25"/>
  <cols>
    <col min="1" max="1" width="5.140625" style="23" customWidth="1"/>
    <col min="2" max="2" width="16.140625" style="23" customWidth="1"/>
    <col min="3" max="18" width="8.140625" style="23" customWidth="1"/>
    <col min="19" max="19" width="2.42578125" style="23" customWidth="1"/>
    <col min="20" max="16384" width="11.42578125" style="23"/>
  </cols>
  <sheetData>
    <row r="1" spans="1:19" ht="9" customHeight="1" thickBot="1" x14ac:dyDescent="0.3"/>
    <row r="2" spans="1:19" ht="15.75" thickBot="1" x14ac:dyDescent="0.3">
      <c r="B2" s="518" t="s">
        <v>217</v>
      </c>
      <c r="C2" s="519"/>
      <c r="D2" s="519"/>
      <c r="E2" s="519"/>
      <c r="F2" s="519"/>
      <c r="G2" s="519"/>
      <c r="H2" s="519"/>
      <c r="I2" s="519"/>
      <c r="J2" s="519"/>
      <c r="K2" s="519"/>
      <c r="L2" s="519"/>
      <c r="M2" s="519"/>
      <c r="N2" s="519"/>
      <c r="O2" s="519"/>
      <c r="P2" s="519"/>
      <c r="Q2" s="519"/>
      <c r="R2" s="520"/>
      <c r="S2" s="23" t="s">
        <v>76</v>
      </c>
    </row>
    <row r="3" spans="1:19" x14ac:dyDescent="0.25">
      <c r="B3" s="521" t="s">
        <v>260</v>
      </c>
      <c r="C3" s="522"/>
      <c r="D3" s="522"/>
      <c r="E3" s="522"/>
      <c r="F3" s="522"/>
      <c r="G3" s="522"/>
      <c r="H3" s="522"/>
      <c r="I3" s="522"/>
      <c r="J3" s="522"/>
      <c r="K3" s="522"/>
      <c r="L3" s="522"/>
      <c r="M3" s="522"/>
      <c r="N3" s="522"/>
      <c r="O3" s="522"/>
      <c r="P3" s="522"/>
      <c r="Q3" s="522"/>
      <c r="R3" s="523"/>
    </row>
    <row r="4" spans="1:19" ht="14.25" customHeight="1" x14ac:dyDescent="0.25">
      <c r="B4" s="225" t="s">
        <v>185</v>
      </c>
      <c r="C4" s="515">
        <v>2023</v>
      </c>
      <c r="D4" s="515"/>
      <c r="E4" s="515"/>
      <c r="F4" s="515"/>
      <c r="G4" s="515">
        <v>2024</v>
      </c>
      <c r="H4" s="515"/>
      <c r="I4" s="515"/>
      <c r="J4" s="515"/>
      <c r="K4" s="515">
        <v>2025</v>
      </c>
      <c r="L4" s="515"/>
      <c r="M4" s="515"/>
      <c r="N4" s="515"/>
      <c r="O4" s="515" t="s">
        <v>255</v>
      </c>
      <c r="P4" s="515"/>
      <c r="Q4" s="515"/>
      <c r="R4" s="516"/>
    </row>
    <row r="5" spans="1:19" x14ac:dyDescent="0.25">
      <c r="B5" s="226" t="s">
        <v>81</v>
      </c>
      <c r="C5" s="234" t="s">
        <v>117</v>
      </c>
      <c r="D5" s="237" t="s">
        <v>118</v>
      </c>
      <c r="E5" s="237" t="s">
        <v>136</v>
      </c>
      <c r="F5" s="233" t="s">
        <v>138</v>
      </c>
      <c r="G5" s="234" t="s">
        <v>117</v>
      </c>
      <c r="H5" s="237" t="s">
        <v>118</v>
      </c>
      <c r="I5" s="237" t="s">
        <v>136</v>
      </c>
      <c r="J5" s="233" t="s">
        <v>138</v>
      </c>
      <c r="K5" s="234">
        <v>11041200</v>
      </c>
      <c r="L5" s="237" t="s">
        <v>118</v>
      </c>
      <c r="M5" s="237" t="s">
        <v>136</v>
      </c>
      <c r="N5" s="233" t="s">
        <v>138</v>
      </c>
      <c r="O5" s="234">
        <v>11041200</v>
      </c>
      <c r="P5" s="237" t="s">
        <v>118</v>
      </c>
      <c r="Q5" s="237" t="s">
        <v>136</v>
      </c>
      <c r="R5" s="240" t="s">
        <v>138</v>
      </c>
    </row>
    <row r="6" spans="1:19" ht="16.5" customHeight="1" x14ac:dyDescent="0.25">
      <c r="B6" s="243" t="s">
        <v>86</v>
      </c>
      <c r="C6" s="235"/>
      <c r="D6" s="238"/>
      <c r="E6" s="238"/>
      <c r="F6" s="228"/>
      <c r="G6" s="235"/>
      <c r="H6" s="238"/>
      <c r="I6" s="238"/>
      <c r="J6" s="228"/>
      <c r="K6" s="235"/>
      <c r="L6" s="238">
        <v>12.5</v>
      </c>
      <c r="M6" s="238"/>
      <c r="N6" s="228"/>
      <c r="O6" s="235"/>
      <c r="P6" s="238"/>
      <c r="Q6" s="238"/>
      <c r="R6" s="241"/>
    </row>
    <row r="7" spans="1:19" ht="16.5" customHeight="1" x14ac:dyDescent="0.25">
      <c r="A7" s="229"/>
      <c r="B7" s="243" t="s">
        <v>125</v>
      </c>
      <c r="C7" s="235"/>
      <c r="D7" s="238">
        <v>472</v>
      </c>
      <c r="E7" s="238"/>
      <c r="F7" s="228"/>
      <c r="G7" s="235"/>
      <c r="H7" s="238">
        <v>85.1</v>
      </c>
      <c r="I7" s="238"/>
      <c r="J7" s="228">
        <v>0.108</v>
      </c>
      <c r="K7" s="235"/>
      <c r="L7" s="238">
        <v>242.83999999999997</v>
      </c>
      <c r="M7" s="238"/>
      <c r="N7" s="228"/>
      <c r="O7" s="235"/>
      <c r="P7" s="238"/>
      <c r="Q7" s="238"/>
      <c r="R7" s="241"/>
    </row>
    <row r="8" spans="1:19" ht="16.5" customHeight="1" x14ac:dyDescent="0.25">
      <c r="A8" s="229"/>
      <c r="B8" s="243" t="s">
        <v>87</v>
      </c>
      <c r="C8" s="235"/>
      <c r="D8" s="238">
        <v>21263.94</v>
      </c>
      <c r="E8" s="238"/>
      <c r="F8" s="228"/>
      <c r="G8" s="235">
        <v>26.25</v>
      </c>
      <c r="H8" s="238">
        <v>18231.090000000011</v>
      </c>
      <c r="I8" s="238">
        <v>12</v>
      </c>
      <c r="J8" s="228"/>
      <c r="K8" s="235">
        <v>26.25</v>
      </c>
      <c r="L8" s="238">
        <v>18359.235000000001</v>
      </c>
      <c r="M8" s="238"/>
      <c r="N8" s="228"/>
      <c r="O8" s="235"/>
      <c r="P8" s="238">
        <v>1622.6</v>
      </c>
      <c r="Q8" s="238"/>
      <c r="R8" s="241"/>
    </row>
    <row r="9" spans="1:19" ht="16.5" customHeight="1" x14ac:dyDescent="0.25">
      <c r="A9" s="229"/>
      <c r="B9" s="243" t="s">
        <v>88</v>
      </c>
      <c r="C9" s="235"/>
      <c r="D9" s="238">
        <v>2993.9615000000003</v>
      </c>
      <c r="E9" s="238"/>
      <c r="F9" s="228"/>
      <c r="G9" s="235"/>
      <c r="H9" s="238">
        <v>2551.0100000000011</v>
      </c>
      <c r="I9" s="238"/>
      <c r="J9" s="228"/>
      <c r="K9" s="235"/>
      <c r="L9" s="238">
        <v>442</v>
      </c>
      <c r="M9" s="238"/>
      <c r="N9" s="228"/>
      <c r="O9" s="235"/>
      <c r="P9" s="238"/>
      <c r="Q9" s="238"/>
      <c r="R9" s="241"/>
    </row>
    <row r="10" spans="1:19" ht="16.5" customHeight="1" x14ac:dyDescent="0.25">
      <c r="A10" s="229"/>
      <c r="B10" s="243" t="s">
        <v>89</v>
      </c>
      <c r="C10" s="235"/>
      <c r="D10" s="238"/>
      <c r="E10" s="238"/>
      <c r="F10" s="228"/>
      <c r="G10" s="235"/>
      <c r="H10" s="238"/>
      <c r="I10" s="238"/>
      <c r="J10" s="228">
        <v>3.0599999999999996</v>
      </c>
      <c r="K10" s="235"/>
      <c r="L10" s="238"/>
      <c r="M10" s="238"/>
      <c r="N10" s="228"/>
      <c r="O10" s="235"/>
      <c r="P10" s="238"/>
      <c r="Q10" s="238"/>
      <c r="R10" s="241"/>
    </row>
    <row r="11" spans="1:19" ht="16.5" customHeight="1" x14ac:dyDescent="0.25">
      <c r="A11" s="229"/>
      <c r="B11" s="243" t="s">
        <v>90</v>
      </c>
      <c r="C11" s="235"/>
      <c r="D11" s="238">
        <v>1256</v>
      </c>
      <c r="E11" s="238">
        <v>311</v>
      </c>
      <c r="F11" s="228"/>
      <c r="G11" s="235"/>
      <c r="H11" s="238">
        <v>1950.06</v>
      </c>
      <c r="I11" s="238"/>
      <c r="J11" s="228"/>
      <c r="K11" s="235"/>
      <c r="L11" s="238">
        <v>1633.04</v>
      </c>
      <c r="M11" s="238"/>
      <c r="N11" s="228"/>
      <c r="O11" s="235"/>
      <c r="P11" s="238">
        <v>207.8</v>
      </c>
      <c r="Q11" s="238"/>
      <c r="R11" s="241"/>
    </row>
    <row r="12" spans="1:19" ht="16.5" customHeight="1" x14ac:dyDescent="0.25">
      <c r="A12" s="229"/>
      <c r="B12" s="243" t="s">
        <v>127</v>
      </c>
      <c r="C12" s="235"/>
      <c r="D12" s="238">
        <v>132.5</v>
      </c>
      <c r="E12" s="238"/>
      <c r="F12" s="228"/>
      <c r="G12" s="235"/>
      <c r="H12" s="238">
        <v>150.5</v>
      </c>
      <c r="I12" s="238"/>
      <c r="J12" s="228"/>
      <c r="K12" s="235"/>
      <c r="L12" s="238">
        <v>156.75</v>
      </c>
      <c r="M12" s="238"/>
      <c r="N12" s="228"/>
      <c r="O12" s="235"/>
      <c r="P12" s="238"/>
      <c r="Q12" s="238"/>
      <c r="R12" s="241"/>
    </row>
    <row r="13" spans="1:19" ht="16.5" customHeight="1" x14ac:dyDescent="0.25">
      <c r="A13" s="229"/>
      <c r="B13" s="243" t="s">
        <v>112</v>
      </c>
      <c r="C13" s="235"/>
      <c r="D13" s="238">
        <v>4.5359999999999996</v>
      </c>
      <c r="E13" s="238"/>
      <c r="F13" s="228"/>
      <c r="G13" s="235"/>
      <c r="H13" s="238"/>
      <c r="I13" s="238"/>
      <c r="J13" s="228">
        <v>0.28748000000000001</v>
      </c>
      <c r="K13" s="235"/>
      <c r="L13" s="238"/>
      <c r="M13" s="238"/>
      <c r="N13" s="228"/>
      <c r="O13" s="235"/>
      <c r="P13" s="238"/>
      <c r="Q13" s="238"/>
      <c r="R13" s="241"/>
    </row>
    <row r="14" spans="1:19" ht="16.5" customHeight="1" x14ac:dyDescent="0.25">
      <c r="A14" s="229"/>
      <c r="B14" s="243" t="s">
        <v>92</v>
      </c>
      <c r="C14" s="235"/>
      <c r="D14" s="238">
        <v>20239.818000000003</v>
      </c>
      <c r="E14" s="238"/>
      <c r="F14" s="228"/>
      <c r="G14" s="235"/>
      <c r="H14" s="238">
        <v>20780.380119999998</v>
      </c>
      <c r="I14" s="238"/>
      <c r="J14" s="228"/>
      <c r="K14" s="235"/>
      <c r="L14" s="238">
        <v>19849.101000000002</v>
      </c>
      <c r="M14" s="238"/>
      <c r="N14" s="228"/>
      <c r="O14" s="235"/>
      <c r="P14" s="238">
        <v>1001.07</v>
      </c>
      <c r="Q14" s="238"/>
      <c r="R14" s="241"/>
    </row>
    <row r="15" spans="1:19" ht="16.5" customHeight="1" x14ac:dyDescent="0.25">
      <c r="A15" s="229"/>
      <c r="B15" s="243" t="s">
        <v>128</v>
      </c>
      <c r="C15" s="235"/>
      <c r="D15" s="238">
        <v>33.799999999999997</v>
      </c>
      <c r="E15" s="238"/>
      <c r="F15" s="228"/>
      <c r="G15" s="235"/>
      <c r="H15" s="238">
        <v>60</v>
      </c>
      <c r="I15" s="238"/>
      <c r="J15" s="228"/>
      <c r="K15" s="235"/>
      <c r="L15" s="238">
        <v>44.2</v>
      </c>
      <c r="M15" s="238"/>
      <c r="N15" s="228"/>
      <c r="O15" s="235"/>
      <c r="P15" s="238">
        <v>16.024999999999999</v>
      </c>
      <c r="Q15" s="238"/>
      <c r="R15" s="241"/>
    </row>
    <row r="16" spans="1:19" ht="16.5" customHeight="1" x14ac:dyDescent="0.25">
      <c r="A16" s="229"/>
      <c r="B16" s="243" t="s">
        <v>113</v>
      </c>
      <c r="C16" s="235"/>
      <c r="D16" s="238">
        <v>3935</v>
      </c>
      <c r="E16" s="238"/>
      <c r="F16" s="228"/>
      <c r="G16" s="235"/>
      <c r="H16" s="238">
        <v>10703.075000000001</v>
      </c>
      <c r="I16" s="238"/>
      <c r="J16" s="228"/>
      <c r="K16" s="235"/>
      <c r="L16" s="238">
        <v>22412.424999999999</v>
      </c>
      <c r="M16" s="238"/>
      <c r="N16" s="228"/>
      <c r="O16" s="235"/>
      <c r="P16" s="238">
        <v>2370.8000000000002</v>
      </c>
      <c r="Q16" s="238"/>
      <c r="R16" s="241"/>
    </row>
    <row r="17" spans="1:18" ht="16.5" customHeight="1" x14ac:dyDescent="0.25">
      <c r="A17" s="229"/>
      <c r="B17" s="243" t="s">
        <v>129</v>
      </c>
      <c r="C17" s="235"/>
      <c r="D17" s="238">
        <v>837.2</v>
      </c>
      <c r="E17" s="238">
        <v>358.8</v>
      </c>
      <c r="F17" s="228"/>
      <c r="G17" s="235"/>
      <c r="H17" s="238">
        <v>780</v>
      </c>
      <c r="I17" s="238">
        <v>572</v>
      </c>
      <c r="J17" s="228"/>
      <c r="K17" s="235"/>
      <c r="L17" s="238">
        <v>509.6</v>
      </c>
      <c r="M17" s="238">
        <v>457.6</v>
      </c>
      <c r="N17" s="228"/>
      <c r="O17" s="235"/>
      <c r="P17" s="238"/>
      <c r="Q17" s="238"/>
      <c r="R17" s="241"/>
    </row>
    <row r="18" spans="1:18" ht="16.5" customHeight="1" x14ac:dyDescent="0.25">
      <c r="A18" s="229"/>
      <c r="B18" s="243" t="s">
        <v>114</v>
      </c>
      <c r="C18" s="235"/>
      <c r="D18" s="238">
        <v>416.9</v>
      </c>
      <c r="E18" s="238"/>
      <c r="F18" s="228"/>
      <c r="G18" s="235"/>
      <c r="H18" s="238"/>
      <c r="I18" s="238"/>
      <c r="J18" s="228"/>
      <c r="K18" s="235"/>
      <c r="L18" s="238"/>
      <c r="M18" s="238"/>
      <c r="N18" s="228"/>
      <c r="O18" s="235"/>
      <c r="P18" s="238"/>
      <c r="Q18" s="238"/>
      <c r="R18" s="241"/>
    </row>
    <row r="19" spans="1:18" ht="16.5" customHeight="1" x14ac:dyDescent="0.25">
      <c r="A19" s="229"/>
      <c r="B19" s="243" t="s">
        <v>131</v>
      </c>
      <c r="C19" s="235"/>
      <c r="D19" s="238">
        <v>364</v>
      </c>
      <c r="E19" s="238"/>
      <c r="F19" s="228"/>
      <c r="G19" s="235"/>
      <c r="H19" s="238">
        <v>418</v>
      </c>
      <c r="I19" s="238"/>
      <c r="J19" s="228"/>
      <c r="K19" s="235"/>
      <c r="L19" s="238">
        <v>319.5</v>
      </c>
      <c r="M19" s="238"/>
      <c r="N19" s="228"/>
      <c r="O19" s="235"/>
      <c r="P19" s="238"/>
      <c r="Q19" s="238"/>
      <c r="R19" s="241"/>
    </row>
    <row r="20" spans="1:18" ht="16.5" customHeight="1" x14ac:dyDescent="0.25">
      <c r="A20" s="229"/>
      <c r="B20" s="243" t="s">
        <v>94</v>
      </c>
      <c r="C20" s="235">
        <v>139.5</v>
      </c>
      <c r="D20" s="238">
        <v>13406.58</v>
      </c>
      <c r="E20" s="238">
        <v>2310.0740100000003</v>
      </c>
      <c r="F20" s="228">
        <v>11861.375</v>
      </c>
      <c r="G20" s="235">
        <v>4</v>
      </c>
      <c r="H20" s="238">
        <v>16964.86</v>
      </c>
      <c r="I20" s="238">
        <v>678</v>
      </c>
      <c r="J20" s="228">
        <v>11330.5</v>
      </c>
      <c r="K20" s="235">
        <v>260.86399999999998</v>
      </c>
      <c r="L20" s="238">
        <v>15694.525000000001</v>
      </c>
      <c r="M20" s="238">
        <v>383</v>
      </c>
      <c r="N20" s="228">
        <v>12346.5</v>
      </c>
      <c r="O20" s="235"/>
      <c r="P20" s="238">
        <v>910</v>
      </c>
      <c r="Q20" s="238"/>
      <c r="R20" s="241">
        <v>1066.125</v>
      </c>
    </row>
    <row r="21" spans="1:18" ht="16.5" customHeight="1" x14ac:dyDescent="0.25">
      <c r="A21" s="229"/>
      <c r="B21" s="243" t="s">
        <v>95</v>
      </c>
      <c r="C21" s="235"/>
      <c r="D21" s="238">
        <v>10192.069999999998</v>
      </c>
      <c r="E21" s="238"/>
      <c r="F21" s="228"/>
      <c r="G21" s="235">
        <v>51.2</v>
      </c>
      <c r="H21" s="238">
        <v>7249.3499999999958</v>
      </c>
      <c r="I21" s="238"/>
      <c r="J21" s="228"/>
      <c r="K21" s="235"/>
      <c r="L21" s="238">
        <v>5915.3300000000008</v>
      </c>
      <c r="M21" s="238"/>
      <c r="N21" s="228"/>
      <c r="O21" s="235"/>
      <c r="P21" s="238">
        <v>1151.76</v>
      </c>
      <c r="Q21" s="238"/>
      <c r="R21" s="241"/>
    </row>
    <row r="22" spans="1:18" ht="16.5" customHeight="1" x14ac:dyDescent="0.25">
      <c r="A22" s="229"/>
      <c r="B22" s="243" t="s">
        <v>132</v>
      </c>
      <c r="C22" s="235"/>
      <c r="D22" s="238">
        <v>26</v>
      </c>
      <c r="E22" s="238"/>
      <c r="F22" s="228"/>
      <c r="G22" s="235"/>
      <c r="H22" s="238">
        <v>5.25</v>
      </c>
      <c r="I22" s="238"/>
      <c r="J22" s="228"/>
      <c r="K22" s="235"/>
      <c r="L22" s="238">
        <v>63</v>
      </c>
      <c r="M22" s="238">
        <v>52</v>
      </c>
      <c r="N22" s="228"/>
      <c r="O22" s="235"/>
      <c r="P22" s="238">
        <v>28.5</v>
      </c>
      <c r="Q22" s="238"/>
      <c r="R22" s="241"/>
    </row>
    <row r="23" spans="1:18" ht="16.5" customHeight="1" x14ac:dyDescent="0.25">
      <c r="A23" s="229"/>
      <c r="B23" s="243" t="s">
        <v>115</v>
      </c>
      <c r="C23" s="235"/>
      <c r="D23" s="238">
        <v>385.45</v>
      </c>
      <c r="E23" s="238"/>
      <c r="F23" s="228"/>
      <c r="G23" s="235"/>
      <c r="H23" s="238">
        <v>1036</v>
      </c>
      <c r="I23" s="238"/>
      <c r="J23" s="228"/>
      <c r="K23" s="235"/>
      <c r="L23" s="238">
        <v>1020.8100000000001</v>
      </c>
      <c r="M23" s="238"/>
      <c r="N23" s="228">
        <v>48</v>
      </c>
      <c r="O23" s="235"/>
      <c r="P23" s="238">
        <v>219.77500000000001</v>
      </c>
      <c r="Q23" s="238"/>
      <c r="R23" s="241"/>
    </row>
    <row r="24" spans="1:18" ht="16.5" customHeight="1" x14ac:dyDescent="0.25">
      <c r="A24" s="229"/>
      <c r="B24" s="243" t="s">
        <v>133</v>
      </c>
      <c r="C24" s="235"/>
      <c r="D24" s="238">
        <v>7</v>
      </c>
      <c r="E24" s="238"/>
      <c r="F24" s="228"/>
      <c r="G24" s="235"/>
      <c r="H24" s="238"/>
      <c r="I24" s="238"/>
      <c r="J24" s="228"/>
      <c r="K24" s="235"/>
      <c r="L24" s="238">
        <v>10</v>
      </c>
      <c r="M24" s="238"/>
      <c r="N24" s="228"/>
      <c r="O24" s="235"/>
      <c r="P24" s="238"/>
      <c r="Q24" s="238"/>
      <c r="R24" s="241"/>
    </row>
    <row r="25" spans="1:18" ht="16.5" customHeight="1" x14ac:dyDescent="0.25">
      <c r="A25" s="229"/>
      <c r="B25" s="243" t="s">
        <v>96</v>
      </c>
      <c r="C25" s="235"/>
      <c r="D25" s="238">
        <v>2340.933</v>
      </c>
      <c r="E25" s="238">
        <v>208</v>
      </c>
      <c r="F25" s="228"/>
      <c r="G25" s="235"/>
      <c r="H25" s="238">
        <v>7439.0985000000001</v>
      </c>
      <c r="I25" s="238">
        <v>52</v>
      </c>
      <c r="J25" s="228"/>
      <c r="K25" s="235"/>
      <c r="L25" s="238">
        <v>4609</v>
      </c>
      <c r="M25" s="238">
        <v>897</v>
      </c>
      <c r="N25" s="228"/>
      <c r="O25" s="235"/>
      <c r="P25" s="238">
        <v>364</v>
      </c>
      <c r="Q25" s="238"/>
      <c r="R25" s="241"/>
    </row>
    <row r="26" spans="1:18" ht="16.5" customHeight="1" x14ac:dyDescent="0.25">
      <c r="A26" s="229"/>
      <c r="B26" s="244" t="s">
        <v>134</v>
      </c>
      <c r="C26" s="235"/>
      <c r="D26" s="238">
        <v>1</v>
      </c>
      <c r="E26" s="238"/>
      <c r="F26" s="228"/>
      <c r="G26" s="235"/>
      <c r="H26" s="238">
        <v>2</v>
      </c>
      <c r="I26" s="238"/>
      <c r="J26" s="228"/>
      <c r="K26" s="235"/>
      <c r="L26" s="238">
        <v>13.25</v>
      </c>
      <c r="M26" s="238"/>
      <c r="N26" s="228"/>
      <c r="O26" s="235"/>
      <c r="P26" s="238"/>
      <c r="Q26" s="238"/>
      <c r="R26" s="241"/>
    </row>
    <row r="27" spans="1:18" ht="16.5" customHeight="1" thickBot="1" x14ac:dyDescent="0.3">
      <c r="B27" s="245" t="s">
        <v>97</v>
      </c>
      <c r="C27" s="236">
        <v>139.5</v>
      </c>
      <c r="D27" s="239">
        <v>78308.688500000004</v>
      </c>
      <c r="E27" s="239">
        <v>3187.8740100000005</v>
      </c>
      <c r="F27" s="230">
        <v>11861.375</v>
      </c>
      <c r="G27" s="236">
        <v>81.45</v>
      </c>
      <c r="H27" s="239">
        <v>88405.773619999993</v>
      </c>
      <c r="I27" s="239">
        <v>1314</v>
      </c>
      <c r="J27" s="230">
        <v>11333.955480000001</v>
      </c>
      <c r="K27" s="236">
        <v>287.11399999999998</v>
      </c>
      <c r="L27" s="239">
        <v>91307.106</v>
      </c>
      <c r="M27" s="239">
        <v>1789.6</v>
      </c>
      <c r="N27" s="230">
        <v>12394.5</v>
      </c>
      <c r="O27" s="236"/>
      <c r="P27" s="239">
        <v>7892.33</v>
      </c>
      <c r="Q27" s="239"/>
      <c r="R27" s="242">
        <v>1066.125</v>
      </c>
    </row>
    <row r="28" spans="1:18" ht="27.95" customHeight="1" thickBot="1" x14ac:dyDescent="0.3">
      <c r="B28" s="524" t="s">
        <v>265</v>
      </c>
      <c r="C28" s="525"/>
      <c r="D28" s="525"/>
      <c r="E28" s="525"/>
      <c r="F28" s="525"/>
      <c r="G28" s="525"/>
      <c r="H28" s="525"/>
      <c r="I28" s="525"/>
      <c r="J28" s="525"/>
      <c r="K28" s="525"/>
      <c r="L28" s="525"/>
      <c r="M28" s="525"/>
      <c r="N28" s="525"/>
      <c r="O28" s="525"/>
      <c r="P28" s="525"/>
      <c r="Q28" s="525"/>
      <c r="R28" s="526"/>
    </row>
    <row r="29" spans="1:18" ht="8.25" customHeight="1" x14ac:dyDescent="0.25"/>
    <row r="30" spans="1:18" x14ac:dyDescent="0.25">
      <c r="B30" s="528" t="s">
        <v>252</v>
      </c>
      <c r="C30" s="528"/>
      <c r="D30" s="528"/>
      <c r="E30" s="528"/>
      <c r="F30" s="528"/>
      <c r="G30" s="528"/>
      <c r="H30" s="528"/>
      <c r="I30" s="528"/>
      <c r="J30" s="528"/>
      <c r="K30" s="528"/>
      <c r="L30" s="528"/>
      <c r="M30" s="528"/>
      <c r="N30" s="528"/>
      <c r="O30" s="528"/>
      <c r="P30" s="528"/>
      <c r="Q30" s="528"/>
      <c r="R30" s="528"/>
    </row>
    <row r="31" spans="1:18" ht="24.75" customHeight="1" x14ac:dyDescent="0.25">
      <c r="B31" s="231">
        <v>10049000</v>
      </c>
      <c r="C31" s="527" t="s">
        <v>140</v>
      </c>
      <c r="D31" s="527"/>
      <c r="E31" s="527"/>
      <c r="F31" s="527"/>
      <c r="G31" s="527"/>
      <c r="H31" s="527"/>
      <c r="I31" s="527"/>
      <c r="J31" s="527"/>
      <c r="K31" s="527"/>
      <c r="L31" s="527"/>
      <c r="M31" s="527"/>
      <c r="N31" s="527"/>
      <c r="O31" s="527"/>
      <c r="P31" s="527"/>
      <c r="Q31" s="527"/>
      <c r="R31" s="527"/>
    </row>
    <row r="32" spans="1:18" ht="24.75" customHeight="1" x14ac:dyDescent="0.25">
      <c r="B32" s="231">
        <v>11041200</v>
      </c>
      <c r="C32" s="527" t="s">
        <v>141</v>
      </c>
      <c r="D32" s="527"/>
      <c r="E32" s="527"/>
      <c r="F32" s="527"/>
      <c r="G32" s="527"/>
      <c r="H32" s="527"/>
      <c r="I32" s="527"/>
      <c r="J32" s="527"/>
      <c r="K32" s="527"/>
      <c r="L32" s="527"/>
      <c r="M32" s="527"/>
      <c r="N32" s="527"/>
      <c r="O32" s="527"/>
      <c r="P32" s="527"/>
      <c r="Q32" s="527"/>
      <c r="R32" s="527"/>
    </row>
    <row r="33" spans="2:18" ht="24.75" customHeight="1" x14ac:dyDescent="0.25">
      <c r="B33" s="231">
        <v>11042210</v>
      </c>
      <c r="C33" s="527" t="s">
        <v>142</v>
      </c>
      <c r="D33" s="527"/>
      <c r="E33" s="527"/>
      <c r="F33" s="527"/>
      <c r="G33" s="527"/>
      <c r="H33" s="527"/>
      <c r="I33" s="527"/>
      <c r="J33" s="527"/>
      <c r="K33" s="527"/>
      <c r="L33" s="527"/>
      <c r="M33" s="527"/>
      <c r="N33" s="527"/>
      <c r="O33" s="527"/>
      <c r="P33" s="527"/>
      <c r="Q33" s="527"/>
      <c r="R33" s="527"/>
    </row>
    <row r="34" spans="2:18" ht="24.75" customHeight="1" x14ac:dyDescent="0.25">
      <c r="B34" s="231">
        <v>11042290</v>
      </c>
      <c r="C34" s="527" t="s">
        <v>143</v>
      </c>
      <c r="D34" s="527"/>
      <c r="E34" s="527"/>
      <c r="F34" s="527"/>
      <c r="G34" s="527"/>
      <c r="H34" s="527"/>
      <c r="I34" s="527"/>
      <c r="J34" s="527"/>
      <c r="K34" s="527"/>
      <c r="L34" s="527"/>
      <c r="M34" s="527"/>
      <c r="N34" s="527"/>
      <c r="O34" s="527"/>
      <c r="P34" s="527"/>
      <c r="Q34" s="527"/>
      <c r="R34" s="527"/>
    </row>
    <row r="35" spans="2:18" ht="24.75" customHeight="1" x14ac:dyDescent="0.25">
      <c r="B35" s="231">
        <v>19041000</v>
      </c>
      <c r="C35" s="527" t="s">
        <v>144</v>
      </c>
      <c r="D35" s="527"/>
      <c r="E35" s="527"/>
      <c r="F35" s="527"/>
      <c r="G35" s="527"/>
      <c r="H35" s="527"/>
      <c r="I35" s="527"/>
      <c r="J35" s="527"/>
      <c r="K35" s="527"/>
      <c r="L35" s="527"/>
      <c r="M35" s="527"/>
      <c r="N35" s="527"/>
      <c r="O35" s="527"/>
      <c r="P35" s="527"/>
      <c r="Q35" s="527"/>
      <c r="R35" s="527"/>
    </row>
    <row r="36" spans="2:18" ht="24.75" customHeight="1" x14ac:dyDescent="0.25">
      <c r="B36" s="231">
        <v>19042000</v>
      </c>
      <c r="C36" s="517" t="s">
        <v>145</v>
      </c>
      <c r="D36" s="517"/>
      <c r="E36" s="517"/>
      <c r="F36" s="517"/>
      <c r="G36" s="517"/>
      <c r="H36" s="517"/>
      <c r="I36" s="517"/>
      <c r="J36" s="517"/>
      <c r="K36" s="517"/>
      <c r="L36" s="517"/>
      <c r="M36" s="517"/>
      <c r="N36" s="517"/>
      <c r="O36" s="517"/>
      <c r="P36" s="517"/>
      <c r="Q36" s="517"/>
      <c r="R36" s="517"/>
    </row>
    <row r="37" spans="2:18" ht="24.75" customHeight="1" x14ac:dyDescent="0.25">
      <c r="B37" s="231">
        <v>19049000</v>
      </c>
      <c r="C37" s="517" t="s">
        <v>146</v>
      </c>
      <c r="D37" s="517"/>
      <c r="E37" s="517"/>
      <c r="F37" s="517"/>
      <c r="G37" s="517"/>
      <c r="H37" s="517"/>
      <c r="I37" s="517"/>
      <c r="J37" s="517"/>
      <c r="K37" s="517"/>
      <c r="L37" s="517"/>
      <c r="M37" s="517"/>
      <c r="N37" s="517"/>
      <c r="O37" s="517"/>
      <c r="P37" s="517"/>
      <c r="Q37" s="517"/>
      <c r="R37" s="517"/>
    </row>
    <row r="38" spans="2:18" x14ac:dyDescent="0.25">
      <c r="B38" s="246" t="s">
        <v>253</v>
      </c>
      <c r="C38" s="232"/>
      <c r="D38" s="232"/>
      <c r="E38" s="232"/>
      <c r="F38" s="232"/>
      <c r="G38" s="232"/>
      <c r="H38" s="232"/>
      <c r="I38" s="232"/>
      <c r="J38" s="232"/>
      <c r="K38" s="232"/>
      <c r="L38" s="232"/>
      <c r="M38" s="232"/>
      <c r="N38" s="232"/>
    </row>
    <row r="40" spans="2:18" x14ac:dyDescent="0.25">
      <c r="L40" s="23" t="s">
        <v>76</v>
      </c>
    </row>
  </sheetData>
  <mergeCells count="15">
    <mergeCell ref="G4:J4"/>
    <mergeCell ref="K4:N4"/>
    <mergeCell ref="O4:R4"/>
    <mergeCell ref="C37:R37"/>
    <mergeCell ref="B2:R2"/>
    <mergeCell ref="B3:R3"/>
    <mergeCell ref="B28:R28"/>
    <mergeCell ref="C31:R31"/>
    <mergeCell ref="C32:R32"/>
    <mergeCell ref="B30:R30"/>
    <mergeCell ref="C33:R33"/>
    <mergeCell ref="C34:R34"/>
    <mergeCell ref="C35:R35"/>
    <mergeCell ref="C36:R36"/>
    <mergeCell ref="C4:F4"/>
  </mergeCells>
  <pageMargins left="0.25" right="0.25" top="0.75" bottom="0.75" header="0.3" footer="0.3"/>
  <pageSetup scale="77" orientation="landscape" r:id="rId1"/>
  <ignoredErrors>
    <ignoredError sqref="C5:J5 L5:N5 P5:R5" numberStoredAsText="1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DAE6C6-611C-4620-9C0A-A0200C00B225}">
  <sheetPr codeName="Hoja15">
    <pageSetUpPr fitToPage="1"/>
  </sheetPr>
  <dimension ref="B1:W32"/>
  <sheetViews>
    <sheetView zoomScaleNormal="100" zoomScaleSheetLayoutView="90" workbookViewId="0">
      <selection activeCell="C10" sqref="C10"/>
    </sheetView>
  </sheetViews>
  <sheetFormatPr baseColWidth="10" defaultColWidth="11.42578125" defaultRowHeight="15" x14ac:dyDescent="0.25"/>
  <cols>
    <col min="1" max="1" width="2.85546875" style="185" customWidth="1"/>
    <col min="2" max="2" width="18.7109375" style="185" bestFit="1" customWidth="1"/>
    <col min="3" max="14" width="11.7109375" style="185" customWidth="1"/>
    <col min="15" max="15" width="3" style="248" customWidth="1"/>
    <col min="16" max="23" width="11.42578125" style="248"/>
    <col min="24" max="16384" width="11.42578125" style="185"/>
  </cols>
  <sheetData>
    <row r="1" spans="2:18" ht="12" customHeight="1" thickBot="1" x14ac:dyDescent="0.3">
      <c r="J1" s="196"/>
      <c r="K1" s="196"/>
      <c r="L1" s="196"/>
      <c r="M1" s="196"/>
      <c r="N1" s="196"/>
      <c r="O1" s="247"/>
      <c r="P1" s="247"/>
      <c r="Q1" s="247"/>
      <c r="R1" s="247"/>
    </row>
    <row r="2" spans="2:18" ht="19.5" customHeight="1" thickBot="1" x14ac:dyDescent="0.3">
      <c r="B2" s="433" t="s">
        <v>218</v>
      </c>
      <c r="C2" s="504"/>
      <c r="D2" s="504"/>
      <c r="E2" s="504"/>
      <c r="F2" s="504"/>
      <c r="G2" s="504"/>
      <c r="H2" s="504"/>
      <c r="I2" s="504"/>
      <c r="J2" s="504"/>
      <c r="K2" s="504"/>
      <c r="L2" s="504"/>
      <c r="M2" s="504"/>
      <c r="N2" s="505"/>
      <c r="O2" s="247"/>
      <c r="P2" s="247"/>
      <c r="Q2" s="247"/>
      <c r="R2" s="247"/>
    </row>
    <row r="3" spans="2:18" ht="21.75" customHeight="1" x14ac:dyDescent="0.25">
      <c r="B3" s="433" t="s">
        <v>261</v>
      </c>
      <c r="C3" s="504"/>
      <c r="D3" s="504"/>
      <c r="E3" s="504"/>
      <c r="F3" s="504"/>
      <c r="G3" s="504"/>
      <c r="H3" s="504"/>
      <c r="I3" s="504"/>
      <c r="J3" s="504"/>
      <c r="K3" s="504"/>
      <c r="L3" s="504"/>
      <c r="M3" s="504"/>
      <c r="N3" s="505"/>
      <c r="O3" s="247"/>
      <c r="P3" s="247"/>
      <c r="Q3" s="247"/>
      <c r="R3" s="247"/>
    </row>
    <row r="4" spans="2:18" x14ac:dyDescent="0.25">
      <c r="B4" s="249" t="s">
        <v>147</v>
      </c>
      <c r="C4" s="250" t="s">
        <v>99</v>
      </c>
      <c r="D4" s="250" t="s">
        <v>100</v>
      </c>
      <c r="E4" s="250" t="s">
        <v>101</v>
      </c>
      <c r="F4" s="250" t="s">
        <v>102</v>
      </c>
      <c r="G4" s="250" t="s">
        <v>103</v>
      </c>
      <c r="H4" s="250" t="s">
        <v>104</v>
      </c>
      <c r="I4" s="250" t="s">
        <v>105</v>
      </c>
      <c r="J4" s="250" t="s">
        <v>106</v>
      </c>
      <c r="K4" s="250" t="s">
        <v>107</v>
      </c>
      <c r="L4" s="250" t="s">
        <v>119</v>
      </c>
      <c r="M4" s="250" t="s">
        <v>109</v>
      </c>
      <c r="N4" s="251" t="s">
        <v>110</v>
      </c>
      <c r="O4" s="247"/>
      <c r="P4" s="247"/>
      <c r="Q4" s="247"/>
      <c r="R4" s="247"/>
    </row>
    <row r="5" spans="2:18" ht="15" customHeight="1" x14ac:dyDescent="0.25">
      <c r="B5" s="249" t="s">
        <v>148</v>
      </c>
      <c r="C5" s="252">
        <f>'14'!D5</f>
        <v>219.77500000000001</v>
      </c>
      <c r="D5" s="252">
        <f>'14'!E5</f>
        <v>0</v>
      </c>
      <c r="E5" s="252">
        <f>'14'!F5</f>
        <v>0</v>
      </c>
      <c r="F5" s="252">
        <f>'14'!G5</f>
        <v>0</v>
      </c>
      <c r="G5" s="252">
        <f>'14'!H5</f>
        <v>0</v>
      </c>
      <c r="H5" s="252">
        <f>'14'!I5</f>
        <v>0</v>
      </c>
      <c r="I5" s="252">
        <f>'14'!J5</f>
        <v>0</v>
      </c>
      <c r="J5" s="252">
        <f>'14'!K5</f>
        <v>0</v>
      </c>
      <c r="K5" s="252">
        <f>'14'!L5</f>
        <v>0</v>
      </c>
      <c r="L5" s="252">
        <f>'14'!M5</f>
        <v>0</v>
      </c>
      <c r="M5" s="252">
        <f>'14'!N5</f>
        <v>0</v>
      </c>
      <c r="N5" s="253">
        <f>'14'!O5</f>
        <v>0</v>
      </c>
      <c r="O5" s="247"/>
      <c r="P5" s="247"/>
      <c r="Q5" s="247"/>
      <c r="R5" s="247"/>
    </row>
    <row r="6" spans="2:18" ht="15" customHeight="1" x14ac:dyDescent="0.25">
      <c r="B6" s="249" t="s">
        <v>149</v>
      </c>
      <c r="C6" s="252">
        <f>'14'!D6+'14'!D7</f>
        <v>1151.76</v>
      </c>
      <c r="D6" s="252">
        <f>'14'!E6+'14'!E7</f>
        <v>0</v>
      </c>
      <c r="E6" s="252">
        <f>'14'!F6+'14'!F7</f>
        <v>0</v>
      </c>
      <c r="F6" s="252">
        <f>'14'!G6+'14'!G7</f>
        <v>0</v>
      </c>
      <c r="G6" s="252">
        <f>'14'!H6+'14'!H7</f>
        <v>0</v>
      </c>
      <c r="H6" s="252">
        <f>'14'!I6+'14'!I7</f>
        <v>0</v>
      </c>
      <c r="I6" s="252">
        <f>'14'!J6+'14'!J7</f>
        <v>0</v>
      </c>
      <c r="J6" s="252">
        <f>'14'!K6+'14'!K7</f>
        <v>0</v>
      </c>
      <c r="K6" s="252">
        <f>'14'!L6+'14'!L7</f>
        <v>0</v>
      </c>
      <c r="L6" s="252">
        <f>'14'!M6+'14'!M7</f>
        <v>0</v>
      </c>
      <c r="M6" s="252">
        <f>'14'!N6+'14'!N7</f>
        <v>0</v>
      </c>
      <c r="N6" s="253">
        <f>'14'!O6+'14'!O7</f>
        <v>0</v>
      </c>
      <c r="O6" s="247"/>
      <c r="P6" s="247"/>
      <c r="Q6" s="247"/>
      <c r="R6" s="247"/>
    </row>
    <row r="7" spans="2:18" ht="15" customHeight="1" x14ac:dyDescent="0.25">
      <c r="B7" s="249" t="s">
        <v>150</v>
      </c>
      <c r="C7" s="252">
        <f>'14'!D8+'14'!D9+'14'!D10+'14'!D11+'14'!D12</f>
        <v>1017.095</v>
      </c>
      <c r="D7" s="252">
        <f>'14'!E8+'14'!E9+'14'!E10+'14'!E11+'14'!E12</f>
        <v>0</v>
      </c>
      <c r="E7" s="252">
        <f>'14'!F8+'14'!F9+'14'!F10+'14'!F11+'14'!F12</f>
        <v>0</v>
      </c>
      <c r="F7" s="252">
        <f>'14'!G8+'14'!G9+'14'!G10+'14'!G11+'14'!G12</f>
        <v>0</v>
      </c>
      <c r="G7" s="252">
        <f>'14'!H8+'14'!H9+'14'!H10+'14'!H11+'14'!H12</f>
        <v>0</v>
      </c>
      <c r="H7" s="252">
        <f>'14'!I8+'14'!I9+'14'!I10+'14'!I11+'14'!I12</f>
        <v>0</v>
      </c>
      <c r="I7" s="252">
        <f>'14'!J8+'14'!J9+'14'!J10+'14'!J11+'14'!J12</f>
        <v>0</v>
      </c>
      <c r="J7" s="252">
        <f>'14'!K8+'14'!K9+'14'!K10+'14'!K11+'14'!K12</f>
        <v>0</v>
      </c>
      <c r="K7" s="252">
        <f>'14'!L8+'14'!L9+'14'!L10+'14'!L11+'14'!L12</f>
        <v>0</v>
      </c>
      <c r="L7" s="252">
        <f>'14'!M8+'14'!M9+'14'!M10+'14'!M11+'14'!M12</f>
        <v>0</v>
      </c>
      <c r="M7" s="252">
        <f>'14'!N8+'14'!N9+'14'!N10+'14'!N11+'14'!N12</f>
        <v>0</v>
      </c>
      <c r="N7" s="253">
        <f>'14'!O8+'14'!O9+'14'!O10+'14'!O11+'14'!O12</f>
        <v>0</v>
      </c>
      <c r="O7" s="247"/>
      <c r="P7" s="247"/>
      <c r="Q7" s="247"/>
      <c r="R7" s="247"/>
    </row>
    <row r="8" spans="2:18" ht="15" customHeight="1" x14ac:dyDescent="0.25">
      <c r="B8" s="249" t="s">
        <v>151</v>
      </c>
      <c r="C8" s="252">
        <f>'14'!D13+'14'!D14</f>
        <v>0</v>
      </c>
      <c r="D8" s="252">
        <f>'14'!E13+'14'!E14</f>
        <v>0</v>
      </c>
      <c r="E8" s="252">
        <f>'14'!F13+'14'!F14</f>
        <v>0</v>
      </c>
      <c r="F8" s="252">
        <f>'14'!G13+'14'!G14</f>
        <v>0</v>
      </c>
      <c r="G8" s="252">
        <f>'14'!H13+'14'!H14</f>
        <v>0</v>
      </c>
      <c r="H8" s="252">
        <f>'14'!I13+'14'!I14</f>
        <v>0</v>
      </c>
      <c r="I8" s="252">
        <f>'14'!J13+'14'!J14</f>
        <v>0</v>
      </c>
      <c r="J8" s="252">
        <f>'14'!K13+'14'!K14</f>
        <v>0</v>
      </c>
      <c r="K8" s="252">
        <f>'14'!L13+'14'!L14</f>
        <v>0</v>
      </c>
      <c r="L8" s="252">
        <f>'14'!M13+'14'!M14</f>
        <v>0</v>
      </c>
      <c r="M8" s="252">
        <f>'14'!N13+'14'!N14</f>
        <v>0</v>
      </c>
      <c r="N8" s="253">
        <f>'14'!O13+'14'!O14</f>
        <v>0</v>
      </c>
      <c r="O8" s="247"/>
      <c r="P8" s="247"/>
      <c r="Q8" s="247"/>
      <c r="R8" s="247"/>
    </row>
    <row r="9" spans="2:18" ht="15" customHeight="1" x14ac:dyDescent="0.25">
      <c r="B9" s="249" t="s">
        <v>152</v>
      </c>
      <c r="C9" s="252">
        <f>'14'!D15+'14'!D17+'14'!D18+'14'!D19+'14'!D20+'14'!D21+'14'!D22</f>
        <v>4170.5249999999996</v>
      </c>
      <c r="D9" s="252">
        <f>'14'!E15+'14'!E17+'14'!E18+'14'!E19+'14'!E20+'14'!E21+'14'!E22</f>
        <v>0</v>
      </c>
      <c r="E9" s="252">
        <f>'14'!F15+'14'!F17+'14'!F18+'14'!F19+'14'!F20+'14'!F21+'14'!F22</f>
        <v>0</v>
      </c>
      <c r="F9" s="252">
        <f>'14'!G15+'14'!G17+'14'!G18+'14'!G19+'14'!G20+'14'!G21+'14'!G22</f>
        <v>0</v>
      </c>
      <c r="G9" s="252">
        <f>'14'!H15+'14'!H17+'14'!H18+'14'!H19+'14'!H20+'14'!H21+'14'!H22</f>
        <v>0</v>
      </c>
      <c r="H9" s="252">
        <f>'14'!I15+'14'!I17+'14'!I18+'14'!I19+'14'!I20+'14'!I21+'14'!I22</f>
        <v>0</v>
      </c>
      <c r="I9" s="252">
        <f>'14'!J15+'14'!J16+'14'!J17+'14'!J18+'14'!J19+'14'!J20+'14'!J21+'14'!J22</f>
        <v>0</v>
      </c>
      <c r="J9" s="252">
        <f>'14'!K15+'14'!K16+'14'!K17+'14'!K18+'14'!K19+'14'!K20+'14'!K21+'14'!K22</f>
        <v>0</v>
      </c>
      <c r="K9" s="252">
        <f>'14'!L15+'14'!L16+'14'!L17+'14'!L18+'14'!L19+'14'!L20+'14'!L21+'14'!L22</f>
        <v>0</v>
      </c>
      <c r="L9" s="252">
        <f>'14'!M15+'14'!M16+'14'!M17+'14'!M18+'14'!M19+'14'!M20+'14'!M21+'14'!M22</f>
        <v>0</v>
      </c>
      <c r="M9" s="252">
        <f>'14'!N15+'14'!N16+'14'!N17+'14'!N18+'14'!N19+'14'!N20+'14'!N21+'14'!N22</f>
        <v>0</v>
      </c>
      <c r="N9" s="253">
        <f>'14'!O15+'14'!O16+'14'!O17+'14'!O18+'14'!O19+'14'!O20+'14'!O21+'14'!O22</f>
        <v>0</v>
      </c>
      <c r="O9" s="247"/>
      <c r="P9" s="247"/>
      <c r="Q9" s="247" t="s">
        <v>76</v>
      </c>
      <c r="R9" s="247"/>
    </row>
    <row r="10" spans="2:18" ht="15" customHeight="1" x14ac:dyDescent="0.25">
      <c r="B10" s="249" t="s">
        <v>153</v>
      </c>
      <c r="C10" s="252">
        <f>'14'!D23+'14'!D24</f>
        <v>28.5</v>
      </c>
      <c r="D10" s="252">
        <f>'14'!E23+'14'!E24</f>
        <v>0</v>
      </c>
      <c r="E10" s="252">
        <f>'14'!F23+'14'!F24</f>
        <v>0</v>
      </c>
      <c r="F10" s="252">
        <f>'14'!G23+'14'!G24</f>
        <v>0</v>
      </c>
      <c r="G10" s="252">
        <f>'14'!H23+'14'!H24</f>
        <v>0</v>
      </c>
      <c r="H10" s="252">
        <f>'14'!I23+'14'!I24</f>
        <v>0</v>
      </c>
      <c r="I10" s="252">
        <f>'14'!J23+'14'!J24</f>
        <v>0</v>
      </c>
      <c r="J10" s="252">
        <f>'14'!K23+'14'!K24</f>
        <v>0</v>
      </c>
      <c r="K10" s="252">
        <f>'14'!L23+'14'!L24</f>
        <v>0</v>
      </c>
      <c r="L10" s="252">
        <f>'14'!M23+'14'!M24</f>
        <v>0</v>
      </c>
      <c r="M10" s="252">
        <f>'14'!N23+'14'!N24</f>
        <v>0</v>
      </c>
      <c r="N10" s="253">
        <f>'14'!O23+'14'!O24</f>
        <v>0</v>
      </c>
      <c r="O10" s="247"/>
      <c r="Q10" s="247"/>
      <c r="R10" s="247"/>
    </row>
    <row r="11" spans="2:18" ht="15" customHeight="1" x14ac:dyDescent="0.25">
      <c r="B11" s="254" t="s">
        <v>154</v>
      </c>
      <c r="C11" s="255">
        <f>'14'!D25</f>
        <v>2370.8000000000002</v>
      </c>
      <c r="D11" s="255">
        <f>'14'!E25</f>
        <v>0</v>
      </c>
      <c r="E11" s="255">
        <f>'14'!F25</f>
        <v>0</v>
      </c>
      <c r="F11" s="255">
        <f>'14'!G25</f>
        <v>0</v>
      </c>
      <c r="G11" s="255">
        <f>'14'!H25</f>
        <v>0</v>
      </c>
      <c r="H11" s="255">
        <f>'14'!I25</f>
        <v>0</v>
      </c>
      <c r="I11" s="255">
        <f>'14'!J25</f>
        <v>0</v>
      </c>
      <c r="J11" s="255">
        <f>'14'!K25</f>
        <v>0</v>
      </c>
      <c r="K11" s="255">
        <f>'14'!L25</f>
        <v>0</v>
      </c>
      <c r="L11" s="255">
        <f>'14'!M25</f>
        <v>0</v>
      </c>
      <c r="M11" s="255">
        <f>'14'!N25</f>
        <v>0</v>
      </c>
      <c r="N11" s="256">
        <f>'14'!O25</f>
        <v>0</v>
      </c>
      <c r="O11" s="247"/>
      <c r="P11" s="247"/>
      <c r="Q11" s="247"/>
      <c r="R11" s="247"/>
    </row>
    <row r="12" spans="2:18" ht="15" customHeight="1" thickBot="1" x14ac:dyDescent="0.3">
      <c r="B12" s="257" t="s">
        <v>177</v>
      </c>
      <c r="C12" s="258">
        <f>SUM(C5:C11)</f>
        <v>8958.4549999999999</v>
      </c>
      <c r="D12" s="258">
        <f t="shared" ref="D12:F12" si="0">SUM(D5:D11)</f>
        <v>0</v>
      </c>
      <c r="E12" s="258">
        <f t="shared" si="0"/>
        <v>0</v>
      </c>
      <c r="F12" s="258">
        <f t="shared" si="0"/>
        <v>0</v>
      </c>
      <c r="G12" s="258">
        <f>SUM(G5:G11)</f>
        <v>0</v>
      </c>
      <c r="H12" s="258">
        <f>SUM(H5:H11)</f>
        <v>0</v>
      </c>
      <c r="I12" s="258">
        <f>SUM(I5:I11)</f>
        <v>0</v>
      </c>
      <c r="J12" s="258">
        <f t="shared" ref="J12:N12" si="1">SUM(J5:J11)</f>
        <v>0</v>
      </c>
      <c r="K12" s="258">
        <f t="shared" ref="K12" si="2">SUM(K5:K11)</f>
        <v>0</v>
      </c>
      <c r="L12" s="258">
        <f>SUM(L5:L11)</f>
        <v>0</v>
      </c>
      <c r="M12" s="258">
        <f t="shared" si="1"/>
        <v>0</v>
      </c>
      <c r="N12" s="259">
        <f t="shared" si="1"/>
        <v>0</v>
      </c>
      <c r="O12" s="247"/>
      <c r="P12" s="247"/>
      <c r="Q12" s="247"/>
      <c r="R12" s="247"/>
    </row>
    <row r="13" spans="2:18" ht="20.25" customHeight="1" thickBot="1" x14ac:dyDescent="0.3">
      <c r="B13" s="529" t="s">
        <v>111</v>
      </c>
      <c r="C13" s="530"/>
      <c r="D13" s="530"/>
      <c r="E13" s="530"/>
      <c r="F13" s="530"/>
      <c r="G13" s="530"/>
      <c r="H13" s="530"/>
      <c r="I13" s="530"/>
      <c r="J13" s="530"/>
      <c r="K13" s="530"/>
      <c r="L13" s="530"/>
      <c r="M13" s="530"/>
      <c r="N13" s="531"/>
      <c r="P13" s="247"/>
      <c r="Q13" s="247" t="s">
        <v>245</v>
      </c>
      <c r="R13" s="247"/>
    </row>
    <row r="14" spans="2:18" ht="21.75" customHeight="1" x14ac:dyDescent="0.25"/>
    <row r="16" spans="2:18" x14ac:dyDescent="0.25">
      <c r="J16" s="196"/>
    </row>
    <row r="17" spans="2:19" x14ac:dyDescent="0.25">
      <c r="J17" s="196"/>
    </row>
    <row r="18" spans="2:19" x14ac:dyDescent="0.25">
      <c r="J18" s="196"/>
    </row>
    <row r="19" spans="2:19" x14ac:dyDescent="0.25">
      <c r="J19" s="196"/>
    </row>
    <row r="20" spans="2:19" x14ac:dyDescent="0.25">
      <c r="J20" s="196"/>
    </row>
    <row r="21" spans="2:19" x14ac:dyDescent="0.25">
      <c r="J21" s="196"/>
    </row>
    <row r="22" spans="2:19" x14ac:dyDescent="0.25">
      <c r="J22" s="196"/>
    </row>
    <row r="23" spans="2:19" x14ac:dyDescent="0.25">
      <c r="J23" s="196"/>
    </row>
    <row r="24" spans="2:19" x14ac:dyDescent="0.25">
      <c r="J24" s="196"/>
    </row>
    <row r="25" spans="2:19" x14ac:dyDescent="0.25">
      <c r="J25" s="196"/>
    </row>
    <row r="26" spans="2:19" x14ac:dyDescent="0.25">
      <c r="J26" s="196"/>
    </row>
    <row r="27" spans="2:19" x14ac:dyDescent="0.25">
      <c r="J27" s="196"/>
    </row>
    <row r="28" spans="2:19" ht="21" customHeight="1" x14ac:dyDescent="0.25">
      <c r="B28" s="468" t="s">
        <v>111</v>
      </c>
      <c r="C28" s="468"/>
      <c r="D28" s="468"/>
      <c r="E28" s="468"/>
      <c r="F28" s="468"/>
      <c r="G28" s="468"/>
      <c r="H28" s="468"/>
      <c r="I28" s="468"/>
      <c r="J28" s="468"/>
      <c r="K28" s="468"/>
      <c r="L28" s="468"/>
      <c r="M28" s="468"/>
      <c r="N28" s="468"/>
    </row>
    <row r="29" spans="2:19" x14ac:dyDescent="0.25">
      <c r="B29" s="128"/>
    </row>
    <row r="30" spans="2:19" x14ac:dyDescent="0.25">
      <c r="J30" s="185" t="s">
        <v>76</v>
      </c>
    </row>
    <row r="32" spans="2:19" x14ac:dyDescent="0.25">
      <c r="S32" s="248" t="s">
        <v>76</v>
      </c>
    </row>
  </sheetData>
  <mergeCells count="4">
    <mergeCell ref="B2:N2"/>
    <mergeCell ref="B13:N13"/>
    <mergeCell ref="B28:N28"/>
    <mergeCell ref="B3:N3"/>
  </mergeCells>
  <pageMargins left="0.25" right="0.25" top="0.75" bottom="0.75" header="0.3" footer="0.3"/>
  <pageSetup scale="81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FB83F0-A2A7-4480-905F-8AD885203B07}">
  <sheetPr codeName="Hoja16">
    <pageSetUpPr fitToPage="1"/>
  </sheetPr>
  <dimension ref="B1:O32"/>
  <sheetViews>
    <sheetView zoomScaleNormal="100" workbookViewId="0">
      <selection activeCell="B27" sqref="B27:O27"/>
    </sheetView>
  </sheetViews>
  <sheetFormatPr baseColWidth="10" defaultColWidth="11.42578125" defaultRowHeight="15" x14ac:dyDescent="0.25"/>
  <cols>
    <col min="1" max="1" width="4.7109375" style="23" customWidth="1"/>
    <col min="2" max="2" width="15.5703125" style="23" customWidth="1"/>
    <col min="3" max="3" width="16.28515625" style="23" customWidth="1"/>
    <col min="4" max="15" width="10.85546875" style="23" customWidth="1"/>
    <col min="16" max="16384" width="11.42578125" style="23"/>
  </cols>
  <sheetData>
    <row r="1" spans="2:15" ht="15.75" thickBot="1" x14ac:dyDescent="0.3"/>
    <row r="2" spans="2:15" ht="15.75" thickBot="1" x14ac:dyDescent="0.3">
      <c r="B2" s="433" t="s">
        <v>219</v>
      </c>
      <c r="C2" s="434"/>
      <c r="D2" s="434"/>
      <c r="E2" s="434"/>
      <c r="F2" s="434"/>
      <c r="G2" s="434"/>
      <c r="H2" s="434"/>
      <c r="I2" s="434"/>
      <c r="J2" s="434"/>
      <c r="K2" s="434"/>
      <c r="L2" s="434"/>
      <c r="M2" s="434"/>
      <c r="N2" s="434"/>
      <c r="O2" s="436"/>
    </row>
    <row r="3" spans="2:15" ht="23.25" customHeight="1" x14ac:dyDescent="0.25">
      <c r="B3" s="433" t="s">
        <v>263</v>
      </c>
      <c r="C3" s="434"/>
      <c r="D3" s="434"/>
      <c r="E3" s="434"/>
      <c r="F3" s="434"/>
      <c r="G3" s="434"/>
      <c r="H3" s="434"/>
      <c r="I3" s="434"/>
      <c r="J3" s="434"/>
      <c r="K3" s="434"/>
      <c r="L3" s="434"/>
      <c r="M3" s="434"/>
      <c r="N3" s="434"/>
      <c r="O3" s="436"/>
    </row>
    <row r="4" spans="2:15" x14ac:dyDescent="0.25">
      <c r="B4" s="249" t="s">
        <v>147</v>
      </c>
      <c r="C4" s="250" t="s">
        <v>155</v>
      </c>
      <c r="D4" s="250" t="s">
        <v>99</v>
      </c>
      <c r="E4" s="250" t="s">
        <v>100</v>
      </c>
      <c r="F4" s="250" t="s">
        <v>101</v>
      </c>
      <c r="G4" s="250" t="s">
        <v>102</v>
      </c>
      <c r="H4" s="250" t="s">
        <v>103</v>
      </c>
      <c r="I4" s="250" t="s">
        <v>104</v>
      </c>
      <c r="J4" s="250" t="s">
        <v>105</v>
      </c>
      <c r="K4" s="250" t="s">
        <v>106</v>
      </c>
      <c r="L4" s="250" t="s">
        <v>107</v>
      </c>
      <c r="M4" s="250" t="s">
        <v>119</v>
      </c>
      <c r="N4" s="250" t="s">
        <v>109</v>
      </c>
      <c r="O4" s="251" t="s">
        <v>110</v>
      </c>
    </row>
    <row r="5" spans="2:15" ht="17.25" customHeight="1" x14ac:dyDescent="0.25">
      <c r="B5" s="249" t="s">
        <v>148</v>
      </c>
      <c r="C5" s="260" t="s">
        <v>115</v>
      </c>
      <c r="D5" s="252">
        <v>219.77500000000001</v>
      </c>
      <c r="E5" s="252"/>
      <c r="F5" s="252"/>
      <c r="G5" s="252"/>
      <c r="H5" s="252"/>
      <c r="I5" s="252"/>
      <c r="J5" s="252"/>
      <c r="K5" s="252"/>
      <c r="L5" s="252"/>
      <c r="M5" s="252"/>
      <c r="N5" s="252"/>
      <c r="O5" s="253"/>
    </row>
    <row r="6" spans="2:15" ht="17.25" customHeight="1" x14ac:dyDescent="0.25">
      <c r="B6" s="536" t="s">
        <v>149</v>
      </c>
      <c r="C6" s="261" t="s">
        <v>129</v>
      </c>
      <c r="D6" s="266"/>
      <c r="E6" s="266"/>
      <c r="F6" s="266"/>
      <c r="G6" s="266"/>
      <c r="H6" s="266"/>
      <c r="I6" s="266"/>
      <c r="J6" s="266"/>
      <c r="K6" s="266"/>
      <c r="L6" s="266"/>
      <c r="M6" s="266"/>
      <c r="N6" s="266"/>
      <c r="O6" s="267"/>
    </row>
    <row r="7" spans="2:15" ht="17.25" customHeight="1" x14ac:dyDescent="0.25">
      <c r="B7" s="535"/>
      <c r="C7" s="263" t="s">
        <v>95</v>
      </c>
      <c r="D7" s="264">
        <v>1151.76</v>
      </c>
      <c r="E7" s="264"/>
      <c r="F7" s="264"/>
      <c r="G7" s="264"/>
      <c r="H7" s="264"/>
      <c r="I7" s="264"/>
      <c r="J7" s="264"/>
      <c r="K7" s="264"/>
      <c r="L7" s="264"/>
      <c r="M7" s="264"/>
      <c r="N7" s="264"/>
      <c r="O7" s="265"/>
    </row>
    <row r="8" spans="2:15" ht="17.25" customHeight="1" x14ac:dyDescent="0.25">
      <c r="B8" s="534" t="s">
        <v>150</v>
      </c>
      <c r="C8" s="261" t="s">
        <v>88</v>
      </c>
      <c r="D8" s="266"/>
      <c r="E8" s="266"/>
      <c r="F8" s="266"/>
      <c r="G8" s="266"/>
      <c r="H8" s="266"/>
      <c r="I8" s="266"/>
      <c r="J8" s="266"/>
      <c r="K8" s="266"/>
      <c r="L8" s="266"/>
      <c r="M8" s="266"/>
      <c r="N8" s="266"/>
      <c r="O8" s="267"/>
    </row>
    <row r="9" spans="2:15" ht="17.25" customHeight="1" x14ac:dyDescent="0.25">
      <c r="B9" s="534"/>
      <c r="C9" s="268" t="s">
        <v>127</v>
      </c>
      <c r="D9" s="269"/>
      <c r="E9" s="269"/>
      <c r="F9" s="269"/>
      <c r="G9" s="269"/>
      <c r="H9" s="269"/>
      <c r="I9" s="269"/>
      <c r="J9" s="269"/>
      <c r="K9" s="269"/>
      <c r="L9" s="269"/>
      <c r="M9" s="269"/>
      <c r="N9" s="269"/>
      <c r="O9" s="270"/>
    </row>
    <row r="10" spans="2:15" ht="17.25" customHeight="1" x14ac:dyDescent="0.25">
      <c r="B10" s="534"/>
      <c r="C10" s="268" t="s">
        <v>92</v>
      </c>
      <c r="D10" s="269">
        <v>1001.07</v>
      </c>
      <c r="E10" s="269"/>
      <c r="F10" s="269"/>
      <c r="G10" s="269"/>
      <c r="H10" s="269"/>
      <c r="I10" s="269"/>
      <c r="J10" s="269"/>
      <c r="K10" s="269"/>
      <c r="L10" s="269"/>
      <c r="M10" s="269"/>
      <c r="N10" s="269"/>
      <c r="O10" s="270"/>
    </row>
    <row r="11" spans="2:15" ht="17.25" customHeight="1" x14ac:dyDescent="0.25">
      <c r="B11" s="534"/>
      <c r="C11" s="268" t="s">
        <v>128</v>
      </c>
      <c r="D11" s="271">
        <v>16.024999999999999</v>
      </c>
      <c r="E11" s="271"/>
      <c r="F11" s="271"/>
      <c r="G11" s="271"/>
      <c r="H11" s="271"/>
      <c r="I11" s="271"/>
      <c r="J11" s="271"/>
      <c r="K11" s="271"/>
      <c r="L11" s="271"/>
      <c r="M11" s="271"/>
      <c r="N11" s="271"/>
      <c r="O11" s="272"/>
    </row>
    <row r="12" spans="2:15" ht="17.25" customHeight="1" x14ac:dyDescent="0.25">
      <c r="B12" s="534"/>
      <c r="C12" s="263" t="s">
        <v>131</v>
      </c>
      <c r="D12" s="264"/>
      <c r="E12" s="264"/>
      <c r="F12" s="264"/>
      <c r="G12" s="264"/>
      <c r="H12" s="264"/>
      <c r="I12" s="264"/>
      <c r="J12" s="264"/>
      <c r="K12" s="264"/>
      <c r="L12" s="264"/>
      <c r="M12" s="264"/>
      <c r="N12" s="264"/>
      <c r="O12" s="265"/>
    </row>
    <row r="13" spans="2:15" ht="17.25" customHeight="1" x14ac:dyDescent="0.25">
      <c r="B13" s="534" t="s">
        <v>151</v>
      </c>
      <c r="C13" s="261" t="s">
        <v>114</v>
      </c>
      <c r="D13" s="266"/>
      <c r="E13" s="266"/>
      <c r="F13" s="266"/>
      <c r="G13" s="266"/>
      <c r="H13" s="266"/>
      <c r="I13" s="266"/>
      <c r="J13" s="266"/>
      <c r="K13" s="266"/>
      <c r="L13" s="266"/>
      <c r="M13" s="266"/>
      <c r="N13" s="266"/>
      <c r="O13" s="267"/>
    </row>
    <row r="14" spans="2:15" ht="17.25" customHeight="1" x14ac:dyDescent="0.25">
      <c r="B14" s="534"/>
      <c r="C14" s="268" t="s">
        <v>135</v>
      </c>
      <c r="D14" s="264"/>
      <c r="E14" s="264"/>
      <c r="F14" s="264"/>
      <c r="G14" s="264"/>
      <c r="H14" s="264"/>
      <c r="I14" s="264"/>
      <c r="J14" s="264"/>
      <c r="K14" s="264"/>
      <c r="L14" s="264"/>
      <c r="M14" s="264"/>
      <c r="N14" s="264"/>
      <c r="O14" s="265"/>
    </row>
    <row r="15" spans="2:15" ht="17.25" customHeight="1" x14ac:dyDescent="0.25">
      <c r="B15" s="535" t="s">
        <v>152</v>
      </c>
      <c r="C15" s="261" t="s">
        <v>86</v>
      </c>
      <c r="D15" s="269"/>
      <c r="E15" s="269"/>
      <c r="F15" s="269"/>
      <c r="G15" s="269"/>
      <c r="H15" s="269"/>
      <c r="I15" s="269"/>
      <c r="J15" s="269"/>
      <c r="K15" s="269"/>
      <c r="L15" s="269"/>
      <c r="M15" s="269"/>
      <c r="N15" s="269"/>
      <c r="O15" s="270"/>
    </row>
    <row r="16" spans="2:15" ht="17.25" customHeight="1" x14ac:dyDescent="0.25">
      <c r="B16" s="535"/>
      <c r="C16" s="268" t="s">
        <v>125</v>
      </c>
      <c r="D16" s="269"/>
      <c r="E16" s="269"/>
      <c r="F16" s="269"/>
      <c r="G16" s="269"/>
      <c r="H16" s="269"/>
      <c r="I16" s="269"/>
      <c r="J16" s="269"/>
      <c r="K16" s="269"/>
      <c r="L16" s="269"/>
      <c r="M16" s="269"/>
      <c r="N16" s="269"/>
      <c r="O16" s="270"/>
    </row>
    <row r="17" spans="2:15" ht="17.25" customHeight="1" x14ac:dyDescent="0.25">
      <c r="B17" s="535"/>
      <c r="C17" s="268" t="s">
        <v>126</v>
      </c>
      <c r="D17" s="269"/>
      <c r="E17" s="269"/>
      <c r="F17" s="269"/>
      <c r="G17" s="269"/>
      <c r="H17" s="269"/>
      <c r="I17" s="269"/>
      <c r="J17" s="269"/>
      <c r="K17" s="269"/>
      <c r="L17" s="269"/>
      <c r="M17" s="269"/>
      <c r="N17" s="269"/>
      <c r="O17" s="270"/>
    </row>
    <row r="18" spans="2:15" ht="17.25" customHeight="1" x14ac:dyDescent="0.25">
      <c r="B18" s="534"/>
      <c r="C18" s="268" t="s">
        <v>87</v>
      </c>
      <c r="D18" s="269">
        <v>1622.6</v>
      </c>
      <c r="E18" s="269"/>
      <c r="F18" s="269"/>
      <c r="G18" s="269"/>
      <c r="H18" s="269"/>
      <c r="I18" s="269"/>
      <c r="J18" s="269"/>
      <c r="K18" s="269"/>
      <c r="L18" s="269"/>
      <c r="M18" s="269"/>
      <c r="N18" s="269"/>
      <c r="O18" s="270"/>
    </row>
    <row r="19" spans="2:15" ht="17.25" customHeight="1" x14ac:dyDescent="0.25">
      <c r="B19" s="534"/>
      <c r="C19" s="268" t="s">
        <v>90</v>
      </c>
      <c r="D19" s="269">
        <v>207.8</v>
      </c>
      <c r="E19" s="269"/>
      <c r="F19" s="269"/>
      <c r="G19" s="269"/>
      <c r="H19" s="269"/>
      <c r="I19" s="269"/>
      <c r="J19" s="269"/>
      <c r="K19" s="269"/>
      <c r="L19" s="269"/>
      <c r="M19" s="269"/>
      <c r="N19" s="269"/>
      <c r="O19" s="270"/>
    </row>
    <row r="20" spans="2:15" ht="17.25" customHeight="1" x14ac:dyDescent="0.25">
      <c r="B20" s="534"/>
      <c r="C20" s="268" t="s">
        <v>94</v>
      </c>
      <c r="D20" s="269">
        <v>1976.125</v>
      </c>
      <c r="E20" s="269"/>
      <c r="F20" s="269"/>
      <c r="G20" s="269"/>
      <c r="H20" s="269"/>
      <c r="I20" s="269"/>
      <c r="J20" s="269"/>
      <c r="K20" s="269"/>
      <c r="L20" s="269"/>
      <c r="M20" s="269"/>
      <c r="N20" s="269"/>
      <c r="O20" s="270"/>
    </row>
    <row r="21" spans="2:15" ht="17.25" customHeight="1" x14ac:dyDescent="0.25">
      <c r="B21" s="534"/>
      <c r="C21" s="268" t="s">
        <v>133</v>
      </c>
      <c r="D21" s="269"/>
      <c r="E21" s="269"/>
      <c r="F21" s="269"/>
      <c r="G21" s="269"/>
      <c r="H21" s="269"/>
      <c r="I21" s="269"/>
      <c r="J21" s="269"/>
      <c r="K21" s="269"/>
      <c r="L21" s="269"/>
      <c r="M21" s="269"/>
      <c r="N21" s="269"/>
      <c r="O21" s="270"/>
    </row>
    <row r="22" spans="2:15" ht="17.25" customHeight="1" x14ac:dyDescent="0.25">
      <c r="B22" s="536"/>
      <c r="C22" s="273" t="s">
        <v>96</v>
      </c>
      <c r="D22" s="274">
        <v>364</v>
      </c>
      <c r="E22" s="274"/>
      <c r="F22" s="274"/>
      <c r="G22" s="274"/>
      <c r="H22" s="274"/>
      <c r="I22" s="274"/>
      <c r="J22" s="274"/>
      <c r="K22" s="274"/>
      <c r="L22" s="274"/>
      <c r="M22" s="274"/>
      <c r="N22" s="274"/>
      <c r="O22" s="275"/>
    </row>
    <row r="23" spans="2:15" ht="17.25" customHeight="1" x14ac:dyDescent="0.25">
      <c r="B23" s="277" t="s">
        <v>153</v>
      </c>
      <c r="C23" s="261" t="s">
        <v>132</v>
      </c>
      <c r="D23" s="266">
        <v>28.5</v>
      </c>
      <c r="E23" s="266"/>
      <c r="F23" s="266"/>
      <c r="G23" s="266"/>
      <c r="H23" s="266"/>
      <c r="I23" s="266"/>
      <c r="J23" s="266"/>
      <c r="K23" s="266"/>
      <c r="L23" s="266"/>
      <c r="M23" s="266"/>
      <c r="N23" s="266"/>
      <c r="O23" s="267"/>
    </row>
    <row r="24" spans="2:15" ht="17.25" customHeight="1" x14ac:dyDescent="0.25">
      <c r="B24" s="262"/>
      <c r="C24" s="263" t="s">
        <v>134</v>
      </c>
      <c r="D24" s="264"/>
      <c r="E24" s="264"/>
      <c r="F24" s="264"/>
      <c r="G24" s="264"/>
      <c r="H24" s="264"/>
      <c r="I24" s="264"/>
      <c r="J24" s="264"/>
      <c r="K24" s="264"/>
      <c r="L24" s="264"/>
      <c r="M24" s="264"/>
      <c r="N24" s="264"/>
      <c r="O24" s="265"/>
    </row>
    <row r="25" spans="2:15" ht="17.25" customHeight="1" x14ac:dyDescent="0.25">
      <c r="B25" s="276" t="s">
        <v>154</v>
      </c>
      <c r="C25" s="273" t="s">
        <v>113</v>
      </c>
      <c r="D25" s="274">
        <v>2370.8000000000002</v>
      </c>
      <c r="E25" s="274"/>
      <c r="F25" s="274"/>
      <c r="G25" s="274"/>
      <c r="H25" s="274"/>
      <c r="I25" s="274"/>
      <c r="J25" s="274"/>
      <c r="K25" s="274"/>
      <c r="L25" s="274"/>
      <c r="M25" s="274"/>
      <c r="N25" s="274"/>
      <c r="O25" s="275"/>
    </row>
    <row r="26" spans="2:15" ht="17.25" customHeight="1" thickBot="1" x14ac:dyDescent="0.3">
      <c r="B26" s="537" t="s">
        <v>97</v>
      </c>
      <c r="C26" s="538"/>
      <c r="D26" s="258">
        <v>8958.4549999999999</v>
      </c>
      <c r="E26" s="258"/>
      <c r="F26" s="258"/>
      <c r="G26" s="258"/>
      <c r="H26" s="258"/>
      <c r="I26" s="258"/>
      <c r="J26" s="258"/>
      <c r="K26" s="258"/>
      <c r="L26" s="258"/>
      <c r="M26" s="258"/>
      <c r="N26" s="258"/>
      <c r="O26" s="259"/>
    </row>
    <row r="27" spans="2:15" ht="15" customHeight="1" thickBot="1" x14ac:dyDescent="0.3">
      <c r="B27" s="529" t="s">
        <v>111</v>
      </c>
      <c r="C27" s="532"/>
      <c r="D27" s="532"/>
      <c r="E27" s="532"/>
      <c r="F27" s="532"/>
      <c r="G27" s="532"/>
      <c r="H27" s="532"/>
      <c r="I27" s="532"/>
      <c r="J27" s="532"/>
      <c r="K27" s="532"/>
      <c r="L27" s="532"/>
      <c r="M27" s="532"/>
      <c r="N27" s="532"/>
      <c r="O27" s="533"/>
    </row>
    <row r="30" spans="2:15" x14ac:dyDescent="0.25">
      <c r="G30" s="23" t="s">
        <v>76</v>
      </c>
    </row>
    <row r="31" spans="2:15" x14ac:dyDescent="0.25">
      <c r="H31" s="23" t="s">
        <v>76</v>
      </c>
    </row>
    <row r="32" spans="2:15" x14ac:dyDescent="0.25">
      <c r="I32" s="23" t="s">
        <v>76</v>
      </c>
    </row>
  </sheetData>
  <mergeCells count="8">
    <mergeCell ref="B2:O2"/>
    <mergeCell ref="B3:O3"/>
    <mergeCell ref="B27:O27"/>
    <mergeCell ref="B8:B12"/>
    <mergeCell ref="B15:B22"/>
    <mergeCell ref="B13:B14"/>
    <mergeCell ref="B6:B7"/>
    <mergeCell ref="B26:C26"/>
  </mergeCells>
  <pageMargins left="0.25" right="0.25" top="0.75" bottom="0.75" header="0.3" footer="0.3"/>
  <pageSetup scale="82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005655-7A15-4CCD-A7DA-2348B125ABF1}">
  <sheetPr codeName="Hoja17">
    <pageSetUpPr fitToPage="1"/>
  </sheetPr>
  <dimension ref="B1:P31"/>
  <sheetViews>
    <sheetView zoomScaleNormal="100" workbookViewId="0">
      <selection activeCell="B26" sqref="B26:O26"/>
    </sheetView>
  </sheetViews>
  <sheetFormatPr baseColWidth="10" defaultColWidth="11.42578125" defaultRowHeight="15" x14ac:dyDescent="0.25"/>
  <cols>
    <col min="1" max="1" width="4.28515625" style="23" customWidth="1"/>
    <col min="2" max="2" width="15.140625" style="23" customWidth="1"/>
    <col min="3" max="3" width="13.85546875" style="23" bestFit="1" customWidth="1"/>
    <col min="4" max="15" width="10.5703125" style="23" customWidth="1"/>
    <col min="16" max="16384" width="11.42578125" style="23"/>
  </cols>
  <sheetData>
    <row r="1" spans="2:16" ht="15.75" thickBot="1" x14ac:dyDescent="0.3"/>
    <row r="2" spans="2:16" ht="15.75" thickBot="1" x14ac:dyDescent="0.3">
      <c r="B2" s="433" t="s">
        <v>220</v>
      </c>
      <c r="C2" s="434"/>
      <c r="D2" s="434"/>
      <c r="E2" s="434"/>
      <c r="F2" s="434"/>
      <c r="G2" s="434"/>
      <c r="H2" s="434"/>
      <c r="I2" s="434"/>
      <c r="J2" s="434"/>
      <c r="K2" s="434"/>
      <c r="L2" s="434"/>
      <c r="M2" s="434"/>
      <c r="N2" s="434"/>
      <c r="O2" s="436"/>
    </row>
    <row r="3" spans="2:16" ht="21" customHeight="1" x14ac:dyDescent="0.25">
      <c r="B3" s="433" t="s">
        <v>262</v>
      </c>
      <c r="C3" s="434"/>
      <c r="D3" s="434"/>
      <c r="E3" s="434"/>
      <c r="F3" s="434"/>
      <c r="G3" s="434"/>
      <c r="H3" s="434"/>
      <c r="I3" s="434"/>
      <c r="J3" s="434"/>
      <c r="K3" s="434"/>
      <c r="L3" s="434"/>
      <c r="M3" s="434"/>
      <c r="N3" s="434"/>
      <c r="O3" s="436"/>
    </row>
    <row r="4" spans="2:16" x14ac:dyDescent="0.25">
      <c r="B4" s="278" t="s">
        <v>147</v>
      </c>
      <c r="C4" s="250" t="s">
        <v>155</v>
      </c>
      <c r="D4" s="250" t="s">
        <v>99</v>
      </c>
      <c r="E4" s="250" t="s">
        <v>100</v>
      </c>
      <c r="F4" s="250" t="s">
        <v>101</v>
      </c>
      <c r="G4" s="250" t="s">
        <v>102</v>
      </c>
      <c r="H4" s="250" t="s">
        <v>103</v>
      </c>
      <c r="I4" s="250" t="s">
        <v>104</v>
      </c>
      <c r="J4" s="250" t="s">
        <v>105</v>
      </c>
      <c r="K4" s="250" t="s">
        <v>106</v>
      </c>
      <c r="L4" s="250" t="s">
        <v>107</v>
      </c>
      <c r="M4" s="250" t="s">
        <v>119</v>
      </c>
      <c r="N4" s="250" t="s">
        <v>109</v>
      </c>
      <c r="O4" s="251" t="s">
        <v>110</v>
      </c>
    </row>
    <row r="5" spans="2:16" x14ac:dyDescent="0.25">
      <c r="B5" s="249" t="s">
        <v>148</v>
      </c>
      <c r="C5" s="279" t="s">
        <v>115</v>
      </c>
      <c r="D5" s="280">
        <v>500.47462177226708</v>
      </c>
      <c r="E5" s="280"/>
      <c r="F5" s="280"/>
      <c r="G5" s="280"/>
      <c r="H5" s="280"/>
      <c r="I5" s="280"/>
      <c r="J5" s="281"/>
      <c r="K5" s="282"/>
      <c r="L5" s="282"/>
      <c r="M5" s="282"/>
      <c r="N5" s="282"/>
      <c r="O5" s="283"/>
    </row>
    <row r="6" spans="2:16" x14ac:dyDescent="0.25">
      <c r="B6" s="536" t="s">
        <v>149</v>
      </c>
      <c r="C6" s="284" t="s">
        <v>129</v>
      </c>
      <c r="D6" s="285"/>
      <c r="E6" s="286"/>
      <c r="F6" s="286"/>
      <c r="G6" s="286"/>
      <c r="H6" s="286"/>
      <c r="I6" s="286"/>
      <c r="J6" s="287"/>
      <c r="K6" s="287"/>
      <c r="L6" s="287"/>
      <c r="M6" s="287"/>
      <c r="N6" s="287"/>
      <c r="O6" s="288"/>
    </row>
    <row r="7" spans="2:16" x14ac:dyDescent="0.25">
      <c r="B7" s="535"/>
      <c r="C7" s="289" t="s">
        <v>95</v>
      </c>
      <c r="D7" s="290">
        <v>537.46553969576996</v>
      </c>
      <c r="E7" s="290"/>
      <c r="F7" s="290"/>
      <c r="G7" s="290"/>
      <c r="H7" s="290"/>
      <c r="I7" s="290"/>
      <c r="J7" s="291"/>
      <c r="K7" s="291"/>
      <c r="L7" s="291"/>
      <c r="M7" s="291"/>
      <c r="N7" s="291"/>
      <c r="O7" s="292"/>
    </row>
    <row r="8" spans="2:16" x14ac:dyDescent="0.25">
      <c r="B8" s="534" t="s">
        <v>150</v>
      </c>
      <c r="C8" s="284" t="s">
        <v>88</v>
      </c>
      <c r="D8" s="286"/>
      <c r="E8" s="286"/>
      <c r="F8" s="286"/>
      <c r="G8" s="286"/>
      <c r="H8" s="286"/>
      <c r="I8" s="286"/>
      <c r="J8" s="287"/>
      <c r="K8" s="293"/>
      <c r="L8" s="293"/>
      <c r="M8" s="293"/>
      <c r="N8" s="293"/>
      <c r="O8" s="294"/>
    </row>
    <row r="9" spans="2:16" x14ac:dyDescent="0.25">
      <c r="B9" s="534"/>
      <c r="C9" s="289" t="s">
        <v>127</v>
      </c>
      <c r="D9" s="295"/>
      <c r="E9" s="295"/>
      <c r="F9" s="295"/>
      <c r="G9" s="295"/>
      <c r="H9" s="295"/>
      <c r="I9" s="295"/>
      <c r="J9" s="296"/>
      <c r="K9" s="297"/>
      <c r="L9" s="297"/>
      <c r="M9" s="297"/>
      <c r="N9" s="297"/>
      <c r="O9" s="298"/>
    </row>
    <row r="10" spans="2:16" x14ac:dyDescent="0.25">
      <c r="B10" s="534"/>
      <c r="C10" s="289" t="s">
        <v>92</v>
      </c>
      <c r="D10" s="295">
        <v>532.62800803140647</v>
      </c>
      <c r="E10" s="295"/>
      <c r="F10" s="295"/>
      <c r="G10" s="295"/>
      <c r="H10" s="295"/>
      <c r="I10" s="295"/>
      <c r="J10" s="296"/>
      <c r="K10" s="297"/>
      <c r="L10" s="297"/>
      <c r="M10" s="297"/>
      <c r="N10" s="297"/>
      <c r="O10" s="298"/>
    </row>
    <row r="11" spans="2:16" x14ac:dyDescent="0.25">
      <c r="B11" s="534"/>
      <c r="C11" s="299" t="s">
        <v>128</v>
      </c>
      <c r="D11" s="300">
        <v>500.03681747269894</v>
      </c>
      <c r="E11" s="301"/>
      <c r="F11" s="301"/>
      <c r="G11" s="301"/>
      <c r="H11" s="301"/>
      <c r="I11" s="301"/>
      <c r="J11" s="302"/>
      <c r="K11" s="303"/>
      <c r="L11" s="303"/>
      <c r="M11" s="303"/>
      <c r="N11" s="303"/>
      <c r="O11" s="304"/>
      <c r="P11" s="305"/>
    </row>
    <row r="12" spans="2:16" x14ac:dyDescent="0.25">
      <c r="B12" s="534"/>
      <c r="C12" s="306" t="s">
        <v>131</v>
      </c>
      <c r="D12" s="307"/>
      <c r="E12" s="290"/>
      <c r="F12" s="290"/>
      <c r="G12" s="290"/>
      <c r="H12" s="290"/>
      <c r="I12" s="290"/>
      <c r="J12" s="291"/>
      <c r="K12" s="308"/>
      <c r="L12" s="308"/>
      <c r="M12" s="308"/>
      <c r="N12" s="308"/>
      <c r="O12" s="309"/>
    </row>
    <row r="13" spans="2:16" x14ac:dyDescent="0.25">
      <c r="B13" s="534" t="s">
        <v>151</v>
      </c>
      <c r="C13" s="284" t="s">
        <v>114</v>
      </c>
      <c r="D13" s="285"/>
      <c r="E13" s="286"/>
      <c r="F13" s="286"/>
      <c r="G13" s="286"/>
      <c r="H13" s="286"/>
      <c r="I13" s="286"/>
      <c r="J13" s="287"/>
      <c r="K13" s="287"/>
      <c r="L13" s="310"/>
      <c r="M13" s="293"/>
      <c r="N13" s="310"/>
      <c r="O13" s="311"/>
    </row>
    <row r="14" spans="2:16" x14ac:dyDescent="0.25">
      <c r="B14" s="534"/>
      <c r="C14" s="289" t="s">
        <v>135</v>
      </c>
      <c r="D14" s="290"/>
      <c r="E14" s="290"/>
      <c r="F14" s="290"/>
      <c r="G14" s="290"/>
      <c r="H14" s="290"/>
      <c r="I14" s="290"/>
      <c r="J14" s="291"/>
      <c r="K14" s="312"/>
      <c r="L14" s="312"/>
      <c r="M14" s="308"/>
      <c r="N14" s="312"/>
      <c r="O14" s="292"/>
    </row>
    <row r="15" spans="2:16" x14ac:dyDescent="0.25">
      <c r="B15" s="535" t="s">
        <v>152</v>
      </c>
      <c r="C15" s="284" t="s">
        <v>86</v>
      </c>
      <c r="D15" s="295"/>
      <c r="E15" s="295"/>
      <c r="F15" s="295"/>
      <c r="G15" s="295"/>
      <c r="H15" s="295"/>
      <c r="I15" s="295"/>
      <c r="J15" s="296"/>
      <c r="K15" s="297"/>
      <c r="L15" s="297"/>
      <c r="M15" s="297"/>
      <c r="N15" s="297"/>
      <c r="O15" s="298"/>
    </row>
    <row r="16" spans="2:16" x14ac:dyDescent="0.25">
      <c r="B16" s="535"/>
      <c r="C16" s="289" t="s">
        <v>125</v>
      </c>
      <c r="D16" s="295"/>
      <c r="E16" s="295"/>
      <c r="F16" s="295"/>
      <c r="G16" s="295"/>
      <c r="H16" s="295"/>
      <c r="I16" s="295"/>
      <c r="J16" s="296"/>
      <c r="K16" s="296"/>
      <c r="L16" s="313"/>
      <c r="M16" s="297"/>
      <c r="N16" s="313"/>
      <c r="O16" s="314"/>
    </row>
    <row r="17" spans="2:16" x14ac:dyDescent="0.25">
      <c r="B17" s="535"/>
      <c r="C17" s="289" t="s">
        <v>126</v>
      </c>
      <c r="D17" s="295"/>
      <c r="E17" s="295"/>
      <c r="F17" s="295"/>
      <c r="G17" s="295"/>
      <c r="H17" s="295"/>
      <c r="I17" s="295"/>
      <c r="J17" s="296"/>
      <c r="K17" s="296"/>
      <c r="L17" s="313"/>
      <c r="M17" s="297"/>
      <c r="N17" s="313"/>
      <c r="O17" s="314"/>
    </row>
    <row r="18" spans="2:16" x14ac:dyDescent="0.25">
      <c r="B18" s="534"/>
      <c r="C18" s="289" t="s">
        <v>87</v>
      </c>
      <c r="D18" s="295">
        <v>445.84204363367439</v>
      </c>
      <c r="E18" s="295"/>
      <c r="F18" s="295"/>
      <c r="G18" s="295"/>
      <c r="H18" s="295"/>
      <c r="I18" s="295"/>
      <c r="J18" s="296"/>
      <c r="K18" s="297"/>
      <c r="L18" s="297"/>
      <c r="M18" s="297"/>
      <c r="N18" s="297"/>
      <c r="O18" s="298"/>
      <c r="P18" s="207"/>
    </row>
    <row r="19" spans="2:16" x14ac:dyDescent="0.25">
      <c r="B19" s="534"/>
      <c r="C19" s="289" t="s">
        <v>90</v>
      </c>
      <c r="D19" s="295">
        <v>426.96000962463904</v>
      </c>
      <c r="E19" s="295"/>
      <c r="F19" s="295"/>
      <c r="G19" s="295"/>
      <c r="H19" s="295"/>
      <c r="I19" s="295"/>
      <c r="J19" s="296"/>
      <c r="K19" s="297"/>
      <c r="L19" s="297"/>
      <c r="M19" s="297"/>
      <c r="N19" s="297"/>
      <c r="O19" s="298"/>
    </row>
    <row r="20" spans="2:16" x14ac:dyDescent="0.25">
      <c r="B20" s="534"/>
      <c r="C20" s="289" t="s">
        <v>94</v>
      </c>
      <c r="D20" s="295">
        <v>499.1718641280284</v>
      </c>
      <c r="E20" s="295"/>
      <c r="F20" s="295"/>
      <c r="G20" s="295"/>
      <c r="H20" s="295"/>
      <c r="I20" s="295"/>
      <c r="J20" s="296"/>
      <c r="K20" s="297"/>
      <c r="L20" s="297"/>
      <c r="M20" s="297"/>
      <c r="N20" s="297"/>
      <c r="O20" s="298"/>
      <c r="P20" s="143"/>
    </row>
    <row r="21" spans="2:16" x14ac:dyDescent="0.25">
      <c r="B21" s="534"/>
      <c r="C21" s="289" t="s">
        <v>133</v>
      </c>
      <c r="D21" s="295"/>
      <c r="E21" s="295"/>
      <c r="F21" s="295"/>
      <c r="G21" s="295"/>
      <c r="H21" s="295"/>
      <c r="I21" s="295"/>
      <c r="J21" s="296"/>
      <c r="K21" s="297"/>
      <c r="L21" s="297"/>
      <c r="M21" s="297"/>
      <c r="N21" s="297"/>
      <c r="O21" s="298"/>
    </row>
    <row r="22" spans="2:16" x14ac:dyDescent="0.25">
      <c r="B22" s="534"/>
      <c r="C22" s="306" t="s">
        <v>96</v>
      </c>
      <c r="D22" s="290">
        <v>499.25142857142856</v>
      </c>
      <c r="E22" s="290"/>
      <c r="F22" s="290"/>
      <c r="G22" s="290"/>
      <c r="H22" s="290"/>
      <c r="I22" s="290"/>
      <c r="J22" s="291"/>
      <c r="K22" s="308"/>
      <c r="L22" s="308"/>
      <c r="M22" s="308"/>
      <c r="N22" s="308"/>
      <c r="O22" s="309"/>
    </row>
    <row r="23" spans="2:16" x14ac:dyDescent="0.25">
      <c r="B23" s="536" t="s">
        <v>153</v>
      </c>
      <c r="C23" s="284" t="s">
        <v>132</v>
      </c>
      <c r="D23" s="285">
        <v>557.62736842105255</v>
      </c>
      <c r="E23" s="286"/>
      <c r="F23" s="286"/>
      <c r="G23" s="286"/>
      <c r="H23" s="286"/>
      <c r="I23" s="286"/>
      <c r="J23" s="287"/>
      <c r="K23" s="287"/>
      <c r="L23" s="287"/>
      <c r="M23" s="293"/>
      <c r="N23" s="287"/>
      <c r="O23" s="311"/>
    </row>
    <row r="24" spans="2:16" x14ac:dyDescent="0.25">
      <c r="B24" s="535"/>
      <c r="C24" s="289" t="s">
        <v>134</v>
      </c>
      <c r="D24" s="290"/>
      <c r="E24" s="290"/>
      <c r="F24" s="290"/>
      <c r="G24" s="290"/>
      <c r="H24" s="290"/>
      <c r="I24" s="290"/>
      <c r="J24" s="291"/>
      <c r="K24" s="312"/>
      <c r="L24" s="312"/>
      <c r="M24" s="308"/>
      <c r="N24" s="291"/>
      <c r="O24" s="315"/>
    </row>
    <row r="25" spans="2:16" ht="15.75" thickBot="1" x14ac:dyDescent="0.3">
      <c r="B25" s="254" t="s">
        <v>154</v>
      </c>
      <c r="C25" s="316" t="s">
        <v>113</v>
      </c>
      <c r="D25" s="317">
        <v>458.61286063775941</v>
      </c>
      <c r="E25" s="317"/>
      <c r="F25" s="317"/>
      <c r="G25" s="317"/>
      <c r="H25" s="317"/>
      <c r="I25" s="317"/>
      <c r="J25" s="318"/>
      <c r="K25" s="319"/>
      <c r="L25" s="319"/>
      <c r="M25" s="319"/>
      <c r="N25" s="319"/>
      <c r="O25" s="320"/>
    </row>
    <row r="26" spans="2:16" ht="16.5" customHeight="1" thickBot="1" x14ac:dyDescent="0.3">
      <c r="B26" s="539" t="s">
        <v>111</v>
      </c>
      <c r="C26" s="540"/>
      <c r="D26" s="540"/>
      <c r="E26" s="540"/>
      <c r="F26" s="540"/>
      <c r="G26" s="540"/>
      <c r="H26" s="540"/>
      <c r="I26" s="540"/>
      <c r="J26" s="540"/>
      <c r="K26" s="540"/>
      <c r="L26" s="540"/>
      <c r="M26" s="540"/>
      <c r="N26" s="540"/>
      <c r="O26" s="541"/>
    </row>
    <row r="29" spans="2:16" x14ac:dyDescent="0.25">
      <c r="F29" s="23" t="s">
        <v>76</v>
      </c>
      <c r="I29" s="23" t="s">
        <v>76</v>
      </c>
    </row>
    <row r="30" spans="2:16" x14ac:dyDescent="0.25">
      <c r="G30" s="23" t="s">
        <v>76</v>
      </c>
    </row>
    <row r="31" spans="2:16" x14ac:dyDescent="0.25">
      <c r="K31" s="23" t="s">
        <v>76</v>
      </c>
    </row>
  </sheetData>
  <mergeCells count="8">
    <mergeCell ref="B2:O2"/>
    <mergeCell ref="B3:O3"/>
    <mergeCell ref="B26:O26"/>
    <mergeCell ref="B8:B12"/>
    <mergeCell ref="B15:B22"/>
    <mergeCell ref="B13:B14"/>
    <mergeCell ref="B23:B24"/>
    <mergeCell ref="B6:B7"/>
  </mergeCells>
  <pageMargins left="0.25" right="0.25" top="0.75" bottom="0.75" header="0.3" footer="0.3"/>
  <pageSetup scale="83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612AD8-2408-4C24-9A3E-28C634599DC7}">
  <sheetPr codeName="Hoja18">
    <pageSetUpPr fitToPage="1"/>
  </sheetPr>
  <dimension ref="B1:Z43"/>
  <sheetViews>
    <sheetView zoomScaleNormal="100" zoomScaleSheetLayoutView="100" workbookViewId="0">
      <selection activeCell="M10" sqref="M10"/>
    </sheetView>
  </sheetViews>
  <sheetFormatPr baseColWidth="10" defaultColWidth="11.42578125" defaultRowHeight="15" x14ac:dyDescent="0.25"/>
  <cols>
    <col min="1" max="1" width="3.85546875" style="185" customWidth="1"/>
    <col min="2" max="11" width="11.42578125" style="185"/>
    <col min="12" max="12" width="3.42578125" style="185" customWidth="1"/>
    <col min="13" max="13" width="11.42578125" style="126" customWidth="1"/>
    <col min="14" max="16" width="11" style="126" customWidth="1"/>
    <col min="17" max="17" width="11.42578125" style="126"/>
    <col min="18" max="16384" width="11.42578125" style="185"/>
  </cols>
  <sheetData>
    <row r="1" spans="2:26" ht="9.75" customHeight="1" x14ac:dyDescent="0.25">
      <c r="X1" s="126"/>
      <c r="Y1" s="125"/>
      <c r="Z1" s="125"/>
    </row>
    <row r="2" spans="2:26" x14ac:dyDescent="0.25">
      <c r="N2" s="126">
        <v>2024</v>
      </c>
      <c r="O2" s="126">
        <v>2025</v>
      </c>
      <c r="P2" s="126">
        <v>2026</v>
      </c>
      <c r="X2" s="125"/>
      <c r="Y2" s="126"/>
      <c r="Z2" s="125"/>
    </row>
    <row r="3" spans="2:26" x14ac:dyDescent="0.25">
      <c r="M3" s="126" t="s">
        <v>99</v>
      </c>
      <c r="N3" s="186">
        <v>10097.074499999999</v>
      </c>
      <c r="O3" s="187">
        <v>8116.0599999999986</v>
      </c>
      <c r="P3" s="187">
        <v>8958.4550000000017</v>
      </c>
      <c r="X3" s="125"/>
      <c r="Y3" s="126"/>
      <c r="Z3" s="125"/>
    </row>
    <row r="4" spans="2:26" x14ac:dyDescent="0.25">
      <c r="M4" s="126" t="s">
        <v>100</v>
      </c>
      <c r="N4" s="186">
        <v>7685.646999999999</v>
      </c>
      <c r="O4" s="187">
        <v>6161.5699999999988</v>
      </c>
      <c r="P4" s="187"/>
      <c r="X4" s="125"/>
      <c r="Y4" s="126"/>
      <c r="Z4" s="125"/>
    </row>
    <row r="5" spans="2:26" x14ac:dyDescent="0.25">
      <c r="M5" s="126" t="s">
        <v>101</v>
      </c>
      <c r="N5" s="186">
        <v>5575.5004999999992</v>
      </c>
      <c r="O5" s="187">
        <v>6384.3399999999992</v>
      </c>
      <c r="P5" s="187"/>
      <c r="X5" s="125"/>
      <c r="Y5" s="126"/>
      <c r="Z5" s="125"/>
    </row>
    <row r="6" spans="2:26" x14ac:dyDescent="0.25">
      <c r="M6" s="126" t="s">
        <v>102</v>
      </c>
      <c r="N6" s="186">
        <v>8217.0764799999997</v>
      </c>
      <c r="O6" s="187">
        <v>10638.734</v>
      </c>
      <c r="P6" s="187"/>
      <c r="X6" s="125"/>
      <c r="Y6" s="126"/>
      <c r="Z6" s="125"/>
    </row>
    <row r="7" spans="2:26" x14ac:dyDescent="0.25">
      <c r="M7" s="126" t="s">
        <v>103</v>
      </c>
      <c r="N7" s="186">
        <v>4698.5920000000006</v>
      </c>
      <c r="O7" s="187">
        <v>8425.7200000000012</v>
      </c>
      <c r="P7" s="187"/>
      <c r="X7" s="125"/>
      <c r="Y7" s="126"/>
      <c r="Z7" s="125"/>
    </row>
    <row r="8" spans="2:26" x14ac:dyDescent="0.25">
      <c r="M8" s="126" t="s">
        <v>104</v>
      </c>
      <c r="N8" s="186">
        <v>9907.9349999999977</v>
      </c>
      <c r="O8" s="187">
        <v>6871.73</v>
      </c>
      <c r="P8" s="187"/>
      <c r="X8" s="125"/>
      <c r="Y8" s="126"/>
      <c r="Z8" s="125"/>
    </row>
    <row r="9" spans="2:26" x14ac:dyDescent="0.25">
      <c r="M9" s="126" t="s">
        <v>105</v>
      </c>
      <c r="N9" s="186">
        <v>10294.567560000001</v>
      </c>
      <c r="O9" s="187">
        <v>11785.060000000005</v>
      </c>
      <c r="P9" s="187"/>
      <c r="X9" s="125"/>
      <c r="Y9" s="126"/>
      <c r="Z9" s="125"/>
    </row>
    <row r="10" spans="2:26" x14ac:dyDescent="0.25">
      <c r="M10" s="126" t="s">
        <v>106</v>
      </c>
      <c r="N10" s="186">
        <v>10570.509</v>
      </c>
      <c r="O10" s="187">
        <v>7438.074999999998</v>
      </c>
      <c r="P10" s="187"/>
      <c r="X10" s="125"/>
      <c r="Y10" s="126"/>
      <c r="Z10" s="125"/>
    </row>
    <row r="11" spans="2:26" x14ac:dyDescent="0.25">
      <c r="M11" s="126" t="s">
        <v>107</v>
      </c>
      <c r="N11" s="186">
        <v>6435.0549999999985</v>
      </c>
      <c r="O11" s="187">
        <v>6975.7539999999999</v>
      </c>
      <c r="P11" s="187"/>
      <c r="X11" s="125"/>
      <c r="Y11" s="126"/>
      <c r="Z11" s="125"/>
    </row>
    <row r="12" spans="2:26" x14ac:dyDescent="0.25">
      <c r="M12" s="126" t="s">
        <v>119</v>
      </c>
      <c r="N12" s="186">
        <v>10127.636560000001</v>
      </c>
      <c r="O12" s="187">
        <v>9805.5500000000011</v>
      </c>
      <c r="P12" s="187"/>
      <c r="X12" s="125"/>
      <c r="Y12" s="126"/>
      <c r="Z12" s="125"/>
    </row>
    <row r="13" spans="2:26" x14ac:dyDescent="0.25">
      <c r="M13" s="126" t="s">
        <v>109</v>
      </c>
      <c r="N13" s="186">
        <v>7405.1449999999995</v>
      </c>
      <c r="O13" s="187">
        <v>13108.459999999995</v>
      </c>
      <c r="P13" s="187"/>
      <c r="X13" s="125"/>
      <c r="Y13" s="126"/>
      <c r="Z13" s="125"/>
    </row>
    <row r="14" spans="2:26" ht="14.25" customHeight="1" x14ac:dyDescent="0.25">
      <c r="M14" s="126" t="s">
        <v>110</v>
      </c>
      <c r="N14" s="186">
        <v>10120.440499999999</v>
      </c>
      <c r="O14" s="187">
        <v>10067.267000000002</v>
      </c>
      <c r="P14" s="187"/>
      <c r="X14" s="125"/>
      <c r="Y14" s="126"/>
      <c r="Z14" s="125"/>
    </row>
    <row r="15" spans="2:26" ht="14.25" customHeight="1" x14ac:dyDescent="0.25">
      <c r="M15" s="126" t="s">
        <v>177</v>
      </c>
      <c r="N15" s="186">
        <f t="shared" ref="N15:P15" si="0">SUM(N3:N14)</f>
        <v>101135.17909999999</v>
      </c>
      <c r="O15" s="186">
        <f t="shared" si="0"/>
        <v>105778.32</v>
      </c>
      <c r="P15" s="186">
        <f t="shared" si="0"/>
        <v>8958.4550000000017</v>
      </c>
      <c r="X15" s="125"/>
      <c r="Y15" s="126"/>
      <c r="Z15" s="125"/>
    </row>
    <row r="16" spans="2:26" ht="14.25" customHeight="1" x14ac:dyDescent="0.25">
      <c r="B16" s="469" t="s">
        <v>111</v>
      </c>
      <c r="C16" s="469"/>
      <c r="D16" s="469"/>
      <c r="E16" s="469"/>
      <c r="F16" s="469"/>
      <c r="G16" s="469"/>
      <c r="H16" s="469"/>
      <c r="I16" s="469"/>
      <c r="J16" s="469"/>
      <c r="K16" s="469"/>
      <c r="L16" s="156"/>
      <c r="X16" s="125"/>
      <c r="Y16" s="126"/>
      <c r="Z16" s="125"/>
    </row>
    <row r="17" spans="13:26" ht="14.25" customHeight="1" x14ac:dyDescent="0.25">
      <c r="X17" s="125"/>
      <c r="Y17" s="126"/>
      <c r="Z17" s="125"/>
    </row>
    <row r="18" spans="13:26" ht="14.25" customHeight="1" x14ac:dyDescent="0.25">
      <c r="X18" s="125"/>
      <c r="Y18" s="126"/>
      <c r="Z18" s="125"/>
    </row>
    <row r="19" spans="13:26" x14ac:dyDescent="0.25">
      <c r="N19" s="126">
        <v>2024</v>
      </c>
      <c r="O19" s="126">
        <v>2025</v>
      </c>
      <c r="P19" s="126">
        <v>2026</v>
      </c>
      <c r="R19" s="185" t="s">
        <v>76</v>
      </c>
      <c r="X19" s="125"/>
      <c r="Y19" s="126"/>
      <c r="Z19" s="125"/>
    </row>
    <row r="20" spans="13:26" x14ac:dyDescent="0.25">
      <c r="M20" s="126" t="s">
        <v>99</v>
      </c>
      <c r="N20" s="186">
        <v>660.54210454721294</v>
      </c>
      <c r="O20" s="187">
        <v>556.30215892933268</v>
      </c>
      <c r="P20" s="187">
        <v>485.98837522764802</v>
      </c>
      <c r="X20" s="125"/>
      <c r="Y20" s="126"/>
      <c r="Z20" s="125"/>
    </row>
    <row r="21" spans="13:26" x14ac:dyDescent="0.25">
      <c r="M21" s="126" t="s">
        <v>100</v>
      </c>
      <c r="N21" s="186">
        <v>622.71336037161234</v>
      </c>
      <c r="O21" s="187">
        <v>540.71572829652177</v>
      </c>
      <c r="P21" s="187"/>
      <c r="X21" s="125"/>
      <c r="Y21" s="126"/>
      <c r="Z21" s="125"/>
    </row>
    <row r="22" spans="13:26" x14ac:dyDescent="0.25">
      <c r="M22" s="126" t="s">
        <v>101</v>
      </c>
      <c r="N22" s="186">
        <v>652.18597325926157</v>
      </c>
      <c r="O22" s="187">
        <v>554.8897536785322</v>
      </c>
      <c r="P22" s="187"/>
      <c r="X22" s="125"/>
      <c r="Y22" s="126"/>
      <c r="Z22" s="125"/>
    </row>
    <row r="23" spans="13:26" x14ac:dyDescent="0.25">
      <c r="M23" s="126" t="s">
        <v>102</v>
      </c>
      <c r="N23" s="186">
        <v>609.5510090712944</v>
      </c>
      <c r="O23" s="187">
        <v>542.06940600263147</v>
      </c>
      <c r="P23" s="187"/>
      <c r="X23" s="125"/>
      <c r="Y23" s="126"/>
      <c r="Z23" s="125"/>
    </row>
    <row r="24" spans="13:26" x14ac:dyDescent="0.25">
      <c r="M24" s="126" t="s">
        <v>103</v>
      </c>
      <c r="N24" s="186">
        <v>598.47727361728789</v>
      </c>
      <c r="O24" s="187">
        <v>528.58400231671601</v>
      </c>
      <c r="P24" s="187"/>
      <c r="X24" s="125"/>
      <c r="Y24" s="126"/>
      <c r="Z24" s="125"/>
    </row>
    <row r="25" spans="13:26" x14ac:dyDescent="0.25">
      <c r="M25" s="126" t="s">
        <v>104</v>
      </c>
      <c r="N25" s="186">
        <v>592.00172387081682</v>
      </c>
      <c r="O25" s="187">
        <v>510.99428673710992</v>
      </c>
      <c r="P25" s="187"/>
      <c r="X25" s="125"/>
      <c r="Y25" s="126"/>
      <c r="Z25" s="125"/>
    </row>
    <row r="26" spans="13:26" x14ac:dyDescent="0.25">
      <c r="M26" s="126" t="s">
        <v>105</v>
      </c>
      <c r="N26" s="186">
        <v>598.3508655510733</v>
      </c>
      <c r="O26" s="187">
        <v>516.77772790295478</v>
      </c>
      <c r="P26" s="187"/>
      <c r="X26" s="125"/>
      <c r="Y26" s="126"/>
      <c r="Z26" s="125"/>
    </row>
    <row r="27" spans="13:26" x14ac:dyDescent="0.25">
      <c r="M27" s="126" t="s">
        <v>106</v>
      </c>
      <c r="N27" s="186">
        <v>584.21741848003705</v>
      </c>
      <c r="O27" s="187">
        <v>511.15354980959467</v>
      </c>
      <c r="P27" s="187"/>
      <c r="X27" s="125"/>
      <c r="Y27" s="126"/>
      <c r="Z27" s="125"/>
    </row>
    <row r="28" spans="13:26" x14ac:dyDescent="0.25">
      <c r="M28" s="126" t="s">
        <v>107</v>
      </c>
      <c r="N28" s="186">
        <v>581.45918721751411</v>
      </c>
      <c r="O28" s="187">
        <v>511.85214530214233</v>
      </c>
      <c r="P28" s="187"/>
      <c r="X28" s="125"/>
      <c r="Y28" s="126"/>
      <c r="Z28" s="125"/>
    </row>
    <row r="29" spans="13:26" x14ac:dyDescent="0.25">
      <c r="M29" s="126" t="s">
        <v>119</v>
      </c>
      <c r="N29" s="186">
        <v>559.85872976468636</v>
      </c>
      <c r="O29" s="187">
        <v>509.29828107551344</v>
      </c>
      <c r="P29" s="187"/>
      <c r="X29" s="125"/>
      <c r="Y29" s="126"/>
      <c r="Z29" s="125"/>
    </row>
    <row r="30" spans="13:26" x14ac:dyDescent="0.25">
      <c r="M30" s="126" t="s">
        <v>109</v>
      </c>
      <c r="N30" s="186">
        <v>553.7713198053516</v>
      </c>
      <c r="O30" s="187">
        <v>492.66081599211515</v>
      </c>
      <c r="P30" s="187"/>
      <c r="X30" s="125"/>
      <c r="Y30" s="126"/>
      <c r="Z30" s="125"/>
    </row>
    <row r="31" spans="13:26" x14ac:dyDescent="0.25">
      <c r="M31" s="126" t="s">
        <v>110</v>
      </c>
      <c r="N31" s="186">
        <v>556.07054455781861</v>
      </c>
      <c r="O31" s="187">
        <v>492.48852642926806</v>
      </c>
      <c r="P31" s="187"/>
      <c r="X31" s="125"/>
      <c r="Y31" s="126"/>
      <c r="Z31" s="125"/>
    </row>
    <row r="32" spans="13:26" x14ac:dyDescent="0.25">
      <c r="X32" s="125"/>
      <c r="Y32" s="126"/>
      <c r="Z32" s="125"/>
    </row>
    <row r="33" spans="2:26" ht="3.75" customHeight="1" x14ac:dyDescent="0.25">
      <c r="X33" s="126"/>
      <c r="Y33" s="126"/>
      <c r="Z33" s="125"/>
    </row>
    <row r="34" spans="2:26" x14ac:dyDescent="0.25">
      <c r="B34" s="469" t="s">
        <v>111</v>
      </c>
      <c r="C34" s="469"/>
      <c r="D34" s="469"/>
      <c r="E34" s="469"/>
      <c r="F34" s="469"/>
      <c r="G34" s="469"/>
      <c r="H34" s="469"/>
      <c r="I34" s="469"/>
      <c r="J34" s="469"/>
      <c r="K34" s="469"/>
      <c r="L34" s="156"/>
      <c r="X34" s="126"/>
      <c r="Y34" s="126"/>
      <c r="Z34" s="125"/>
    </row>
    <row r="35" spans="2:26" x14ac:dyDescent="0.25">
      <c r="X35" s="126"/>
      <c r="Y35" s="126"/>
      <c r="Z35" s="125"/>
    </row>
    <row r="36" spans="2:26" x14ac:dyDescent="0.25">
      <c r="X36" s="126"/>
      <c r="Y36" s="126"/>
      <c r="Z36" s="125"/>
    </row>
    <row r="37" spans="2:26" x14ac:dyDescent="0.25">
      <c r="X37" s="126"/>
      <c r="Y37" s="125"/>
      <c r="Z37" s="125"/>
    </row>
    <row r="38" spans="2:26" x14ac:dyDescent="0.25">
      <c r="X38" s="126"/>
      <c r="Y38" s="125"/>
      <c r="Z38" s="125"/>
    </row>
    <row r="39" spans="2:26" x14ac:dyDescent="0.25">
      <c r="X39" s="125"/>
      <c r="Y39" s="125"/>
      <c r="Z39" s="125"/>
    </row>
    <row r="40" spans="2:26" x14ac:dyDescent="0.25">
      <c r="X40" s="125"/>
      <c r="Y40" s="125"/>
      <c r="Z40" s="125"/>
    </row>
    <row r="41" spans="2:26" x14ac:dyDescent="0.25">
      <c r="X41" s="125"/>
      <c r="Y41" s="125"/>
      <c r="Z41" s="125"/>
    </row>
    <row r="42" spans="2:26" x14ac:dyDescent="0.25">
      <c r="X42" s="125"/>
      <c r="Y42" s="125"/>
      <c r="Z42" s="125"/>
    </row>
    <row r="43" spans="2:26" x14ac:dyDescent="0.25">
      <c r="X43" s="125"/>
      <c r="Y43" s="125"/>
      <c r="Z43" s="125"/>
    </row>
  </sheetData>
  <mergeCells count="2">
    <mergeCell ref="B16:K16"/>
    <mergeCell ref="B34:K34"/>
  </mergeCells>
  <pageMargins left="0.25" right="0.25" top="0.75" bottom="0.75" header="0.3" footer="0.3"/>
  <pageSetup fitToHeight="0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400FFC-CEA2-4831-9227-EA53B9FBCC0B}">
  <sheetPr codeName="Hoja19">
    <pageSetUpPr fitToPage="1"/>
  </sheetPr>
  <dimension ref="B1:M48"/>
  <sheetViews>
    <sheetView topLeftCell="A20" zoomScaleNormal="100" zoomScaleSheetLayoutView="90" workbookViewId="0">
      <selection activeCell="B45" sqref="B45:J45"/>
    </sheetView>
  </sheetViews>
  <sheetFormatPr baseColWidth="10" defaultColWidth="11.42578125" defaultRowHeight="15" x14ac:dyDescent="0.25"/>
  <cols>
    <col min="1" max="1" width="3.85546875" style="23" customWidth="1"/>
    <col min="2" max="2" width="20.140625" style="23" customWidth="1"/>
    <col min="3" max="10" width="9.85546875" style="23" customWidth="1"/>
    <col min="11" max="11" width="4.28515625" style="23" customWidth="1"/>
    <col min="12" max="16384" width="11.42578125" style="23"/>
  </cols>
  <sheetData>
    <row r="1" spans="2:13" ht="8.25" customHeight="1" thickBot="1" x14ac:dyDescent="0.3"/>
    <row r="2" spans="2:13" ht="15.75" thickBot="1" x14ac:dyDescent="0.3">
      <c r="B2" s="492" t="s">
        <v>221</v>
      </c>
      <c r="C2" s="493"/>
      <c r="D2" s="493"/>
      <c r="E2" s="493"/>
      <c r="F2" s="493"/>
      <c r="G2" s="493"/>
      <c r="H2" s="493"/>
      <c r="I2" s="493"/>
      <c r="J2" s="495"/>
    </row>
    <row r="3" spans="2:13" ht="14.25" customHeight="1" x14ac:dyDescent="0.25">
      <c r="B3" s="544" t="s">
        <v>264</v>
      </c>
      <c r="C3" s="545"/>
      <c r="D3" s="545"/>
      <c r="E3" s="545"/>
      <c r="F3" s="545"/>
      <c r="G3" s="545"/>
      <c r="H3" s="545"/>
      <c r="I3" s="545"/>
      <c r="J3" s="546"/>
    </row>
    <row r="4" spans="2:13" x14ac:dyDescent="0.25">
      <c r="B4" s="512" t="s">
        <v>81</v>
      </c>
      <c r="C4" s="542">
        <v>2023</v>
      </c>
      <c r="D4" s="542"/>
      <c r="E4" s="542">
        <v>2024</v>
      </c>
      <c r="F4" s="542"/>
      <c r="G4" s="542">
        <v>2025</v>
      </c>
      <c r="H4" s="542"/>
      <c r="I4" s="542" t="s">
        <v>255</v>
      </c>
      <c r="J4" s="543"/>
    </row>
    <row r="5" spans="2:13" ht="20.25" customHeight="1" x14ac:dyDescent="0.25">
      <c r="B5" s="513"/>
      <c r="C5" s="321" t="s">
        <v>82</v>
      </c>
      <c r="D5" s="322" t="s">
        <v>83</v>
      </c>
      <c r="E5" s="321" t="s">
        <v>82</v>
      </c>
      <c r="F5" s="322" t="s">
        <v>83</v>
      </c>
      <c r="G5" s="321" t="s">
        <v>82</v>
      </c>
      <c r="H5" s="322" t="s">
        <v>83</v>
      </c>
      <c r="I5" s="321" t="s">
        <v>82</v>
      </c>
      <c r="J5" s="323" t="s">
        <v>83</v>
      </c>
    </row>
    <row r="6" spans="2:13" ht="20.25" customHeight="1" x14ac:dyDescent="0.25">
      <c r="B6" s="514"/>
      <c r="C6" s="211" t="s">
        <v>243</v>
      </c>
      <c r="D6" s="212" t="s">
        <v>244</v>
      </c>
      <c r="E6" s="211" t="s">
        <v>243</v>
      </c>
      <c r="F6" s="212" t="s">
        <v>244</v>
      </c>
      <c r="G6" s="211" t="s">
        <v>243</v>
      </c>
      <c r="H6" s="212" t="s">
        <v>244</v>
      </c>
      <c r="I6" s="211" t="s">
        <v>243</v>
      </c>
      <c r="J6" s="213" t="s">
        <v>244</v>
      </c>
    </row>
    <row r="7" spans="2:13" ht="15.75" customHeight="1" x14ac:dyDescent="0.25">
      <c r="B7" s="162" t="s">
        <v>237</v>
      </c>
      <c r="C7" s="11"/>
      <c r="D7" s="20"/>
      <c r="E7" s="11"/>
      <c r="F7" s="20"/>
      <c r="G7" s="324">
        <v>208</v>
      </c>
      <c r="H7" s="325">
        <v>563.30812500000002</v>
      </c>
      <c r="I7" s="326"/>
      <c r="J7" s="327"/>
      <c r="L7" s="142"/>
      <c r="M7" s="142"/>
    </row>
    <row r="8" spans="2:13" ht="15.75" customHeight="1" x14ac:dyDescent="0.25">
      <c r="B8" s="162" t="s">
        <v>86</v>
      </c>
      <c r="C8" s="11">
        <v>5971.3620000000001</v>
      </c>
      <c r="D8" s="20">
        <v>705.98226334293611</v>
      </c>
      <c r="E8" s="11">
        <v>5731.8510000000024</v>
      </c>
      <c r="F8" s="20">
        <v>712.97268194864068</v>
      </c>
      <c r="G8" s="324">
        <v>8286.9340000000047</v>
      </c>
      <c r="H8" s="325">
        <v>623.11317913235428</v>
      </c>
      <c r="I8" s="326">
        <v>305.02</v>
      </c>
      <c r="J8" s="327">
        <v>595.99501672021506</v>
      </c>
      <c r="L8" s="142"/>
      <c r="M8" s="142"/>
    </row>
    <row r="9" spans="2:13" ht="15.75" customHeight="1" x14ac:dyDescent="0.25">
      <c r="B9" s="162" t="s">
        <v>174</v>
      </c>
      <c r="C9" s="11"/>
      <c r="D9" s="20"/>
      <c r="E9" s="11">
        <v>0.05</v>
      </c>
      <c r="F9" s="20">
        <v>1580</v>
      </c>
      <c r="G9" s="324">
        <v>0.06</v>
      </c>
      <c r="H9" s="325">
        <v>983.33333333333337</v>
      </c>
      <c r="I9" s="326"/>
      <c r="J9" s="327"/>
      <c r="L9" s="328"/>
    </row>
    <row r="10" spans="2:13" ht="15.75" customHeight="1" x14ac:dyDescent="0.25">
      <c r="B10" s="162" t="s">
        <v>246</v>
      </c>
      <c r="C10" s="11"/>
      <c r="D10" s="20"/>
      <c r="E10" s="11">
        <v>0.05</v>
      </c>
      <c r="F10" s="20">
        <v>1580</v>
      </c>
      <c r="G10" s="324">
        <v>12</v>
      </c>
      <c r="H10" s="325">
        <v>562.5</v>
      </c>
      <c r="I10" s="326"/>
      <c r="J10" s="327"/>
      <c r="L10" s="328"/>
    </row>
    <row r="11" spans="2:13" ht="15.75" customHeight="1" x14ac:dyDescent="0.25">
      <c r="B11" s="162" t="s">
        <v>239</v>
      </c>
      <c r="C11" s="11"/>
      <c r="D11" s="20"/>
      <c r="E11" s="11"/>
      <c r="F11" s="20"/>
      <c r="G11" s="324">
        <v>103.96512</v>
      </c>
      <c r="H11" s="325">
        <v>541.82806695168529</v>
      </c>
      <c r="I11" s="326"/>
      <c r="J11" s="327"/>
      <c r="L11" s="328"/>
    </row>
    <row r="12" spans="2:13" ht="15.75" customHeight="1" x14ac:dyDescent="0.25">
      <c r="B12" s="162" t="s">
        <v>125</v>
      </c>
      <c r="C12" s="11">
        <v>3652.2100000000005</v>
      </c>
      <c r="D12" s="20">
        <v>759.70799871858378</v>
      </c>
      <c r="E12" s="11">
        <v>4415.9329000000007</v>
      </c>
      <c r="F12" s="20">
        <v>665.34589327659376</v>
      </c>
      <c r="G12" s="324">
        <v>3941.0860000000007</v>
      </c>
      <c r="H12" s="325">
        <v>560.29799400469813</v>
      </c>
      <c r="I12" s="326">
        <v>49</v>
      </c>
      <c r="J12" s="327">
        <v>503</v>
      </c>
      <c r="L12" s="328"/>
    </row>
    <row r="13" spans="2:13" ht="15.75" customHeight="1" x14ac:dyDescent="0.25">
      <c r="B13" s="162" t="s">
        <v>126</v>
      </c>
      <c r="C13" s="11">
        <v>70</v>
      </c>
      <c r="D13" s="20">
        <v>922.48571428571427</v>
      </c>
      <c r="E13" s="11">
        <v>62.975000000000001</v>
      </c>
      <c r="F13" s="20">
        <v>853.18586740770149</v>
      </c>
      <c r="G13" s="324">
        <v>26</v>
      </c>
      <c r="H13" s="325">
        <v>830</v>
      </c>
      <c r="I13" s="326"/>
      <c r="J13" s="327"/>
      <c r="L13" s="328"/>
    </row>
    <row r="14" spans="2:13" ht="15.75" customHeight="1" x14ac:dyDescent="0.25">
      <c r="B14" s="162" t="s">
        <v>156</v>
      </c>
      <c r="C14" s="11">
        <v>3143.35</v>
      </c>
      <c r="D14" s="20">
        <v>555.0140773378721</v>
      </c>
      <c r="E14" s="11">
        <v>4309.7749999999996</v>
      </c>
      <c r="F14" s="20">
        <v>603.24827630212735</v>
      </c>
      <c r="G14" s="324">
        <v>5680.9749999999995</v>
      </c>
      <c r="H14" s="325">
        <v>530.48309841180424</v>
      </c>
      <c r="I14" s="326">
        <v>224</v>
      </c>
      <c r="J14" s="327">
        <v>498.08950892857143</v>
      </c>
      <c r="L14" s="328"/>
    </row>
    <row r="15" spans="2:13" ht="15.75" customHeight="1" x14ac:dyDescent="0.25">
      <c r="B15" s="162" t="s">
        <v>87</v>
      </c>
      <c r="C15" s="11">
        <v>22354.555919999999</v>
      </c>
      <c r="D15" s="20">
        <v>651.63441994243863</v>
      </c>
      <c r="E15" s="11">
        <v>27505.085000000003</v>
      </c>
      <c r="F15" s="20">
        <v>587.37380415294115</v>
      </c>
      <c r="G15" s="324">
        <v>27925.083530000007</v>
      </c>
      <c r="H15" s="325">
        <v>520.61174622384362</v>
      </c>
      <c r="I15" s="326">
        <v>1337.6</v>
      </c>
      <c r="J15" s="327">
        <v>506.33909240430609</v>
      </c>
      <c r="L15" s="328"/>
    </row>
    <row r="16" spans="2:13" ht="15.75" customHeight="1" x14ac:dyDescent="0.25">
      <c r="B16" s="162" t="s">
        <v>88</v>
      </c>
      <c r="C16" s="11">
        <v>3944.875</v>
      </c>
      <c r="D16" s="20">
        <v>669.06052536518894</v>
      </c>
      <c r="E16" s="11">
        <v>3715.9097199999997</v>
      </c>
      <c r="F16" s="20">
        <v>659.65697896449444</v>
      </c>
      <c r="G16" s="324">
        <v>3629.8696</v>
      </c>
      <c r="H16" s="325">
        <v>654.40881677953405</v>
      </c>
      <c r="I16" s="326">
        <v>218.75</v>
      </c>
      <c r="J16" s="327">
        <v>656.41522285714279</v>
      </c>
      <c r="L16" s="328"/>
    </row>
    <row r="17" spans="2:12" ht="15.75" customHeight="1" x14ac:dyDescent="0.25">
      <c r="B17" s="162" t="s">
        <v>89</v>
      </c>
      <c r="C17" s="11">
        <v>2.2050000000000001</v>
      </c>
      <c r="D17" s="20">
        <v>2448.7709750566892</v>
      </c>
      <c r="E17" s="11">
        <v>10.336000000000002</v>
      </c>
      <c r="F17" s="20">
        <v>2924.2579334365319</v>
      </c>
      <c r="G17" s="324">
        <v>15.623239999999999</v>
      </c>
      <c r="H17" s="325">
        <v>2965.3106525919079</v>
      </c>
      <c r="I17" s="326">
        <v>0.56000000000000005</v>
      </c>
      <c r="J17" s="327">
        <v>2325.3571428571427</v>
      </c>
      <c r="L17" s="328"/>
    </row>
    <row r="18" spans="2:12" ht="15.75" customHeight="1" x14ac:dyDescent="0.25">
      <c r="B18" s="162" t="s">
        <v>90</v>
      </c>
      <c r="C18" s="11">
        <v>20828.925480000002</v>
      </c>
      <c r="D18" s="20">
        <v>646.83144375050142</v>
      </c>
      <c r="E18" s="11">
        <v>20857.137759999991</v>
      </c>
      <c r="F18" s="20">
        <v>589.3315099818376</v>
      </c>
      <c r="G18" s="324">
        <v>21368.224919999986</v>
      </c>
      <c r="H18" s="325">
        <v>511.78130195383642</v>
      </c>
      <c r="I18" s="326">
        <v>1713.3479999999997</v>
      </c>
      <c r="J18" s="327">
        <v>481.63706964376189</v>
      </c>
      <c r="L18" s="328"/>
    </row>
    <row r="19" spans="2:12" ht="15.75" customHeight="1" x14ac:dyDescent="0.25">
      <c r="B19" s="162" t="s">
        <v>127</v>
      </c>
      <c r="C19" s="11">
        <v>985.97799999999995</v>
      </c>
      <c r="D19" s="20">
        <v>812.40861357961342</v>
      </c>
      <c r="E19" s="11">
        <v>1219.33772</v>
      </c>
      <c r="F19" s="20">
        <v>839.93706025923666</v>
      </c>
      <c r="G19" s="324">
        <v>722.53700000000003</v>
      </c>
      <c r="H19" s="325">
        <v>685.46539485175163</v>
      </c>
      <c r="I19" s="326">
        <v>35.798000000000002</v>
      </c>
      <c r="J19" s="327">
        <v>964.0985529917873</v>
      </c>
      <c r="L19" s="328"/>
    </row>
    <row r="20" spans="2:12" ht="15.75" customHeight="1" x14ac:dyDescent="0.25">
      <c r="B20" s="162" t="s">
        <v>112</v>
      </c>
      <c r="C20" s="11">
        <v>7213.4536600000047</v>
      </c>
      <c r="D20" s="20">
        <v>690.35800390793645</v>
      </c>
      <c r="E20" s="11">
        <v>5237.6378800000011</v>
      </c>
      <c r="F20" s="20">
        <v>682.28500554528603</v>
      </c>
      <c r="G20" s="324">
        <v>6286.3682400000016</v>
      </c>
      <c r="H20" s="325">
        <v>615.305932189553</v>
      </c>
      <c r="I20" s="326">
        <v>813.11369999999988</v>
      </c>
      <c r="J20" s="327">
        <v>574.77996004740794</v>
      </c>
      <c r="L20" s="328"/>
    </row>
    <row r="21" spans="2:12" ht="15.75" customHeight="1" x14ac:dyDescent="0.25">
      <c r="B21" s="162" t="s">
        <v>91</v>
      </c>
      <c r="C21" s="11"/>
      <c r="D21" s="20"/>
      <c r="E21" s="11">
        <v>12.5</v>
      </c>
      <c r="F21" s="20">
        <v>720.8</v>
      </c>
      <c r="G21" s="324">
        <v>26</v>
      </c>
      <c r="H21" s="325">
        <v>469.30769230769232</v>
      </c>
      <c r="I21" s="326"/>
      <c r="J21" s="327"/>
      <c r="L21" s="328"/>
    </row>
    <row r="22" spans="2:12" ht="15.75" customHeight="1" x14ac:dyDescent="0.25">
      <c r="B22" s="162" t="s">
        <v>92</v>
      </c>
      <c r="C22" s="11">
        <v>7877.457379999998</v>
      </c>
      <c r="D22" s="20">
        <v>662.65512565680194</v>
      </c>
      <c r="E22" s="11">
        <v>7659.3637000000017</v>
      </c>
      <c r="F22" s="20">
        <v>610.61427857251363</v>
      </c>
      <c r="G22" s="324">
        <v>9625.6992600000031</v>
      </c>
      <c r="H22" s="325">
        <v>572.68631411615456</v>
      </c>
      <c r="I22" s="326">
        <v>207.22899999999998</v>
      </c>
      <c r="J22" s="327">
        <v>700.47256899372201</v>
      </c>
      <c r="L22" s="328"/>
    </row>
    <row r="23" spans="2:12" ht="15.75" customHeight="1" x14ac:dyDescent="0.25">
      <c r="B23" s="162" t="s">
        <v>157</v>
      </c>
      <c r="C23" s="11">
        <v>26</v>
      </c>
      <c r="D23" s="20">
        <v>669</v>
      </c>
      <c r="E23" s="11">
        <v>25.98</v>
      </c>
      <c r="F23" s="20">
        <v>741.28406466512706</v>
      </c>
      <c r="G23" s="324"/>
      <c r="H23" s="325"/>
      <c r="I23" s="326"/>
      <c r="J23" s="327"/>
      <c r="L23" s="328"/>
    </row>
    <row r="24" spans="2:12" ht="15.75" customHeight="1" x14ac:dyDescent="0.25">
      <c r="B24" s="162" t="s">
        <v>128</v>
      </c>
      <c r="C24" s="11">
        <v>2166.9500000000007</v>
      </c>
      <c r="D24" s="20">
        <v>874.48873301183653</v>
      </c>
      <c r="E24" s="11">
        <v>1888.1435200000001</v>
      </c>
      <c r="F24" s="20">
        <v>800.33265691582619</v>
      </c>
      <c r="G24" s="324">
        <v>1179.2336000000005</v>
      </c>
      <c r="H24" s="325">
        <v>594.56229876760642</v>
      </c>
      <c r="I24" s="326">
        <v>27.875</v>
      </c>
      <c r="J24" s="327">
        <v>821.76538116591928</v>
      </c>
      <c r="L24" s="328"/>
    </row>
    <row r="25" spans="2:12" ht="15.75" customHeight="1" x14ac:dyDescent="0.25">
      <c r="B25" s="162" t="s">
        <v>113</v>
      </c>
      <c r="C25" s="11">
        <v>3196.4</v>
      </c>
      <c r="D25" s="20">
        <v>524.5776498560881</v>
      </c>
      <c r="E25" s="11">
        <v>2911.9749999999999</v>
      </c>
      <c r="F25" s="20">
        <v>627.71434850917331</v>
      </c>
      <c r="G25" s="324">
        <v>2884.95</v>
      </c>
      <c r="H25" s="325">
        <v>556.41119603459356</v>
      </c>
      <c r="I25" s="326">
        <v>104</v>
      </c>
      <c r="J25" s="327">
        <v>553.79000000000008</v>
      </c>
      <c r="L25" s="328"/>
    </row>
    <row r="26" spans="2:12" ht="15.75" customHeight="1" x14ac:dyDescent="0.25">
      <c r="B26" s="162" t="s">
        <v>158</v>
      </c>
      <c r="C26" s="11">
        <v>52</v>
      </c>
      <c r="D26" s="20">
        <v>728.94999999999993</v>
      </c>
      <c r="E26" s="11">
        <v>701.55</v>
      </c>
      <c r="F26" s="20">
        <v>605.75149312237193</v>
      </c>
      <c r="G26" s="324">
        <v>1611.35</v>
      </c>
      <c r="H26" s="325">
        <v>527.2372917119186</v>
      </c>
      <c r="I26" s="326">
        <v>51.9</v>
      </c>
      <c r="J26" s="327">
        <v>545.03005780346825</v>
      </c>
      <c r="L26" s="328"/>
    </row>
    <row r="27" spans="2:12" ht="15.75" customHeight="1" x14ac:dyDescent="0.25">
      <c r="B27" s="162" t="s">
        <v>129</v>
      </c>
      <c r="C27" s="11">
        <v>1443.6892799999994</v>
      </c>
      <c r="D27" s="20">
        <v>649.96332174746101</v>
      </c>
      <c r="E27" s="11">
        <v>1093.1106399999999</v>
      </c>
      <c r="F27" s="20">
        <v>629.22744032571143</v>
      </c>
      <c r="G27" s="324">
        <v>2074.886759999998</v>
      </c>
      <c r="H27" s="325">
        <v>554.73203752093013</v>
      </c>
      <c r="I27" s="326">
        <v>181.99655999999999</v>
      </c>
      <c r="J27" s="327">
        <v>526.75116496707415</v>
      </c>
      <c r="L27" s="328"/>
    </row>
    <row r="28" spans="2:12" ht="15.75" customHeight="1" x14ac:dyDescent="0.25">
      <c r="B28" s="162" t="s">
        <v>159</v>
      </c>
      <c r="C28" s="11">
        <v>14</v>
      </c>
      <c r="D28" s="20">
        <v>709.88071428571425</v>
      </c>
      <c r="E28" s="11"/>
      <c r="F28" s="20"/>
      <c r="G28" s="324">
        <v>14</v>
      </c>
      <c r="H28" s="325">
        <v>693</v>
      </c>
      <c r="I28" s="326"/>
      <c r="J28" s="327"/>
      <c r="L28" s="328"/>
    </row>
    <row r="29" spans="2:12" ht="15.75" customHeight="1" x14ac:dyDescent="0.25">
      <c r="B29" s="162" t="s">
        <v>160</v>
      </c>
      <c r="C29" s="11"/>
      <c r="D29" s="20"/>
      <c r="E29" s="11"/>
      <c r="F29" s="20"/>
      <c r="G29" s="324">
        <v>25</v>
      </c>
      <c r="H29" s="325">
        <v>550</v>
      </c>
      <c r="I29" s="326"/>
      <c r="J29" s="327"/>
      <c r="L29" s="328"/>
    </row>
    <row r="30" spans="2:12" ht="15.75" customHeight="1" x14ac:dyDescent="0.25">
      <c r="B30" s="162" t="s">
        <v>114</v>
      </c>
      <c r="C30" s="11">
        <v>6674.4699999999993</v>
      </c>
      <c r="D30" s="20">
        <v>662.85185190734239</v>
      </c>
      <c r="E30" s="11">
        <v>5549.6499999999987</v>
      </c>
      <c r="F30" s="20">
        <v>599.75960826358437</v>
      </c>
      <c r="G30" s="324">
        <v>2214.8547199999998</v>
      </c>
      <c r="H30" s="325">
        <v>651.86308924135665</v>
      </c>
      <c r="I30" s="326">
        <v>48</v>
      </c>
      <c r="J30" s="327">
        <v>540</v>
      </c>
      <c r="L30" s="328"/>
    </row>
    <row r="31" spans="2:12" ht="15.75" customHeight="1" x14ac:dyDescent="0.25">
      <c r="B31" s="162" t="s">
        <v>131</v>
      </c>
      <c r="C31" s="11">
        <v>5515.5950900000043</v>
      </c>
      <c r="D31" s="20">
        <v>840.71042278050811</v>
      </c>
      <c r="E31" s="11">
        <v>5134.0195600000079</v>
      </c>
      <c r="F31" s="20">
        <v>782.07291052860569</v>
      </c>
      <c r="G31" s="324">
        <v>4815.6883600000046</v>
      </c>
      <c r="H31" s="325">
        <v>677.22576217535743</v>
      </c>
      <c r="I31" s="326">
        <v>172.35</v>
      </c>
      <c r="J31" s="327">
        <v>801.77545691906005</v>
      </c>
      <c r="L31" s="328"/>
    </row>
    <row r="32" spans="2:12" ht="15.75" customHeight="1" x14ac:dyDescent="0.25">
      <c r="B32" s="162" t="s">
        <v>194</v>
      </c>
      <c r="C32" s="11"/>
      <c r="D32" s="20"/>
      <c r="E32" s="11">
        <v>156</v>
      </c>
      <c r="F32" s="20">
        <v>608.24769230769243</v>
      </c>
      <c r="G32" s="324">
        <v>311.95</v>
      </c>
      <c r="H32" s="325">
        <v>520.00320564192987</v>
      </c>
      <c r="I32" s="326"/>
      <c r="J32" s="327"/>
      <c r="L32" s="328"/>
    </row>
    <row r="33" spans="2:12" ht="15.75" customHeight="1" x14ac:dyDescent="0.25">
      <c r="B33" s="162" t="s">
        <v>93</v>
      </c>
      <c r="C33" s="11">
        <v>3190.1067999999996</v>
      </c>
      <c r="D33" s="20">
        <v>682.40413455750138</v>
      </c>
      <c r="E33" s="11">
        <v>3496.2226000000001</v>
      </c>
      <c r="F33" s="20">
        <v>632.250489428219</v>
      </c>
      <c r="G33" s="324">
        <v>3198.4287000000008</v>
      </c>
      <c r="H33" s="325">
        <v>556.48240024859695</v>
      </c>
      <c r="I33" s="326">
        <v>339.34199999999998</v>
      </c>
      <c r="J33" s="327">
        <v>545.69446163457519</v>
      </c>
      <c r="L33" s="328"/>
    </row>
    <row r="34" spans="2:12" ht="15.75" customHeight="1" x14ac:dyDescent="0.25">
      <c r="B34" s="162" t="s">
        <v>162</v>
      </c>
      <c r="C34" s="11">
        <v>170.41630000000001</v>
      </c>
      <c r="D34" s="20">
        <v>1094.202139114627</v>
      </c>
      <c r="E34" s="11">
        <v>210.81849999999997</v>
      </c>
      <c r="F34" s="20">
        <v>1337.3394649900272</v>
      </c>
      <c r="G34" s="324">
        <v>272.27954</v>
      </c>
      <c r="H34" s="325">
        <v>1086.6444463656728</v>
      </c>
      <c r="I34" s="326">
        <v>1.224</v>
      </c>
      <c r="J34" s="327">
        <v>2029.9999999999998</v>
      </c>
      <c r="L34" s="328"/>
    </row>
    <row r="35" spans="2:12" ht="15.75" customHeight="1" x14ac:dyDescent="0.25">
      <c r="B35" s="162" t="s">
        <v>94</v>
      </c>
      <c r="C35" s="11">
        <v>17547.798600000002</v>
      </c>
      <c r="D35" s="20">
        <v>674.85717325249038</v>
      </c>
      <c r="E35" s="11">
        <v>19702.486760000003</v>
      </c>
      <c r="F35" s="20">
        <v>722.89579500775676</v>
      </c>
      <c r="G35" s="324">
        <v>18936.357360000013</v>
      </c>
      <c r="H35" s="325">
        <v>596.02084843629029</v>
      </c>
      <c r="I35" s="326">
        <v>1332.8271999999997</v>
      </c>
      <c r="J35" s="327">
        <v>615.57429200124386</v>
      </c>
      <c r="L35" s="328"/>
    </row>
    <row r="36" spans="2:12" ht="15.75" customHeight="1" x14ac:dyDescent="0.25">
      <c r="B36" s="162" t="s">
        <v>163</v>
      </c>
      <c r="C36" s="11">
        <v>118.90799999999999</v>
      </c>
      <c r="D36" s="20">
        <v>687.42675009250866</v>
      </c>
      <c r="E36" s="11">
        <v>329.23379999999992</v>
      </c>
      <c r="F36" s="20">
        <v>676.99826081040294</v>
      </c>
      <c r="G36" s="324">
        <v>222.06659999999997</v>
      </c>
      <c r="H36" s="325">
        <v>578.63073510379309</v>
      </c>
      <c r="I36" s="326"/>
      <c r="J36" s="327"/>
      <c r="L36" s="328"/>
    </row>
    <row r="37" spans="2:12" ht="15.75" customHeight="1" x14ac:dyDescent="0.25">
      <c r="B37" s="162" t="s">
        <v>95</v>
      </c>
      <c r="C37" s="11">
        <v>6398.3760600000014</v>
      </c>
      <c r="D37" s="20">
        <v>666.10506635335173</v>
      </c>
      <c r="E37" s="11">
        <v>7652.9026800000047</v>
      </c>
      <c r="F37" s="20">
        <v>643.44833403787584</v>
      </c>
      <c r="G37" s="324">
        <v>6311.2336800000021</v>
      </c>
      <c r="H37" s="325">
        <v>584.92861573143364</v>
      </c>
      <c r="I37" s="326">
        <v>663.69416000000001</v>
      </c>
      <c r="J37" s="327">
        <v>555.64691122187969</v>
      </c>
      <c r="L37" s="328"/>
    </row>
    <row r="38" spans="2:12" ht="15.75" customHeight="1" x14ac:dyDescent="0.25">
      <c r="B38" s="162" t="s">
        <v>132</v>
      </c>
      <c r="C38" s="11">
        <v>520</v>
      </c>
      <c r="D38" s="20">
        <v>691.52269230769241</v>
      </c>
      <c r="E38" s="11">
        <v>1087</v>
      </c>
      <c r="F38" s="20">
        <v>683.76367985280592</v>
      </c>
      <c r="G38" s="324">
        <v>1321.25</v>
      </c>
      <c r="H38" s="325">
        <v>653.15164427625348</v>
      </c>
      <c r="I38" s="326">
        <v>75.5</v>
      </c>
      <c r="J38" s="327">
        <v>627.51271523178809</v>
      </c>
      <c r="L38" s="328"/>
    </row>
    <row r="39" spans="2:12" ht="15.75" customHeight="1" x14ac:dyDescent="0.25">
      <c r="B39" s="162" t="s">
        <v>115</v>
      </c>
      <c r="C39" s="11"/>
      <c r="D39" s="20"/>
      <c r="E39" s="11">
        <v>74</v>
      </c>
      <c r="F39" s="20">
        <v>654.89189189189187</v>
      </c>
      <c r="G39" s="324">
        <v>692</v>
      </c>
      <c r="H39" s="325">
        <v>543.68930635838149</v>
      </c>
      <c r="I39" s="326"/>
      <c r="J39" s="327"/>
      <c r="L39" s="328"/>
    </row>
    <row r="40" spans="2:12" ht="15.75" customHeight="1" x14ac:dyDescent="0.25">
      <c r="B40" s="162" t="s">
        <v>165</v>
      </c>
      <c r="C40" s="11">
        <v>558.45400000000006</v>
      </c>
      <c r="D40" s="20">
        <v>672.06430610220343</v>
      </c>
      <c r="E40" s="11">
        <v>562.29128000000003</v>
      </c>
      <c r="F40" s="20">
        <v>623.12999056289823</v>
      </c>
      <c r="G40" s="324">
        <v>602.24472000000003</v>
      </c>
      <c r="H40" s="325">
        <v>544.48568681515383</v>
      </c>
      <c r="I40" s="326"/>
      <c r="J40" s="327"/>
      <c r="L40" s="328"/>
    </row>
    <row r="41" spans="2:12" ht="15.75" customHeight="1" x14ac:dyDescent="0.25">
      <c r="B41" s="162" t="s">
        <v>133</v>
      </c>
      <c r="C41" s="11">
        <v>2234.3000000000002</v>
      </c>
      <c r="D41" s="20">
        <v>663.81148010562583</v>
      </c>
      <c r="E41" s="11">
        <v>2413.5</v>
      </c>
      <c r="F41" s="20">
        <v>609.88168220426769</v>
      </c>
      <c r="G41" s="324">
        <v>2484.6999999999998</v>
      </c>
      <c r="H41" s="325">
        <v>530.70520787217777</v>
      </c>
      <c r="I41" s="326">
        <v>80</v>
      </c>
      <c r="J41" s="327">
        <v>478.25</v>
      </c>
      <c r="L41" s="328"/>
    </row>
    <row r="42" spans="2:12" ht="15.75" customHeight="1" x14ac:dyDescent="0.25">
      <c r="B42" s="218" t="s">
        <v>96</v>
      </c>
      <c r="C42" s="329">
        <v>12993.733999999997</v>
      </c>
      <c r="D42" s="330">
        <v>686.04391547495129</v>
      </c>
      <c r="E42" s="329">
        <v>14655.541150000003</v>
      </c>
      <c r="F42" s="330">
        <v>669.6925189964752</v>
      </c>
      <c r="G42" s="331">
        <v>14041.571000000002</v>
      </c>
      <c r="H42" s="332">
        <v>602.02746259659966</v>
      </c>
      <c r="I42" s="333">
        <v>438</v>
      </c>
      <c r="J42" s="334">
        <v>557.42465753424653</v>
      </c>
      <c r="L42" s="328"/>
    </row>
    <row r="43" spans="2:12" ht="15.75" customHeight="1" x14ac:dyDescent="0.25">
      <c r="B43" s="218" t="s">
        <v>134</v>
      </c>
      <c r="C43" s="329">
        <v>18.125</v>
      </c>
      <c r="D43" s="330">
        <v>660.20689655172418</v>
      </c>
      <c r="E43" s="329">
        <v>5</v>
      </c>
      <c r="F43" s="330">
        <v>690</v>
      </c>
      <c r="G43" s="331">
        <v>2700</v>
      </c>
      <c r="H43" s="332">
        <v>562.2717148148148</v>
      </c>
      <c r="I43" s="333">
        <v>338</v>
      </c>
      <c r="J43" s="334">
        <v>563.75059171597627</v>
      </c>
      <c r="L43" s="328"/>
    </row>
    <row r="44" spans="2:12" ht="15.75" customHeight="1" thickBot="1" x14ac:dyDescent="0.3">
      <c r="B44" s="335" t="s">
        <v>97</v>
      </c>
      <c r="C44" s="336">
        <v>138883.69556999998</v>
      </c>
      <c r="D44" s="337">
        <v>675.49447777125783</v>
      </c>
      <c r="E44" s="336">
        <v>148387.31716999999</v>
      </c>
      <c r="F44" s="337">
        <v>647.73249495363052</v>
      </c>
      <c r="G44" s="338">
        <v>153772.47095000002</v>
      </c>
      <c r="H44" s="339">
        <v>569.7280347305209</v>
      </c>
      <c r="I44" s="340">
        <v>8759.1276199999993</v>
      </c>
      <c r="J44" s="341">
        <v>556.95264889861278</v>
      </c>
      <c r="L44" s="328"/>
    </row>
    <row r="45" spans="2:12" ht="27.95" customHeight="1" thickBot="1" x14ac:dyDescent="0.3">
      <c r="B45" s="547" t="s">
        <v>265</v>
      </c>
      <c r="C45" s="548"/>
      <c r="D45" s="548"/>
      <c r="E45" s="548"/>
      <c r="F45" s="548"/>
      <c r="G45" s="548"/>
      <c r="H45" s="548"/>
      <c r="I45" s="548"/>
      <c r="J45" s="549"/>
    </row>
    <row r="46" spans="2:12" ht="14.25" customHeight="1" x14ac:dyDescent="0.25"/>
    <row r="47" spans="2:12" ht="29.1" customHeight="1" x14ac:dyDescent="0.25">
      <c r="H47" s="223"/>
      <c r="J47" s="142"/>
    </row>
    <row r="48" spans="2:12" ht="25.5" customHeight="1" x14ac:dyDescent="0.25"/>
  </sheetData>
  <mergeCells count="8">
    <mergeCell ref="I4:J4"/>
    <mergeCell ref="B2:J2"/>
    <mergeCell ref="B3:J3"/>
    <mergeCell ref="B45:J45"/>
    <mergeCell ref="C4:D4"/>
    <mergeCell ref="E4:F4"/>
    <mergeCell ref="G4:H4"/>
    <mergeCell ref="B4:B6"/>
  </mergeCells>
  <pageMargins left="0.25" right="0.25" top="0.75" bottom="0.75" header="0.3" footer="0.3"/>
  <pageSetup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C6C189-82F0-4157-A99C-9E11FBEAC8FB}">
  <sheetPr codeName="Hoja2"/>
  <dimension ref="A1:L78"/>
  <sheetViews>
    <sheetView view="pageBreakPreview" zoomScaleNormal="100" zoomScaleSheetLayoutView="100" workbookViewId="0">
      <selection activeCell="F4" sqref="F4"/>
    </sheetView>
  </sheetViews>
  <sheetFormatPr baseColWidth="10" defaultColWidth="17.42578125" defaultRowHeight="15" customHeight="1" x14ac:dyDescent="0.25"/>
  <cols>
    <col min="1" max="1" width="8.140625" style="2" customWidth="1"/>
    <col min="2" max="5" width="13.140625" style="2" customWidth="1"/>
    <col min="6" max="6" width="19.28515625" style="2" customWidth="1"/>
    <col min="7" max="7" width="8.140625" style="2" customWidth="1"/>
    <col min="8" max="8" width="5.28515625" style="2" customWidth="1"/>
    <col min="9" max="16384" width="17.42578125" style="2"/>
  </cols>
  <sheetData>
    <row r="1" spans="1:8" ht="15" customHeight="1" x14ac:dyDescent="0.25">
      <c r="A1" s="423"/>
      <c r="B1" s="423"/>
      <c r="C1" s="423"/>
      <c r="D1" s="423"/>
      <c r="E1" s="423"/>
      <c r="F1" s="423"/>
      <c r="G1" s="423"/>
    </row>
    <row r="2" spans="1:8" s="3" customFormat="1" ht="15" customHeight="1" x14ac:dyDescent="0.25">
      <c r="A2" s="423" t="s">
        <v>180</v>
      </c>
      <c r="B2" s="423"/>
      <c r="C2" s="423"/>
      <c r="D2" s="423"/>
      <c r="E2" s="423"/>
      <c r="F2" s="423"/>
      <c r="G2" s="423"/>
    </row>
    <row r="3" spans="1:8" s="3" customFormat="1" ht="15" customHeight="1" x14ac:dyDescent="0.25">
      <c r="A3" s="423" t="s">
        <v>8</v>
      </c>
      <c r="B3" s="423"/>
      <c r="C3" s="423"/>
      <c r="D3" s="423"/>
      <c r="E3" s="423"/>
      <c r="F3" s="423"/>
      <c r="G3" s="423"/>
    </row>
    <row r="4" spans="1:8" s="3" customFormat="1" ht="13.5" customHeight="1" x14ac:dyDescent="0.25">
      <c r="A4" s="39"/>
      <c r="B4" s="39"/>
      <c r="C4" s="39"/>
      <c r="D4" s="39"/>
      <c r="E4" s="39"/>
      <c r="F4" s="39"/>
      <c r="G4" s="39"/>
    </row>
    <row r="5" spans="1:8" s="3" customFormat="1" ht="13.5" customHeight="1" x14ac:dyDescent="0.25">
      <c r="A5" s="40" t="s">
        <v>9</v>
      </c>
      <c r="B5" s="41" t="s">
        <v>10</v>
      </c>
      <c r="C5" s="41"/>
      <c r="D5" s="41"/>
      <c r="E5" s="41"/>
      <c r="F5" s="41"/>
      <c r="G5" s="42" t="s">
        <v>11</v>
      </c>
      <c r="H5" s="4"/>
    </row>
    <row r="6" spans="1:8" s="3" customFormat="1" ht="18" customHeight="1" x14ac:dyDescent="0.25">
      <c r="A6" s="43"/>
      <c r="B6" s="43"/>
      <c r="C6" s="43"/>
      <c r="D6" s="43"/>
      <c r="E6" s="43"/>
      <c r="F6" s="43"/>
      <c r="G6" s="44"/>
    </row>
    <row r="7" spans="1:8" s="3" customFormat="1" ht="18" customHeight="1" x14ac:dyDescent="0.25">
      <c r="A7" s="45" t="s">
        <v>12</v>
      </c>
      <c r="B7" s="424" t="s">
        <v>235</v>
      </c>
      <c r="C7" s="424"/>
      <c r="D7" s="424"/>
      <c r="E7" s="424"/>
      <c r="F7" s="424"/>
      <c r="G7" s="46">
        <v>1</v>
      </c>
    </row>
    <row r="8" spans="1:8" s="3" customFormat="1" ht="18" customHeight="1" x14ac:dyDescent="0.25">
      <c r="A8" s="45" t="s">
        <v>13</v>
      </c>
      <c r="B8" s="422" t="s">
        <v>14</v>
      </c>
      <c r="C8" s="422"/>
      <c r="D8" s="422"/>
      <c r="E8" s="422"/>
      <c r="F8" s="422"/>
      <c r="G8" s="46">
        <v>4</v>
      </c>
    </row>
    <row r="9" spans="1:8" s="3" customFormat="1" ht="18" customHeight="1" x14ac:dyDescent="0.25">
      <c r="A9" s="45" t="s">
        <v>15</v>
      </c>
      <c r="B9" s="422" t="s">
        <v>16</v>
      </c>
      <c r="C9" s="422"/>
      <c r="D9" s="422"/>
      <c r="E9" s="422"/>
      <c r="F9" s="422"/>
      <c r="G9" s="48">
        <v>6</v>
      </c>
    </row>
    <row r="10" spans="1:8" s="3" customFormat="1" ht="18" customHeight="1" x14ac:dyDescent="0.25">
      <c r="A10" s="45" t="s">
        <v>17</v>
      </c>
      <c r="B10" s="422" t="s">
        <v>18</v>
      </c>
      <c r="C10" s="422"/>
      <c r="D10" s="422"/>
      <c r="E10" s="422"/>
      <c r="F10" s="422"/>
      <c r="G10" s="48">
        <v>7</v>
      </c>
    </row>
    <row r="11" spans="1:8" s="3" customFormat="1" ht="18" customHeight="1" x14ac:dyDescent="0.25">
      <c r="A11" s="45" t="s">
        <v>19</v>
      </c>
      <c r="B11" s="422" t="s">
        <v>20</v>
      </c>
      <c r="C11" s="422"/>
      <c r="D11" s="422"/>
      <c r="E11" s="422"/>
      <c r="F11" s="422"/>
      <c r="G11" s="49">
        <v>10</v>
      </c>
    </row>
    <row r="12" spans="1:8" s="3" customFormat="1" ht="18" customHeight="1" x14ac:dyDescent="0.25">
      <c r="A12" s="45" t="s">
        <v>21</v>
      </c>
      <c r="B12" s="422" t="s">
        <v>22</v>
      </c>
      <c r="C12" s="422"/>
      <c r="D12" s="422"/>
      <c r="E12" s="422"/>
      <c r="F12" s="422"/>
      <c r="G12" s="49">
        <v>11</v>
      </c>
    </row>
    <row r="13" spans="1:8" s="3" customFormat="1" ht="18" customHeight="1" x14ac:dyDescent="0.25">
      <c r="A13" s="45" t="s">
        <v>23</v>
      </c>
      <c r="B13" s="422" t="s">
        <v>24</v>
      </c>
      <c r="C13" s="422"/>
      <c r="D13" s="422"/>
      <c r="E13" s="422"/>
      <c r="F13" s="422"/>
      <c r="G13" s="49">
        <v>12</v>
      </c>
    </row>
    <row r="14" spans="1:8" s="3" customFormat="1" ht="18" customHeight="1" x14ac:dyDescent="0.25">
      <c r="A14" s="45" t="s">
        <v>25</v>
      </c>
      <c r="B14" s="422" t="s">
        <v>26</v>
      </c>
      <c r="C14" s="422"/>
      <c r="D14" s="422"/>
      <c r="E14" s="422"/>
      <c r="F14" s="422"/>
      <c r="G14" s="49">
        <v>13</v>
      </c>
    </row>
    <row r="15" spans="1:8" s="3" customFormat="1" ht="18" customHeight="1" x14ac:dyDescent="0.25">
      <c r="A15" s="45" t="s">
        <v>27</v>
      </c>
      <c r="B15" s="422" t="s">
        <v>28</v>
      </c>
      <c r="C15" s="422"/>
      <c r="D15" s="422"/>
      <c r="E15" s="422"/>
      <c r="F15" s="422"/>
      <c r="G15" s="49">
        <v>14</v>
      </c>
    </row>
    <row r="16" spans="1:8" s="3" customFormat="1" ht="18" customHeight="1" x14ac:dyDescent="0.25">
      <c r="A16" s="45" t="s">
        <v>29</v>
      </c>
      <c r="B16" s="422" t="s">
        <v>195</v>
      </c>
      <c r="C16" s="422"/>
      <c r="D16" s="422"/>
      <c r="E16" s="422"/>
      <c r="F16" s="422"/>
      <c r="G16" s="49">
        <v>15</v>
      </c>
    </row>
    <row r="17" spans="1:12" s="3" customFormat="1" ht="18" customHeight="1" x14ac:dyDescent="0.25">
      <c r="A17" s="50" t="s">
        <v>30</v>
      </c>
      <c r="B17" s="422" t="s">
        <v>31</v>
      </c>
      <c r="C17" s="422"/>
      <c r="D17" s="422"/>
      <c r="E17" s="422"/>
      <c r="F17" s="422"/>
      <c r="G17" s="49">
        <v>17</v>
      </c>
    </row>
    <row r="18" spans="1:12" s="3" customFormat="1" ht="18" customHeight="1" x14ac:dyDescent="0.25">
      <c r="A18" s="45" t="s">
        <v>32</v>
      </c>
      <c r="B18" s="422" t="s">
        <v>33</v>
      </c>
      <c r="C18" s="422"/>
      <c r="D18" s="422"/>
      <c r="E18" s="422"/>
      <c r="F18" s="422"/>
      <c r="G18" s="49">
        <v>18</v>
      </c>
    </row>
    <row r="19" spans="1:12" s="3" customFormat="1" ht="18" customHeight="1" x14ac:dyDescent="0.25">
      <c r="A19" s="50" t="s">
        <v>34</v>
      </c>
      <c r="B19" s="422" t="s">
        <v>35</v>
      </c>
      <c r="C19" s="422"/>
      <c r="D19" s="422"/>
      <c r="E19" s="422"/>
      <c r="F19" s="422"/>
      <c r="G19" s="49">
        <v>19</v>
      </c>
    </row>
    <row r="20" spans="1:12" s="3" customFormat="1" ht="18" customHeight="1" x14ac:dyDescent="0.25">
      <c r="A20" s="45" t="s">
        <v>36</v>
      </c>
      <c r="B20" s="422" t="s">
        <v>37</v>
      </c>
      <c r="C20" s="422"/>
      <c r="D20" s="422"/>
      <c r="E20" s="422"/>
      <c r="F20" s="422"/>
      <c r="G20" s="49">
        <v>20</v>
      </c>
    </row>
    <row r="21" spans="1:12" s="3" customFormat="1" ht="27" customHeight="1" x14ac:dyDescent="0.25">
      <c r="A21" s="50" t="s">
        <v>38</v>
      </c>
      <c r="B21" s="422" t="s">
        <v>192</v>
      </c>
      <c r="C21" s="422"/>
      <c r="D21" s="422"/>
      <c r="E21" s="422"/>
      <c r="F21" s="422"/>
      <c r="G21" s="49">
        <v>21</v>
      </c>
      <c r="L21" s="7"/>
    </row>
    <row r="22" spans="1:12" s="3" customFormat="1" ht="18" customHeight="1" x14ac:dyDescent="0.25">
      <c r="A22" s="45" t="s">
        <v>39</v>
      </c>
      <c r="B22" s="425" t="s">
        <v>40</v>
      </c>
      <c r="C22" s="425"/>
      <c r="D22" s="425"/>
      <c r="E22" s="425"/>
      <c r="F22" s="425"/>
      <c r="G22" s="49">
        <v>23</v>
      </c>
      <c r="H22" s="5"/>
    </row>
    <row r="23" spans="1:12" s="3" customFormat="1" ht="18" customHeight="1" x14ac:dyDescent="0.25">
      <c r="A23" s="45" t="s">
        <v>41</v>
      </c>
      <c r="B23" s="425" t="s">
        <v>196</v>
      </c>
      <c r="C23" s="425"/>
      <c r="D23" s="425"/>
      <c r="E23" s="425"/>
      <c r="F23" s="425"/>
      <c r="G23" s="49">
        <v>24</v>
      </c>
      <c r="H23" s="5"/>
    </row>
    <row r="24" spans="1:12" s="3" customFormat="1" ht="18" customHeight="1" x14ac:dyDescent="0.25">
      <c r="A24" s="45" t="s">
        <v>42</v>
      </c>
      <c r="B24" s="422" t="s">
        <v>193</v>
      </c>
      <c r="C24" s="422"/>
      <c r="D24" s="422"/>
      <c r="E24" s="422"/>
      <c r="F24" s="422"/>
      <c r="G24" s="49">
        <v>25</v>
      </c>
      <c r="H24" s="5"/>
    </row>
    <row r="25" spans="1:12" s="3" customFormat="1" ht="18" customHeight="1" x14ac:dyDescent="0.25">
      <c r="A25" s="45" t="s">
        <v>44</v>
      </c>
      <c r="B25" s="425" t="s">
        <v>43</v>
      </c>
      <c r="C25" s="425"/>
      <c r="D25" s="425"/>
      <c r="E25" s="425"/>
      <c r="F25" s="425"/>
      <c r="G25" s="49">
        <v>27</v>
      </c>
      <c r="H25" s="5"/>
    </row>
    <row r="26" spans="1:12" s="3" customFormat="1" ht="18" customHeight="1" x14ac:dyDescent="0.25">
      <c r="A26" s="45" t="s">
        <v>46</v>
      </c>
      <c r="B26" s="425" t="s">
        <v>45</v>
      </c>
      <c r="C26" s="425"/>
      <c r="D26" s="425"/>
      <c r="E26" s="425"/>
      <c r="F26" s="425"/>
      <c r="G26" s="49">
        <v>29</v>
      </c>
      <c r="H26" s="5"/>
    </row>
    <row r="27" spans="1:12" s="3" customFormat="1" ht="18" customHeight="1" x14ac:dyDescent="0.25">
      <c r="A27" s="45" t="s">
        <v>175</v>
      </c>
      <c r="B27" s="425" t="s">
        <v>178</v>
      </c>
      <c r="C27" s="425"/>
      <c r="D27" s="425"/>
      <c r="E27" s="425"/>
      <c r="F27" s="425"/>
      <c r="G27" s="49">
        <v>30</v>
      </c>
      <c r="H27" s="5"/>
    </row>
    <row r="28" spans="1:12" s="3" customFormat="1" ht="18" customHeight="1" x14ac:dyDescent="0.25">
      <c r="A28" s="45"/>
      <c r="B28" s="51"/>
      <c r="C28" s="51"/>
      <c r="D28" s="51"/>
      <c r="E28" s="51"/>
      <c r="F28" s="51"/>
      <c r="G28" s="48"/>
      <c r="H28" s="5"/>
    </row>
    <row r="29" spans="1:12" s="3" customFormat="1" ht="18" customHeight="1" x14ac:dyDescent="0.25">
      <c r="A29" s="40" t="s">
        <v>47</v>
      </c>
      <c r="B29" s="41" t="s">
        <v>10</v>
      </c>
      <c r="C29" s="41"/>
      <c r="D29" s="41"/>
      <c r="E29" s="41"/>
      <c r="F29" s="41"/>
      <c r="G29" s="42" t="s">
        <v>11</v>
      </c>
      <c r="J29" s="6"/>
    </row>
    <row r="30" spans="1:12" s="3" customFormat="1" ht="18" customHeight="1" x14ac:dyDescent="0.25">
      <c r="A30" s="52"/>
      <c r="B30" s="43"/>
      <c r="C30" s="43"/>
      <c r="D30" s="43"/>
      <c r="E30" s="43"/>
      <c r="F30" s="43"/>
      <c r="G30" s="53"/>
    </row>
    <row r="31" spans="1:12" s="3" customFormat="1" ht="18" customHeight="1" x14ac:dyDescent="0.25">
      <c r="A31" s="45" t="s">
        <v>12</v>
      </c>
      <c r="B31" s="425" t="s">
        <v>48</v>
      </c>
      <c r="C31" s="425"/>
      <c r="D31" s="425"/>
      <c r="E31" s="425"/>
      <c r="F31" s="425"/>
      <c r="G31" s="48">
        <v>2</v>
      </c>
    </row>
    <row r="32" spans="1:12" s="3" customFormat="1" ht="18" customHeight="1" x14ac:dyDescent="0.25">
      <c r="A32" s="45" t="s">
        <v>13</v>
      </c>
      <c r="B32" s="425" t="s">
        <v>49</v>
      </c>
      <c r="C32" s="425"/>
      <c r="D32" s="425"/>
      <c r="E32" s="425"/>
      <c r="F32" s="425"/>
      <c r="G32" s="48">
        <v>3</v>
      </c>
      <c r="H32"/>
      <c r="I32"/>
      <c r="J32"/>
      <c r="K32"/>
    </row>
    <row r="33" spans="1:8" s="3" customFormat="1" ht="18" customHeight="1" x14ac:dyDescent="0.25">
      <c r="A33" s="54" t="s">
        <v>50</v>
      </c>
      <c r="B33" s="426" t="s">
        <v>51</v>
      </c>
      <c r="C33" s="426"/>
      <c r="D33" s="426"/>
      <c r="E33" s="426"/>
      <c r="F33" s="426"/>
      <c r="G33" s="48">
        <v>5</v>
      </c>
      <c r="H33" s="5"/>
    </row>
    <row r="34" spans="1:8" s="3" customFormat="1" ht="18" customHeight="1" x14ac:dyDescent="0.25">
      <c r="A34" s="54" t="s">
        <v>52</v>
      </c>
      <c r="B34" s="426" t="s">
        <v>190</v>
      </c>
      <c r="C34" s="426"/>
      <c r="D34" s="426"/>
      <c r="E34" s="426"/>
      <c r="F34" s="426"/>
      <c r="G34" s="48">
        <v>5</v>
      </c>
    </row>
    <row r="35" spans="1:8" s="3" customFormat="1" ht="18" customHeight="1" x14ac:dyDescent="0.25">
      <c r="A35" s="45" t="s">
        <v>19</v>
      </c>
      <c r="B35" s="426" t="s">
        <v>53</v>
      </c>
      <c r="C35" s="426"/>
      <c r="D35" s="426"/>
      <c r="E35" s="426"/>
      <c r="F35" s="426"/>
      <c r="G35" s="48">
        <v>8</v>
      </c>
    </row>
    <row r="36" spans="1:8" s="3" customFormat="1" ht="18" customHeight="1" x14ac:dyDescent="0.25">
      <c r="A36" s="45" t="s">
        <v>21</v>
      </c>
      <c r="B36" s="422" t="s">
        <v>191</v>
      </c>
      <c r="C36" s="422"/>
      <c r="D36" s="422"/>
      <c r="E36" s="422"/>
      <c r="F36" s="422"/>
      <c r="G36" s="48">
        <v>8</v>
      </c>
    </row>
    <row r="37" spans="1:8" s="3" customFormat="1" ht="18" customHeight="1" x14ac:dyDescent="0.25">
      <c r="A37" s="45" t="s">
        <v>23</v>
      </c>
      <c r="B37" s="56" t="s">
        <v>197</v>
      </c>
      <c r="C37" s="47"/>
      <c r="D37" s="47"/>
      <c r="E37" s="47"/>
      <c r="F37" s="47"/>
      <c r="G37" s="49">
        <v>9</v>
      </c>
    </row>
    <row r="38" spans="1:8" s="3" customFormat="1" ht="18" customHeight="1" x14ac:dyDescent="0.25">
      <c r="A38" s="45" t="s">
        <v>54</v>
      </c>
      <c r="B38" s="421" t="s">
        <v>198</v>
      </c>
      <c r="C38" s="421"/>
      <c r="D38" s="421"/>
      <c r="E38" s="421"/>
      <c r="F38" s="421"/>
      <c r="G38" s="49">
        <v>9</v>
      </c>
    </row>
    <row r="39" spans="1:8" s="3" customFormat="1" ht="18" customHeight="1" x14ac:dyDescent="0.25">
      <c r="A39" s="45" t="s">
        <v>55</v>
      </c>
      <c r="B39" s="422" t="s">
        <v>26</v>
      </c>
      <c r="C39" s="422"/>
      <c r="D39" s="422"/>
      <c r="E39" s="422"/>
      <c r="F39" s="422"/>
      <c r="G39" s="49">
        <v>13</v>
      </c>
    </row>
    <row r="40" spans="1:8" s="3" customFormat="1" ht="18" customHeight="1" x14ac:dyDescent="0.25">
      <c r="A40" s="45" t="s">
        <v>56</v>
      </c>
      <c r="B40" s="56" t="s">
        <v>199</v>
      </c>
      <c r="C40" s="47"/>
      <c r="D40" s="47"/>
      <c r="E40" s="47"/>
      <c r="F40" s="47"/>
      <c r="G40" s="49">
        <v>16</v>
      </c>
    </row>
    <row r="41" spans="1:8" s="3" customFormat="1" ht="18" customHeight="1" x14ac:dyDescent="0.25">
      <c r="A41" s="45" t="s">
        <v>57</v>
      </c>
      <c r="B41" s="421" t="s">
        <v>200</v>
      </c>
      <c r="C41" s="421"/>
      <c r="D41" s="421"/>
      <c r="E41" s="421"/>
      <c r="F41" s="421"/>
      <c r="G41" s="49">
        <v>16</v>
      </c>
    </row>
    <row r="42" spans="1:8" s="3" customFormat="1" ht="18" customHeight="1" x14ac:dyDescent="0.25">
      <c r="A42" s="45" t="s">
        <v>58</v>
      </c>
      <c r="B42" s="422" t="s">
        <v>35</v>
      </c>
      <c r="C42" s="422"/>
      <c r="D42" s="422"/>
      <c r="E42" s="422"/>
      <c r="F42" s="422"/>
      <c r="G42" s="49">
        <v>19</v>
      </c>
    </row>
    <row r="43" spans="1:8" s="3" customFormat="1" ht="18" customHeight="1" x14ac:dyDescent="0.25">
      <c r="A43" s="45" t="s">
        <v>59</v>
      </c>
      <c r="B43" s="56" t="s">
        <v>201</v>
      </c>
      <c r="C43" s="47"/>
      <c r="D43" s="47"/>
      <c r="E43" s="47"/>
      <c r="F43" s="47"/>
      <c r="G43" s="49">
        <v>22</v>
      </c>
    </row>
    <row r="44" spans="1:8" s="3" customFormat="1" ht="18" customHeight="1" x14ac:dyDescent="0.25">
      <c r="A44" s="45" t="s">
        <v>60</v>
      </c>
      <c r="B44" s="421" t="s">
        <v>202</v>
      </c>
      <c r="C44" s="421"/>
      <c r="D44" s="421"/>
      <c r="E44" s="421"/>
      <c r="F44" s="421"/>
      <c r="G44" s="49">
        <v>22</v>
      </c>
    </row>
    <row r="45" spans="1:8" s="3" customFormat="1" ht="18" customHeight="1" x14ac:dyDescent="0.25">
      <c r="A45" s="45" t="s">
        <v>61</v>
      </c>
      <c r="B45" s="56" t="s">
        <v>203</v>
      </c>
      <c r="C45" s="47"/>
      <c r="D45" s="47"/>
      <c r="E45" s="47"/>
      <c r="F45" s="47"/>
      <c r="G45" s="49">
        <v>26</v>
      </c>
    </row>
    <row r="46" spans="1:8" s="3" customFormat="1" ht="18" customHeight="1" x14ac:dyDescent="0.25">
      <c r="A46" s="45" t="s">
        <v>62</v>
      </c>
      <c r="B46" s="421" t="s">
        <v>204</v>
      </c>
      <c r="C46" s="421"/>
      <c r="D46" s="421"/>
      <c r="E46" s="421"/>
      <c r="F46" s="421"/>
      <c r="G46" s="49">
        <v>26</v>
      </c>
    </row>
    <row r="47" spans="1:8" s="3" customFormat="1" ht="18" customHeight="1" x14ac:dyDescent="0.25">
      <c r="A47" s="45" t="s">
        <v>63</v>
      </c>
      <c r="B47" s="56" t="s">
        <v>205</v>
      </c>
      <c r="C47" s="47"/>
      <c r="D47" s="47"/>
      <c r="E47" s="47"/>
      <c r="F47" s="47"/>
      <c r="G47" s="49">
        <v>28</v>
      </c>
    </row>
    <row r="48" spans="1:8" s="3" customFormat="1" ht="18" customHeight="1" x14ac:dyDescent="0.25">
      <c r="A48" s="45" t="s">
        <v>64</v>
      </c>
      <c r="B48" s="421" t="s">
        <v>206</v>
      </c>
      <c r="C48" s="421"/>
      <c r="D48" s="421"/>
      <c r="E48" s="421"/>
      <c r="F48" s="421"/>
      <c r="G48" s="49">
        <v>28</v>
      </c>
    </row>
    <row r="49" spans="1:8" s="3" customFormat="1" ht="18" customHeight="1" x14ac:dyDescent="0.25">
      <c r="A49" s="45" t="s">
        <v>65</v>
      </c>
      <c r="B49" s="56" t="s">
        <v>207</v>
      </c>
      <c r="C49" s="47"/>
      <c r="D49" s="47"/>
      <c r="E49" s="47"/>
      <c r="F49" s="47"/>
      <c r="G49" s="49">
        <v>31</v>
      </c>
    </row>
    <row r="50" spans="1:8" s="3" customFormat="1" ht="18" customHeight="1" x14ac:dyDescent="0.25">
      <c r="A50" s="45" t="s">
        <v>66</v>
      </c>
      <c r="B50" s="421" t="s">
        <v>208</v>
      </c>
      <c r="C50" s="421"/>
      <c r="D50" s="421"/>
      <c r="E50" s="421"/>
      <c r="F50" s="421"/>
      <c r="G50" s="49">
        <v>31</v>
      </c>
    </row>
    <row r="51" spans="1:8" s="3" customFormat="1" ht="18" customHeight="1" x14ac:dyDescent="0.25">
      <c r="A51" s="45" t="s">
        <v>67</v>
      </c>
      <c r="B51" s="56" t="s">
        <v>209</v>
      </c>
      <c r="C51" s="47"/>
      <c r="D51" s="47"/>
      <c r="E51" s="47"/>
      <c r="F51" s="47"/>
      <c r="G51" s="49">
        <v>32</v>
      </c>
    </row>
    <row r="52" spans="1:8" s="3" customFormat="1" ht="18" customHeight="1" x14ac:dyDescent="0.25">
      <c r="A52" s="45" t="s">
        <v>68</v>
      </c>
      <c r="B52" s="421" t="s">
        <v>210</v>
      </c>
      <c r="C52" s="421"/>
      <c r="D52" s="421"/>
      <c r="E52" s="421"/>
      <c r="F52" s="421"/>
      <c r="G52" s="49">
        <v>32</v>
      </c>
    </row>
    <row r="53" spans="1:8" s="3" customFormat="1" ht="15.75" customHeight="1" x14ac:dyDescent="0.25">
      <c r="A53" s="45"/>
      <c r="B53" s="56"/>
      <c r="C53" s="47"/>
      <c r="D53" s="47"/>
      <c r="E53" s="47"/>
      <c r="F53" s="47"/>
      <c r="G53" s="49"/>
    </row>
    <row r="54" spans="1:8" s="3" customFormat="1" ht="15.75" customHeight="1" x14ac:dyDescent="0.25">
      <c r="A54" s="45"/>
      <c r="B54" s="421"/>
      <c r="C54" s="421"/>
      <c r="D54" s="421"/>
      <c r="E54" s="421"/>
      <c r="F54" s="421"/>
      <c r="G54" s="49"/>
    </row>
    <row r="55" spans="1:8" s="3" customFormat="1" ht="15.75" customHeight="1" x14ac:dyDescent="0.25">
      <c r="A55" s="45"/>
      <c r="B55" s="47"/>
      <c r="C55" s="47"/>
      <c r="D55" s="47"/>
      <c r="E55" s="47"/>
      <c r="F55" s="47"/>
      <c r="G55" s="48"/>
    </row>
    <row r="56" spans="1:8" s="3" customFormat="1" ht="15.75" customHeight="1" x14ac:dyDescent="0.25">
      <c r="A56" s="57"/>
      <c r="B56" s="58"/>
      <c r="C56" s="55"/>
      <c r="D56" s="55"/>
      <c r="E56" s="55"/>
      <c r="F56" s="55"/>
      <c r="G56" s="53"/>
    </row>
    <row r="57" spans="1:8" s="3" customFormat="1" ht="15.75" customHeight="1" x14ac:dyDescent="0.25">
      <c r="A57" s="50"/>
      <c r="B57" s="50"/>
      <c r="C57" s="50"/>
      <c r="D57" s="50"/>
      <c r="E57" s="50"/>
      <c r="F57" s="50"/>
      <c r="G57" s="50"/>
    </row>
    <row r="58" spans="1:8" s="9" customFormat="1" ht="15" customHeight="1" x14ac:dyDescent="0.25"/>
    <row r="59" spans="1:8" s="9" customFormat="1" ht="15" customHeight="1" x14ac:dyDescent="0.25"/>
    <row r="60" spans="1:8" s="9" customFormat="1" ht="15" customHeight="1" x14ac:dyDescent="0.25"/>
    <row r="61" spans="1:8" s="9" customFormat="1" ht="30" customHeight="1" x14ac:dyDescent="0.25">
      <c r="A61" s="10"/>
      <c r="H61" s="10"/>
    </row>
    <row r="62" spans="1:8" s="9" customFormat="1" ht="15" customHeight="1" x14ac:dyDescent="0.25"/>
    <row r="63" spans="1:8" s="9" customFormat="1" ht="15" customHeight="1" x14ac:dyDescent="0.25"/>
    <row r="64" spans="1:8" s="9" customFormat="1" ht="15" customHeight="1" x14ac:dyDescent="0.25"/>
    <row r="65" s="9" customFormat="1" ht="15" customHeight="1" x14ac:dyDescent="0.25"/>
    <row r="66" s="9" customFormat="1" ht="15" customHeight="1" x14ac:dyDescent="0.25"/>
    <row r="67" s="9" customFormat="1" ht="15" customHeight="1" x14ac:dyDescent="0.25"/>
    <row r="68" s="9" customFormat="1" ht="15" customHeight="1" x14ac:dyDescent="0.25"/>
    <row r="69" s="9" customFormat="1" ht="15" customHeight="1" x14ac:dyDescent="0.25"/>
    <row r="70" s="9" customFormat="1" ht="15" customHeight="1" x14ac:dyDescent="0.25"/>
    <row r="71" s="9" customFormat="1" ht="15" customHeight="1" x14ac:dyDescent="0.25"/>
    <row r="72" s="9" customFormat="1" ht="15" customHeight="1" x14ac:dyDescent="0.25"/>
    <row r="73" s="9" customFormat="1" ht="15" customHeight="1" x14ac:dyDescent="0.25"/>
    <row r="74" s="9" customFormat="1" ht="15" customHeight="1" x14ac:dyDescent="0.25"/>
    <row r="75" s="9" customFormat="1" ht="15" customHeight="1" x14ac:dyDescent="0.25"/>
    <row r="76" s="9" customFormat="1" ht="15" customHeight="1" x14ac:dyDescent="0.25"/>
    <row r="77" s="9" customFormat="1" ht="15" customHeight="1" x14ac:dyDescent="0.25"/>
    <row r="78" s="9" customFormat="1" ht="15" customHeight="1" x14ac:dyDescent="0.25"/>
  </sheetData>
  <mergeCells count="40">
    <mergeCell ref="B44:F44"/>
    <mergeCell ref="B46:F46"/>
    <mergeCell ref="B50:F50"/>
    <mergeCell ref="B42:F42"/>
    <mergeCell ref="B33:F33"/>
    <mergeCell ref="B34:F34"/>
    <mergeCell ref="B35:F35"/>
    <mergeCell ref="B36:F36"/>
    <mergeCell ref="B39:F39"/>
    <mergeCell ref="B38:F38"/>
    <mergeCell ref="B41:F41"/>
    <mergeCell ref="B19:F19"/>
    <mergeCell ref="B20:F20"/>
    <mergeCell ref="B21:F21"/>
    <mergeCell ref="B32:F32"/>
    <mergeCell ref="B10:F10"/>
    <mergeCell ref="B13:F13"/>
    <mergeCell ref="B18:F18"/>
    <mergeCell ref="B31:F31"/>
    <mergeCell ref="B25:F25"/>
    <mergeCell ref="B26:F26"/>
    <mergeCell ref="B23:F23"/>
    <mergeCell ref="B27:F27"/>
    <mergeCell ref="B24:F24"/>
    <mergeCell ref="B52:F52"/>
    <mergeCell ref="B54:F54"/>
    <mergeCell ref="B48:F48"/>
    <mergeCell ref="B8:F8"/>
    <mergeCell ref="A1:G1"/>
    <mergeCell ref="A2:G2"/>
    <mergeCell ref="A3:G3"/>
    <mergeCell ref="B7:F7"/>
    <mergeCell ref="B9:F9"/>
    <mergeCell ref="B11:F11"/>
    <mergeCell ref="B12:F12"/>
    <mergeCell ref="B17:F17"/>
    <mergeCell ref="B22:F22"/>
    <mergeCell ref="B14:F14"/>
    <mergeCell ref="B15:F15"/>
    <mergeCell ref="B16:F16"/>
  </mergeCells>
  <phoneticPr fontId="41" type="noConversion"/>
  <hyperlinks>
    <hyperlink ref="G7" location="'1'!A1" display="'1'!A1" xr:uid="{0D6257C2-3F25-4873-B494-9F11C4D10301}"/>
    <hyperlink ref="G8" location="'4'!A1" display="'4'!A1" xr:uid="{A84E5BC2-C35A-4259-B885-873674C6B5B7}"/>
    <hyperlink ref="G32" location="'3'!A1" display="'3'!A1" xr:uid="{E55E4E70-F07E-441A-9F49-DADF0B4B534D}"/>
    <hyperlink ref="G31" location="'2'!A1" display="'2'!A1" xr:uid="{478C9577-57BF-410E-892E-0A8885B332CB}"/>
    <hyperlink ref="G33" location="'5'!A1" display="'5'!A1" xr:uid="{0C3BF2D0-65D7-4F90-882D-5D09B45B51B5}"/>
    <hyperlink ref="G34" location="'5'!A1" display="'5'!A1" xr:uid="{06BDD56A-1BEA-48A2-8362-AA1612E5EEB2}"/>
    <hyperlink ref="G9" location="'6'!A1" display="'6'!A1" xr:uid="{B20D88D6-1942-4B6F-AFB6-2EB628B1E506}"/>
    <hyperlink ref="G10" location="'7'!A1" display="'7'!A1" xr:uid="{D427F444-836B-4E7C-91BA-AD5A1873DEA1}"/>
    <hyperlink ref="G35" location="'8'!A1" display="'8'!A1" xr:uid="{7B02E28D-EBC7-4579-8B4C-A021A8112D5E}"/>
    <hyperlink ref="G36" location="'8'!A1" display="'8'!A1" xr:uid="{A553FDD0-F4D3-44A5-876D-85513524E4DC}"/>
    <hyperlink ref="G11" location="'10'!A1" display="'10'!A1" xr:uid="{1980AEFE-F213-4ED5-8325-123D606BAC5D}"/>
    <hyperlink ref="G12" location="'11'!A1" display="'11'!A1" xr:uid="{5533225B-59FD-4FBC-B336-23790314C30D}"/>
    <hyperlink ref="G13" location="'12'!A1" display="'12'!A1" xr:uid="{EAA4706C-90BE-4A56-A322-0E78D8275279}"/>
    <hyperlink ref="G39" location="'13'!A1" display="'13'!A1" xr:uid="{44C6CBC9-113C-4DE2-A385-8BB1CFD9C89A}"/>
    <hyperlink ref="G17" location="'17'!A1" display="'17'!A1" xr:uid="{8653399E-E8A2-4FCA-923E-3D38280E81B2}"/>
    <hyperlink ref="G18" location="'18'!A1" display="'18'!A1" xr:uid="{F6E7874D-807D-4C65-B73B-087226A18DB9}"/>
    <hyperlink ref="G22" location="'23'!A1" display="'23'!A1" xr:uid="{078598C4-D749-42C3-991F-DB1B58C5B6D0}"/>
    <hyperlink ref="G15" location="'14'!A1" display="'14'!A1" xr:uid="{0C38ACFC-9D97-4D75-BE66-CA7A656714B1}"/>
    <hyperlink ref="G14" location="'13'!A1" display="'13'!A1" xr:uid="{958072E9-61F5-4288-B25D-A34C82520212}"/>
    <hyperlink ref="G16" location="'15'!A1" display="'15'!A1" xr:uid="{50416FDB-624A-404E-8A36-700E5D3BE1A4}"/>
    <hyperlink ref="G42" location="'19'!A1" display="'19'!A1" xr:uid="{7D7E245C-F535-4E3F-A60F-48A835B207FA}"/>
    <hyperlink ref="G19" location="'19'!A1" display="'19'!A1" xr:uid="{6217448E-CEBF-47D8-AD65-55E4D9CE6BA4}"/>
    <hyperlink ref="G20" location="'20'!A1" display="'20'!A1" xr:uid="{53AA2088-3886-4FCD-A653-3D0F484297A5}"/>
    <hyperlink ref="G21" location="'21'!A1" display="'21'!A1" xr:uid="{5B7E7460-9DE3-4C67-94C2-6EF46C7790C1}"/>
    <hyperlink ref="G23" location="'24'!A1" display="'24'!A1" xr:uid="{B3741B05-0C7F-45F4-B1B2-4D964AFA6299}"/>
    <hyperlink ref="G25:G26" location="'21'!A1" display="'21'!A1" xr:uid="{B3F087D2-89DA-410F-96CE-FFCD343983BF}"/>
    <hyperlink ref="G25" location="'27'!Área_de_impresión" display="'27'!Área_de_impresión" xr:uid="{DD4DC49C-62F7-48C7-8D92-30314697DEEB}"/>
    <hyperlink ref="G26" location="'29'!Área_de_impresión" display="'29'!Área_de_impresión" xr:uid="{58811D21-968D-47B4-A2C9-6CF8C5C20456}"/>
    <hyperlink ref="G38" location="'9'!A1" display="'9'!A1" xr:uid="{B4D7E4C6-D86C-48E3-ADA8-A2543DC734E8}"/>
    <hyperlink ref="G41" location="'16'!A1" display="'16'!A1" xr:uid="{48363FD9-1190-43E8-9FB0-0F521ED63A7F}"/>
    <hyperlink ref="G43" location="'22'!A1" display="'22'!A1" xr:uid="{85CD95C2-FF0D-4B0D-8153-6C319CD0B144}"/>
    <hyperlink ref="G27" location="'30'!Área_de_impresión" display="'30'!Área_de_impresión" xr:uid="{114F9C5F-0818-4200-A98C-1172FB280E99}"/>
    <hyperlink ref="G46" location="'25'!A1" display="'25'!A1" xr:uid="{1E6B2FCC-624F-483D-B896-9116805BB1B3}"/>
    <hyperlink ref="G47" location="'27'!A1" display="'27'!A1" xr:uid="{2AE99403-FF97-4408-B9AE-8ED1986DDA16}"/>
    <hyperlink ref="G45" location="'25'!A1" display="'25'!A1" xr:uid="{529DB46B-33CF-4704-A7C4-B842C5D8834E}"/>
    <hyperlink ref="G44" location="'22'!A1" display="'22'!A1" xr:uid="{9591FD44-CC21-454B-8A6D-D6DA0EC1E09A}"/>
    <hyperlink ref="G40" location="'16'!A1" display="'16'!A1" xr:uid="{748E18BF-F4CC-4C73-9102-B23A41507DF7}"/>
    <hyperlink ref="G37" location="'9'!A1" display="'9'!A1" xr:uid="{A84BB9B9-5D3E-450D-A76F-B7A88116DC31}"/>
    <hyperlink ref="G48" location="'30'!A1" display="'30'!A1" xr:uid="{415EC638-E36F-4C59-A361-7B061C729DEA}"/>
    <hyperlink ref="G50" location="'30'!A1" display="'30'!A1" xr:uid="{240A9FFA-C119-46AD-A57A-15DD6E769497}"/>
    <hyperlink ref="G49" location="'27'!A1" display="'27'!A1" xr:uid="{97EA3492-CD33-4B85-9F7C-8C7854538C46}"/>
    <hyperlink ref="G24" location="'25'!Área_de_impresión" display="'25'!Área_de_impresión" xr:uid="{27EDB20F-FCBF-43CD-9D1A-515544A7B3AC}"/>
    <hyperlink ref="G45:G46" location="'26'!Área_de_impresión" display="'26'!Área_de_impresión" xr:uid="{ECE7AD76-ABD4-4277-93D0-F99ED2300F09}"/>
    <hyperlink ref="G47:G48" location="'28'!Área_de_impresión" display="'28'!Área_de_impresión" xr:uid="{41E34530-AB0B-4D2D-8541-87DEA6E515E3}"/>
    <hyperlink ref="G49:G50" location="'31'!Área_de_impresión" display="'31'!Área_de_impresión" xr:uid="{F66BB7D2-AFDF-4C93-8964-D36E3A5C9087}"/>
    <hyperlink ref="G51" location="'32'!A1" display="'32'!A1" xr:uid="{15A7B46C-B948-4E0E-BC89-A85F0ABB3A57}"/>
    <hyperlink ref="G52" location="'32'!A1" display="'32'!A1" xr:uid="{65788D54-61F2-48DB-BF2C-AE9B581A8B4D}"/>
  </hyperlinks>
  <pageMargins left="0.70866141732283472" right="0.70866141732283472" top="0.74803149606299213" bottom="0.74803149606299213" header="0.31496062992125984" footer="0.31496062992125984"/>
  <pageSetup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50DE98-4FF8-4092-89E7-B9556F016E4D}">
  <sheetPr codeName="Hoja20">
    <pageSetUpPr fitToPage="1"/>
  </sheetPr>
  <dimension ref="B1:Y57"/>
  <sheetViews>
    <sheetView topLeftCell="A28" zoomScaleNormal="100" zoomScaleSheetLayoutView="130" workbookViewId="0">
      <selection activeCell="B55" sqref="B55"/>
    </sheetView>
  </sheetViews>
  <sheetFormatPr baseColWidth="10" defaultColWidth="11.42578125" defaultRowHeight="15" x14ac:dyDescent="0.25"/>
  <cols>
    <col min="1" max="1" width="1.140625" style="23" customWidth="1"/>
    <col min="2" max="2" width="18.5703125" style="23" customWidth="1"/>
    <col min="3" max="25" width="10.7109375" style="23" customWidth="1"/>
    <col min="26" max="16384" width="11.42578125" style="23"/>
  </cols>
  <sheetData>
    <row r="1" spans="2:25" ht="8.25" customHeight="1" thickBot="1" x14ac:dyDescent="0.3"/>
    <row r="2" spans="2:25" ht="15.75" thickBot="1" x14ac:dyDescent="0.3">
      <c r="B2" s="550" t="s">
        <v>222</v>
      </c>
      <c r="C2" s="551"/>
      <c r="D2" s="551"/>
      <c r="E2" s="551"/>
      <c r="F2" s="551"/>
      <c r="G2" s="551"/>
      <c r="H2" s="551"/>
      <c r="I2" s="551"/>
      <c r="J2" s="551"/>
      <c r="K2" s="551"/>
      <c r="L2" s="551"/>
      <c r="M2" s="551"/>
      <c r="N2" s="551"/>
      <c r="O2" s="551"/>
      <c r="P2" s="551"/>
      <c r="Q2" s="551"/>
      <c r="R2" s="551"/>
      <c r="S2" s="551"/>
      <c r="T2" s="551"/>
      <c r="U2" s="551"/>
      <c r="V2" s="551"/>
      <c r="W2" s="551"/>
      <c r="X2" s="552"/>
      <c r="Y2" s="553"/>
    </row>
    <row r="3" spans="2:25" x14ac:dyDescent="0.25">
      <c r="B3" s="503" t="s">
        <v>266</v>
      </c>
      <c r="C3" s="504"/>
      <c r="D3" s="504"/>
      <c r="E3" s="504"/>
      <c r="F3" s="504"/>
      <c r="G3" s="504"/>
      <c r="H3" s="504"/>
      <c r="I3" s="504"/>
      <c r="J3" s="504"/>
      <c r="K3" s="504"/>
      <c r="L3" s="504"/>
      <c r="M3" s="504"/>
      <c r="N3" s="504"/>
      <c r="O3" s="504"/>
      <c r="P3" s="504"/>
      <c r="Q3" s="504"/>
      <c r="R3" s="504"/>
      <c r="S3" s="504"/>
      <c r="T3" s="504"/>
      <c r="U3" s="504"/>
      <c r="V3" s="504"/>
      <c r="W3" s="504"/>
      <c r="X3" s="554"/>
      <c r="Y3" s="505"/>
    </row>
    <row r="4" spans="2:25" ht="15" customHeight="1" x14ac:dyDescent="0.25">
      <c r="B4" s="353" t="s">
        <v>185</v>
      </c>
      <c r="C4" s="559">
        <v>2023</v>
      </c>
      <c r="D4" s="559"/>
      <c r="E4" s="559"/>
      <c r="F4" s="559"/>
      <c r="G4" s="560">
        <v>2024</v>
      </c>
      <c r="H4" s="561"/>
      <c r="I4" s="561"/>
      <c r="J4" s="561"/>
      <c r="K4" s="561"/>
      <c r="L4" s="562"/>
      <c r="M4" s="559">
        <v>2025</v>
      </c>
      <c r="N4" s="559"/>
      <c r="O4" s="559"/>
      <c r="P4" s="559"/>
      <c r="Q4" s="559"/>
      <c r="R4" s="559"/>
      <c r="S4" s="559"/>
      <c r="T4" s="560" t="s">
        <v>255</v>
      </c>
      <c r="U4" s="561"/>
      <c r="V4" s="561"/>
      <c r="W4" s="561"/>
      <c r="X4" s="561"/>
      <c r="Y4" s="563"/>
    </row>
    <row r="5" spans="2:25" x14ac:dyDescent="0.25">
      <c r="B5" s="353" t="s">
        <v>81</v>
      </c>
      <c r="C5" s="350" t="s">
        <v>117</v>
      </c>
      <c r="D5" s="346" t="s">
        <v>118</v>
      </c>
      <c r="E5" s="346" t="s">
        <v>137</v>
      </c>
      <c r="F5" s="357" t="s">
        <v>138</v>
      </c>
      <c r="G5" s="358" t="s">
        <v>117</v>
      </c>
      <c r="H5" s="346" t="s">
        <v>118</v>
      </c>
      <c r="I5" s="346" t="s">
        <v>136</v>
      </c>
      <c r="J5" s="346" t="s">
        <v>137</v>
      </c>
      <c r="K5" s="346" t="s">
        <v>186</v>
      </c>
      <c r="L5" s="227" t="s">
        <v>138</v>
      </c>
      <c r="M5" s="350" t="s">
        <v>116</v>
      </c>
      <c r="N5" s="346" t="s">
        <v>117</v>
      </c>
      <c r="O5" s="346" t="s">
        <v>136</v>
      </c>
      <c r="P5" s="346" t="s">
        <v>137</v>
      </c>
      <c r="Q5" s="346" t="s">
        <v>186</v>
      </c>
      <c r="R5" s="346" t="s">
        <v>138</v>
      </c>
      <c r="S5" s="357" t="s">
        <v>171</v>
      </c>
      <c r="T5" s="358" t="s">
        <v>116</v>
      </c>
      <c r="U5" s="346" t="s">
        <v>117</v>
      </c>
      <c r="V5" s="346" t="s">
        <v>118</v>
      </c>
      <c r="W5" s="346" t="s">
        <v>136</v>
      </c>
      <c r="X5" s="346" t="s">
        <v>137</v>
      </c>
      <c r="Y5" s="347" t="s">
        <v>138</v>
      </c>
    </row>
    <row r="6" spans="2:25" x14ac:dyDescent="0.25">
      <c r="B6" s="354" t="s">
        <v>237</v>
      </c>
      <c r="C6" s="351"/>
      <c r="D6" s="238"/>
      <c r="E6" s="238"/>
      <c r="F6" s="348"/>
      <c r="G6" s="235"/>
      <c r="H6" s="238"/>
      <c r="I6" s="238"/>
      <c r="J6" s="238"/>
      <c r="K6" s="238"/>
      <c r="L6" s="228"/>
      <c r="M6" s="351"/>
      <c r="N6" s="238">
        <v>208</v>
      </c>
      <c r="O6" s="238"/>
      <c r="P6" s="238"/>
      <c r="Q6" s="238"/>
      <c r="R6" s="238"/>
      <c r="S6" s="348"/>
      <c r="T6" s="235"/>
      <c r="U6" s="238"/>
      <c r="V6" s="238"/>
      <c r="W6" s="238"/>
      <c r="X6" s="238"/>
      <c r="Y6" s="241"/>
    </row>
    <row r="7" spans="2:25" x14ac:dyDescent="0.25">
      <c r="B7" s="354" t="s">
        <v>86</v>
      </c>
      <c r="C7" s="351">
        <v>5971.3620000000001</v>
      </c>
      <c r="D7" s="238"/>
      <c r="E7" s="238"/>
      <c r="F7" s="348"/>
      <c r="G7" s="235">
        <v>5649.9150000000027</v>
      </c>
      <c r="H7" s="238"/>
      <c r="I7" s="238"/>
      <c r="J7" s="238"/>
      <c r="K7" s="238"/>
      <c r="L7" s="228">
        <v>81.936000000000007</v>
      </c>
      <c r="M7" s="351"/>
      <c r="N7" s="238">
        <v>8210.7580000000053</v>
      </c>
      <c r="O7" s="238"/>
      <c r="P7" s="238"/>
      <c r="Q7" s="238"/>
      <c r="R7" s="238">
        <v>49.176000000000002</v>
      </c>
      <c r="S7" s="348">
        <v>27</v>
      </c>
      <c r="T7" s="235"/>
      <c r="U7" s="238">
        <v>305.02</v>
      </c>
      <c r="V7" s="238"/>
      <c r="W7" s="238"/>
      <c r="X7" s="238"/>
      <c r="Y7" s="241"/>
    </row>
    <row r="8" spans="2:25" x14ac:dyDescent="0.25">
      <c r="B8" s="354" t="s">
        <v>174</v>
      </c>
      <c r="C8" s="351"/>
      <c r="D8" s="238"/>
      <c r="E8" s="238"/>
      <c r="F8" s="348"/>
      <c r="G8" s="235">
        <v>0.05</v>
      </c>
      <c r="H8" s="238"/>
      <c r="I8" s="238"/>
      <c r="J8" s="238"/>
      <c r="K8" s="238"/>
      <c r="L8" s="228"/>
      <c r="M8" s="351"/>
      <c r="N8" s="238">
        <v>0.06</v>
      </c>
      <c r="O8" s="238"/>
      <c r="P8" s="238"/>
      <c r="Q8" s="238"/>
      <c r="R8" s="238"/>
      <c r="S8" s="348"/>
      <c r="T8" s="235"/>
      <c r="U8" s="238"/>
      <c r="V8" s="238"/>
      <c r="W8" s="238"/>
      <c r="X8" s="238"/>
      <c r="Y8" s="241"/>
    </row>
    <row r="9" spans="2:25" x14ac:dyDescent="0.25">
      <c r="B9" s="354" t="s">
        <v>246</v>
      </c>
      <c r="C9" s="351"/>
      <c r="D9" s="238"/>
      <c r="E9" s="238"/>
      <c r="F9" s="348"/>
      <c r="G9" s="235">
        <v>1.05</v>
      </c>
      <c r="H9" s="238"/>
      <c r="I9" s="238"/>
      <c r="J9" s="238"/>
      <c r="K9" s="238"/>
      <c r="L9" s="228"/>
      <c r="M9" s="351"/>
      <c r="N9" s="238">
        <v>12</v>
      </c>
      <c r="O9" s="238"/>
      <c r="P9" s="238"/>
      <c r="Q9" s="238"/>
      <c r="R9" s="238"/>
      <c r="S9" s="348"/>
      <c r="T9" s="235"/>
      <c r="U9" s="238"/>
      <c r="V9" s="238"/>
      <c r="W9" s="238"/>
      <c r="X9" s="238"/>
      <c r="Y9" s="241"/>
    </row>
    <row r="10" spans="2:25" x14ac:dyDescent="0.25">
      <c r="B10" s="354" t="s">
        <v>239</v>
      </c>
      <c r="C10" s="351"/>
      <c r="D10" s="238"/>
      <c r="E10" s="238"/>
      <c r="F10" s="348"/>
      <c r="G10" s="235"/>
      <c r="H10" s="238"/>
      <c r="I10" s="238"/>
      <c r="J10" s="238"/>
      <c r="K10" s="238"/>
      <c r="L10" s="228"/>
      <c r="M10" s="351"/>
      <c r="N10" s="238">
        <v>103.96512</v>
      </c>
      <c r="O10" s="238"/>
      <c r="P10" s="238"/>
      <c r="Q10" s="238"/>
      <c r="R10" s="238"/>
      <c r="S10" s="348"/>
      <c r="T10" s="235"/>
      <c r="U10" s="238"/>
      <c r="V10" s="238"/>
      <c r="W10" s="238"/>
      <c r="X10" s="238"/>
      <c r="Y10" s="241"/>
    </row>
    <row r="11" spans="2:25" x14ac:dyDescent="0.25">
      <c r="B11" s="354" t="s">
        <v>125</v>
      </c>
      <c r="C11" s="351">
        <v>2482.2100000000005</v>
      </c>
      <c r="D11" s="238">
        <v>1170</v>
      </c>
      <c r="E11" s="238"/>
      <c r="F11" s="348"/>
      <c r="G11" s="235">
        <v>4390.7049999999999</v>
      </c>
      <c r="H11" s="238"/>
      <c r="I11" s="238">
        <v>25</v>
      </c>
      <c r="J11" s="238"/>
      <c r="K11" s="238"/>
      <c r="L11" s="228">
        <v>0.22790000000000002</v>
      </c>
      <c r="M11" s="351"/>
      <c r="N11" s="238">
        <v>3285.0400000000004</v>
      </c>
      <c r="O11" s="238">
        <v>655.72500000000002</v>
      </c>
      <c r="P11" s="238"/>
      <c r="Q11" s="238"/>
      <c r="R11" s="238">
        <v>0.32100000000000001</v>
      </c>
      <c r="S11" s="348"/>
      <c r="T11" s="235"/>
      <c r="U11" s="238">
        <v>49</v>
      </c>
      <c r="V11" s="238"/>
      <c r="W11" s="238"/>
      <c r="X11" s="238"/>
      <c r="Y11" s="241"/>
    </row>
    <row r="12" spans="2:25" x14ac:dyDescent="0.25">
      <c r="B12" s="354" t="s">
        <v>126</v>
      </c>
      <c r="C12" s="351">
        <v>70</v>
      </c>
      <c r="D12" s="238"/>
      <c r="E12" s="238"/>
      <c r="F12" s="348"/>
      <c r="G12" s="235">
        <v>62.975000000000001</v>
      </c>
      <c r="H12" s="238"/>
      <c r="I12" s="238"/>
      <c r="J12" s="238"/>
      <c r="K12" s="238"/>
      <c r="L12" s="228"/>
      <c r="M12" s="351"/>
      <c r="N12" s="238">
        <v>26</v>
      </c>
      <c r="O12" s="238"/>
      <c r="P12" s="238"/>
      <c r="Q12" s="238"/>
      <c r="R12" s="238"/>
      <c r="S12" s="348"/>
      <c r="T12" s="235"/>
      <c r="U12" s="238"/>
      <c r="V12" s="238"/>
      <c r="W12" s="238"/>
      <c r="X12" s="238"/>
      <c r="Y12" s="241"/>
    </row>
    <row r="13" spans="2:25" x14ac:dyDescent="0.25">
      <c r="B13" s="354" t="s">
        <v>156</v>
      </c>
      <c r="C13" s="351">
        <v>260</v>
      </c>
      <c r="D13" s="238"/>
      <c r="E13" s="238">
        <v>2883.35</v>
      </c>
      <c r="F13" s="348"/>
      <c r="G13" s="235">
        <v>780</v>
      </c>
      <c r="H13" s="238"/>
      <c r="I13" s="238"/>
      <c r="J13" s="238">
        <v>3529.7749999999996</v>
      </c>
      <c r="K13" s="238"/>
      <c r="L13" s="228"/>
      <c r="M13" s="351"/>
      <c r="N13" s="238">
        <v>592</v>
      </c>
      <c r="O13" s="238"/>
      <c r="P13" s="238">
        <v>5088.9749999999995</v>
      </c>
      <c r="Q13" s="238"/>
      <c r="R13" s="238"/>
      <c r="S13" s="348"/>
      <c r="T13" s="235"/>
      <c r="U13" s="238"/>
      <c r="V13" s="238"/>
      <c r="W13" s="238"/>
      <c r="X13" s="238">
        <v>224</v>
      </c>
      <c r="Y13" s="241"/>
    </row>
    <row r="14" spans="2:25" x14ac:dyDescent="0.25">
      <c r="B14" s="354" t="s">
        <v>87</v>
      </c>
      <c r="C14" s="351">
        <v>22354.555919999999</v>
      </c>
      <c r="D14" s="238"/>
      <c r="E14" s="238"/>
      <c r="F14" s="348"/>
      <c r="G14" s="235">
        <v>27499.365000000002</v>
      </c>
      <c r="H14" s="238"/>
      <c r="I14" s="238"/>
      <c r="J14" s="238">
        <v>5.72</v>
      </c>
      <c r="K14" s="238"/>
      <c r="L14" s="228"/>
      <c r="M14" s="351">
        <v>26.5</v>
      </c>
      <c r="N14" s="238">
        <v>27870.583530000007</v>
      </c>
      <c r="O14" s="238">
        <v>28</v>
      </c>
      <c r="P14" s="238"/>
      <c r="Q14" s="238"/>
      <c r="R14" s="238"/>
      <c r="S14" s="348"/>
      <c r="T14" s="235"/>
      <c r="U14" s="238">
        <v>1337.6</v>
      </c>
      <c r="V14" s="238"/>
      <c r="W14" s="238"/>
      <c r="X14" s="238"/>
      <c r="Y14" s="241"/>
    </row>
    <row r="15" spans="2:25" x14ac:dyDescent="0.25">
      <c r="B15" s="354" t="s">
        <v>88</v>
      </c>
      <c r="C15" s="351">
        <v>3944.875</v>
      </c>
      <c r="D15" s="238"/>
      <c r="E15" s="238"/>
      <c r="F15" s="348"/>
      <c r="G15" s="235">
        <v>3713.8821999999996</v>
      </c>
      <c r="H15" s="238"/>
      <c r="I15" s="238"/>
      <c r="J15" s="238"/>
      <c r="K15" s="238">
        <v>2.02752</v>
      </c>
      <c r="L15" s="228"/>
      <c r="M15" s="351"/>
      <c r="N15" s="238">
        <v>3629.8696</v>
      </c>
      <c r="O15" s="238"/>
      <c r="P15" s="238"/>
      <c r="Q15" s="238"/>
      <c r="R15" s="238"/>
      <c r="S15" s="348"/>
      <c r="T15" s="235"/>
      <c r="U15" s="238">
        <v>218.75</v>
      </c>
      <c r="V15" s="238"/>
      <c r="W15" s="238"/>
      <c r="X15" s="238"/>
      <c r="Y15" s="241"/>
    </row>
    <row r="16" spans="2:25" x14ac:dyDescent="0.25">
      <c r="B16" s="354" t="s">
        <v>89</v>
      </c>
      <c r="C16" s="351">
        <v>2.2050000000000001</v>
      </c>
      <c r="D16" s="238"/>
      <c r="E16" s="238"/>
      <c r="F16" s="348"/>
      <c r="G16" s="235">
        <v>8.1760000000000002</v>
      </c>
      <c r="H16" s="238"/>
      <c r="I16" s="238"/>
      <c r="J16" s="238"/>
      <c r="K16" s="238"/>
      <c r="L16" s="228">
        <v>2.1599999999999997</v>
      </c>
      <c r="M16" s="351"/>
      <c r="N16" s="238">
        <v>14.267240000000001</v>
      </c>
      <c r="O16" s="238"/>
      <c r="P16" s="238"/>
      <c r="Q16" s="238"/>
      <c r="R16" s="238">
        <v>1.3560000000000001</v>
      </c>
      <c r="S16" s="348"/>
      <c r="T16" s="235"/>
      <c r="U16" s="238">
        <v>0.56000000000000005</v>
      </c>
      <c r="V16" s="238"/>
      <c r="W16" s="238"/>
      <c r="X16" s="238"/>
      <c r="Y16" s="241"/>
    </row>
    <row r="17" spans="2:25" x14ac:dyDescent="0.25">
      <c r="B17" s="354" t="s">
        <v>90</v>
      </c>
      <c r="C17" s="351">
        <v>20828.645479999999</v>
      </c>
      <c r="D17" s="238"/>
      <c r="E17" s="238"/>
      <c r="F17" s="348">
        <v>0.28000000000000003</v>
      </c>
      <c r="G17" s="235">
        <v>20844.347879999987</v>
      </c>
      <c r="H17" s="238"/>
      <c r="I17" s="238"/>
      <c r="J17" s="238">
        <v>2.6605000000000003</v>
      </c>
      <c r="K17" s="238">
        <v>1.7150000000000001</v>
      </c>
      <c r="L17" s="228">
        <v>8.4143799999999995</v>
      </c>
      <c r="M17" s="351"/>
      <c r="N17" s="238">
        <v>21368.224919999986</v>
      </c>
      <c r="O17" s="238"/>
      <c r="P17" s="238"/>
      <c r="Q17" s="238"/>
      <c r="R17" s="238"/>
      <c r="S17" s="348"/>
      <c r="T17" s="235"/>
      <c r="U17" s="238">
        <v>1713.3479999999997</v>
      </c>
      <c r="V17" s="238"/>
      <c r="W17" s="238"/>
      <c r="X17" s="238"/>
      <c r="Y17" s="241"/>
    </row>
    <row r="18" spans="2:25" x14ac:dyDescent="0.25">
      <c r="B18" s="355" t="s">
        <v>127</v>
      </c>
      <c r="C18" s="351">
        <v>985.97799999999995</v>
      </c>
      <c r="D18" s="238"/>
      <c r="E18" s="238"/>
      <c r="F18" s="348"/>
      <c r="G18" s="235">
        <v>1201.643</v>
      </c>
      <c r="H18" s="238"/>
      <c r="I18" s="238"/>
      <c r="J18" s="238">
        <v>17.69472</v>
      </c>
      <c r="K18" s="238"/>
      <c r="L18" s="228"/>
      <c r="M18" s="351"/>
      <c r="N18" s="238">
        <v>670.53700000000003</v>
      </c>
      <c r="O18" s="238"/>
      <c r="P18" s="238"/>
      <c r="Q18" s="238"/>
      <c r="R18" s="238">
        <v>52</v>
      </c>
      <c r="S18" s="348"/>
      <c r="T18" s="235"/>
      <c r="U18" s="238">
        <v>35.798000000000002</v>
      </c>
      <c r="V18" s="238"/>
      <c r="W18" s="238"/>
      <c r="X18" s="238"/>
      <c r="Y18" s="241"/>
    </row>
    <row r="19" spans="2:25" x14ac:dyDescent="0.25">
      <c r="B19" s="354" t="s">
        <v>112</v>
      </c>
      <c r="C19" s="351">
        <v>7206.4836600000044</v>
      </c>
      <c r="D19" s="238"/>
      <c r="E19" s="238"/>
      <c r="F19" s="348">
        <v>6.97</v>
      </c>
      <c r="G19" s="235">
        <v>5237.0378800000008</v>
      </c>
      <c r="H19" s="238"/>
      <c r="I19" s="238"/>
      <c r="J19" s="238">
        <v>0.6</v>
      </c>
      <c r="K19" s="238"/>
      <c r="L19" s="228"/>
      <c r="M19" s="351"/>
      <c r="N19" s="238">
        <v>6286.3682400000016</v>
      </c>
      <c r="O19" s="238"/>
      <c r="P19" s="238"/>
      <c r="Q19" s="238"/>
      <c r="R19" s="238"/>
      <c r="S19" s="348"/>
      <c r="T19" s="235"/>
      <c r="U19" s="238">
        <v>813.11369999999988</v>
      </c>
      <c r="V19" s="238"/>
      <c r="W19" s="238"/>
      <c r="X19" s="238"/>
      <c r="Y19" s="241"/>
    </row>
    <row r="20" spans="2:25" x14ac:dyDescent="0.25">
      <c r="B20" s="354" t="s">
        <v>91</v>
      </c>
      <c r="C20" s="351"/>
      <c r="D20" s="238"/>
      <c r="E20" s="238"/>
      <c r="F20" s="348"/>
      <c r="G20" s="235">
        <v>12.5</v>
      </c>
      <c r="H20" s="238"/>
      <c r="I20" s="238"/>
      <c r="J20" s="238"/>
      <c r="K20" s="238"/>
      <c r="L20" s="228"/>
      <c r="M20" s="351"/>
      <c r="N20" s="238">
        <v>26</v>
      </c>
      <c r="O20" s="238"/>
      <c r="P20" s="238"/>
      <c r="Q20" s="238"/>
      <c r="R20" s="238"/>
      <c r="S20" s="348"/>
      <c r="T20" s="235"/>
      <c r="U20" s="238"/>
      <c r="V20" s="238"/>
      <c r="W20" s="238"/>
      <c r="X20" s="238"/>
      <c r="Y20" s="241"/>
    </row>
    <row r="21" spans="2:25" x14ac:dyDescent="0.25">
      <c r="B21" s="354" t="s">
        <v>92</v>
      </c>
      <c r="C21" s="351">
        <v>7877.457379999998</v>
      </c>
      <c r="D21" s="238"/>
      <c r="E21" s="238"/>
      <c r="F21" s="348"/>
      <c r="G21" s="235">
        <v>7659.3637000000017</v>
      </c>
      <c r="H21" s="238"/>
      <c r="I21" s="238"/>
      <c r="J21" s="238"/>
      <c r="K21" s="238"/>
      <c r="L21" s="228"/>
      <c r="M21" s="351"/>
      <c r="N21" s="238">
        <v>9625.6992600000031</v>
      </c>
      <c r="O21" s="238"/>
      <c r="P21" s="238"/>
      <c r="Q21" s="238"/>
      <c r="R21" s="238"/>
      <c r="S21" s="348"/>
      <c r="T21" s="235"/>
      <c r="U21" s="238">
        <v>207.22899999999998</v>
      </c>
      <c r="V21" s="238"/>
      <c r="W21" s="238"/>
      <c r="X21" s="238"/>
      <c r="Y21" s="241"/>
    </row>
    <row r="22" spans="2:25" x14ac:dyDescent="0.25">
      <c r="B22" s="354" t="s">
        <v>157</v>
      </c>
      <c r="C22" s="351">
        <v>26</v>
      </c>
      <c r="D22" s="238"/>
      <c r="E22" s="238"/>
      <c r="F22" s="348"/>
      <c r="G22" s="235">
        <v>25.98</v>
      </c>
      <c r="H22" s="238"/>
      <c r="I22" s="238"/>
      <c r="J22" s="238"/>
      <c r="K22" s="238"/>
      <c r="L22" s="228"/>
      <c r="M22" s="351"/>
      <c r="N22" s="238"/>
      <c r="O22" s="238"/>
      <c r="P22" s="238"/>
      <c r="Q22" s="238"/>
      <c r="R22" s="238"/>
      <c r="S22" s="348"/>
      <c r="T22" s="235"/>
      <c r="U22" s="238"/>
      <c r="V22" s="238"/>
      <c r="W22" s="238"/>
      <c r="X22" s="238"/>
      <c r="Y22" s="241"/>
    </row>
    <row r="23" spans="2:25" x14ac:dyDescent="0.25">
      <c r="B23" s="354" t="s">
        <v>128</v>
      </c>
      <c r="C23" s="351">
        <v>2166.9500000000007</v>
      </c>
      <c r="D23" s="238"/>
      <c r="E23" s="238"/>
      <c r="F23" s="348"/>
      <c r="G23" s="235">
        <v>1877.768</v>
      </c>
      <c r="H23" s="238"/>
      <c r="I23" s="238"/>
      <c r="J23" s="238">
        <v>10.220000000000001</v>
      </c>
      <c r="K23" s="238"/>
      <c r="L23" s="228">
        <v>0.15552000000000002</v>
      </c>
      <c r="M23" s="351"/>
      <c r="N23" s="238">
        <v>1172.6800000000003</v>
      </c>
      <c r="O23" s="238"/>
      <c r="P23" s="238">
        <v>6.5536000000000003</v>
      </c>
      <c r="Q23" s="238"/>
      <c r="R23" s="238"/>
      <c r="S23" s="348"/>
      <c r="T23" s="235"/>
      <c r="U23" s="238">
        <v>27.875</v>
      </c>
      <c r="V23" s="238"/>
      <c r="W23" s="238"/>
      <c r="X23" s="238"/>
      <c r="Y23" s="241"/>
    </row>
    <row r="24" spans="2:25" x14ac:dyDescent="0.25">
      <c r="B24" s="354" t="s">
        <v>113</v>
      </c>
      <c r="C24" s="351">
        <v>3196.4</v>
      </c>
      <c r="D24" s="238"/>
      <c r="E24" s="238"/>
      <c r="F24" s="348"/>
      <c r="G24" s="235">
        <v>2911.9749999999999</v>
      </c>
      <c r="H24" s="238"/>
      <c r="I24" s="238"/>
      <c r="J24" s="238"/>
      <c r="K24" s="238"/>
      <c r="L24" s="228"/>
      <c r="M24" s="351"/>
      <c r="N24" s="238">
        <v>2884.95</v>
      </c>
      <c r="O24" s="238"/>
      <c r="P24" s="238"/>
      <c r="Q24" s="238"/>
      <c r="R24" s="238"/>
      <c r="S24" s="348"/>
      <c r="T24" s="235"/>
      <c r="U24" s="238">
        <v>104</v>
      </c>
      <c r="V24" s="238"/>
      <c r="W24" s="238"/>
      <c r="X24" s="238"/>
      <c r="Y24" s="241"/>
    </row>
    <row r="25" spans="2:25" x14ac:dyDescent="0.25">
      <c r="B25" s="354" t="s">
        <v>158</v>
      </c>
      <c r="C25" s="351">
        <v>52</v>
      </c>
      <c r="D25" s="238"/>
      <c r="E25" s="238"/>
      <c r="F25" s="348"/>
      <c r="G25" s="235">
        <v>701.55</v>
      </c>
      <c r="H25" s="238"/>
      <c r="I25" s="238"/>
      <c r="J25" s="238"/>
      <c r="K25" s="238"/>
      <c r="L25" s="228"/>
      <c r="M25" s="351"/>
      <c r="N25" s="238">
        <v>1611.35</v>
      </c>
      <c r="O25" s="238"/>
      <c r="P25" s="238"/>
      <c r="Q25" s="238"/>
      <c r="R25" s="238"/>
      <c r="S25" s="348"/>
      <c r="T25" s="235"/>
      <c r="U25" s="238">
        <v>51.9</v>
      </c>
      <c r="V25" s="238"/>
      <c r="W25" s="238"/>
      <c r="X25" s="238"/>
      <c r="Y25" s="241"/>
    </row>
    <row r="26" spans="2:25" x14ac:dyDescent="0.25">
      <c r="B26" s="354" t="s">
        <v>129</v>
      </c>
      <c r="C26" s="351">
        <v>1443.6892799999994</v>
      </c>
      <c r="D26" s="238"/>
      <c r="E26" s="238"/>
      <c r="F26" s="348"/>
      <c r="G26" s="235">
        <v>1093.1106399999999</v>
      </c>
      <c r="H26" s="238"/>
      <c r="I26" s="238"/>
      <c r="J26" s="238"/>
      <c r="K26" s="238"/>
      <c r="L26" s="228"/>
      <c r="M26" s="351"/>
      <c r="N26" s="238">
        <v>1378.0867599999995</v>
      </c>
      <c r="O26" s="238">
        <v>696.80000000000007</v>
      </c>
      <c r="P26" s="238"/>
      <c r="Q26" s="238"/>
      <c r="R26" s="238"/>
      <c r="S26" s="348"/>
      <c r="T26" s="235"/>
      <c r="U26" s="238">
        <v>77.996560000000002</v>
      </c>
      <c r="V26" s="238"/>
      <c r="W26" s="238">
        <v>104</v>
      </c>
      <c r="X26" s="238"/>
      <c r="Y26" s="241"/>
    </row>
    <row r="27" spans="2:25" x14ac:dyDescent="0.25">
      <c r="B27" s="354" t="s">
        <v>159</v>
      </c>
      <c r="C27" s="351">
        <v>14</v>
      </c>
      <c r="D27" s="238"/>
      <c r="E27" s="238"/>
      <c r="F27" s="348"/>
      <c r="G27" s="235"/>
      <c r="H27" s="238"/>
      <c r="I27" s="238"/>
      <c r="J27" s="238"/>
      <c r="K27" s="238"/>
      <c r="L27" s="228"/>
      <c r="M27" s="351"/>
      <c r="N27" s="238">
        <v>14</v>
      </c>
      <c r="O27" s="238"/>
      <c r="P27" s="238"/>
      <c r="Q27" s="238"/>
      <c r="R27" s="238"/>
      <c r="S27" s="348"/>
      <c r="T27" s="235"/>
      <c r="U27" s="238"/>
      <c r="V27" s="238"/>
      <c r="W27" s="238"/>
      <c r="X27" s="238"/>
      <c r="Y27" s="241"/>
    </row>
    <row r="28" spans="2:25" x14ac:dyDescent="0.25">
      <c r="B28" s="354" t="s">
        <v>160</v>
      </c>
      <c r="C28" s="351"/>
      <c r="D28" s="238"/>
      <c r="E28" s="238"/>
      <c r="F28" s="348"/>
      <c r="G28" s="235"/>
      <c r="H28" s="238"/>
      <c r="I28" s="238"/>
      <c r="J28" s="238"/>
      <c r="K28" s="238"/>
      <c r="L28" s="228"/>
      <c r="M28" s="351"/>
      <c r="N28" s="238">
        <v>25</v>
      </c>
      <c r="O28" s="238"/>
      <c r="P28" s="238"/>
      <c r="Q28" s="238"/>
      <c r="R28" s="238"/>
      <c r="S28" s="348"/>
      <c r="T28" s="235"/>
      <c r="U28" s="238"/>
      <c r="V28" s="238"/>
      <c r="W28" s="238"/>
      <c r="X28" s="238"/>
      <c r="Y28" s="241"/>
    </row>
    <row r="29" spans="2:25" x14ac:dyDescent="0.25">
      <c r="B29" s="354" t="s">
        <v>114</v>
      </c>
      <c r="C29" s="351">
        <v>6674.4699999999993</v>
      </c>
      <c r="D29" s="238"/>
      <c r="E29" s="238"/>
      <c r="F29" s="348"/>
      <c r="G29" s="235">
        <v>5549.6499999999987</v>
      </c>
      <c r="H29" s="238"/>
      <c r="I29" s="238"/>
      <c r="J29" s="238"/>
      <c r="K29" s="238"/>
      <c r="L29" s="228"/>
      <c r="M29" s="351"/>
      <c r="N29" s="238">
        <v>2171</v>
      </c>
      <c r="O29" s="238"/>
      <c r="P29" s="238">
        <v>43.854720000000007</v>
      </c>
      <c r="Q29" s="238"/>
      <c r="R29" s="238"/>
      <c r="S29" s="348"/>
      <c r="T29" s="235"/>
      <c r="U29" s="238">
        <v>48</v>
      </c>
      <c r="V29" s="238"/>
      <c r="W29" s="238"/>
      <c r="X29" s="238"/>
      <c r="Y29" s="241"/>
    </row>
    <row r="30" spans="2:25" x14ac:dyDescent="0.25">
      <c r="B30" s="354" t="s">
        <v>131</v>
      </c>
      <c r="C30" s="351">
        <v>5515.5950900000043</v>
      </c>
      <c r="D30" s="238"/>
      <c r="E30" s="238"/>
      <c r="F30" s="348"/>
      <c r="G30" s="235">
        <v>5012.5195600000079</v>
      </c>
      <c r="H30" s="238"/>
      <c r="I30" s="238"/>
      <c r="J30" s="238">
        <v>121.5</v>
      </c>
      <c r="K30" s="238"/>
      <c r="L30" s="228"/>
      <c r="M30" s="351"/>
      <c r="N30" s="238">
        <v>4815.6883600000046</v>
      </c>
      <c r="O30" s="238"/>
      <c r="P30" s="238"/>
      <c r="Q30" s="238"/>
      <c r="R30" s="238"/>
      <c r="S30" s="348"/>
      <c r="T30" s="235"/>
      <c r="U30" s="238">
        <v>172.35</v>
      </c>
      <c r="V30" s="238"/>
      <c r="W30" s="238"/>
      <c r="X30" s="238"/>
      <c r="Y30" s="241"/>
    </row>
    <row r="31" spans="2:25" x14ac:dyDescent="0.25">
      <c r="B31" s="354" t="s">
        <v>194</v>
      </c>
      <c r="C31" s="351"/>
      <c r="D31" s="238"/>
      <c r="E31" s="238"/>
      <c r="F31" s="348"/>
      <c r="G31" s="235">
        <v>156</v>
      </c>
      <c r="H31" s="238"/>
      <c r="I31" s="238"/>
      <c r="J31" s="238"/>
      <c r="K31" s="238"/>
      <c r="L31" s="228"/>
      <c r="M31" s="351"/>
      <c r="N31" s="238">
        <v>311.95</v>
      </c>
      <c r="O31" s="238"/>
      <c r="P31" s="238"/>
      <c r="Q31" s="238"/>
      <c r="R31" s="238"/>
      <c r="S31" s="348"/>
      <c r="T31" s="235"/>
      <c r="U31" s="238"/>
      <c r="V31" s="238"/>
      <c r="W31" s="238"/>
      <c r="X31" s="238"/>
      <c r="Y31" s="241"/>
    </row>
    <row r="32" spans="2:25" x14ac:dyDescent="0.25">
      <c r="B32" s="354" t="s">
        <v>93</v>
      </c>
      <c r="C32" s="351">
        <v>3190.1067999999996</v>
      </c>
      <c r="D32" s="238"/>
      <c r="E32" s="238"/>
      <c r="F32" s="348"/>
      <c r="G32" s="235">
        <v>3496.2226000000001</v>
      </c>
      <c r="H32" s="238"/>
      <c r="I32" s="238"/>
      <c r="J32" s="238"/>
      <c r="K32" s="238"/>
      <c r="L32" s="228"/>
      <c r="M32" s="351">
        <v>53</v>
      </c>
      <c r="N32" s="238">
        <v>3142.8100000000004</v>
      </c>
      <c r="O32" s="238"/>
      <c r="P32" s="238">
        <v>0.83160000000000012</v>
      </c>
      <c r="Q32" s="238">
        <v>1.7871000000000001</v>
      </c>
      <c r="R32" s="238"/>
      <c r="S32" s="348"/>
      <c r="T32" s="235">
        <v>26.5</v>
      </c>
      <c r="U32" s="238">
        <v>312.84199999999998</v>
      </c>
      <c r="V32" s="238"/>
      <c r="W32" s="238"/>
      <c r="X32" s="238"/>
      <c r="Y32" s="241"/>
    </row>
    <row r="33" spans="2:25" x14ac:dyDescent="0.25">
      <c r="B33" s="354" t="s">
        <v>162</v>
      </c>
      <c r="C33" s="351">
        <v>131.5</v>
      </c>
      <c r="D33" s="238"/>
      <c r="E33" s="238"/>
      <c r="F33" s="348">
        <v>38.916299999999993</v>
      </c>
      <c r="G33" s="235">
        <v>134</v>
      </c>
      <c r="H33" s="238"/>
      <c r="I33" s="238"/>
      <c r="J33" s="238">
        <v>41.263080000000002</v>
      </c>
      <c r="K33" s="238"/>
      <c r="L33" s="228">
        <v>35.555419999999991</v>
      </c>
      <c r="M33" s="351"/>
      <c r="N33" s="238">
        <v>210</v>
      </c>
      <c r="O33" s="238"/>
      <c r="P33" s="238">
        <v>31.712760000000003</v>
      </c>
      <c r="Q33" s="238"/>
      <c r="R33" s="238">
        <v>30.566779999999998</v>
      </c>
      <c r="S33" s="348"/>
      <c r="T33" s="235"/>
      <c r="U33" s="238"/>
      <c r="V33" s="238"/>
      <c r="W33" s="238"/>
      <c r="X33" s="238"/>
      <c r="Y33" s="241">
        <v>1.224</v>
      </c>
    </row>
    <row r="34" spans="2:25" x14ac:dyDescent="0.25">
      <c r="B34" s="355" t="s">
        <v>94</v>
      </c>
      <c r="C34" s="351">
        <v>17167.730600000003</v>
      </c>
      <c r="D34" s="238">
        <v>336.75</v>
      </c>
      <c r="E34" s="238"/>
      <c r="F34" s="348">
        <v>43.318000000000005</v>
      </c>
      <c r="G34" s="235">
        <v>19627.532360000001</v>
      </c>
      <c r="H34" s="238"/>
      <c r="I34" s="238"/>
      <c r="J34" s="238">
        <v>62.699800000000003</v>
      </c>
      <c r="K34" s="238"/>
      <c r="L34" s="228">
        <v>12.2546</v>
      </c>
      <c r="M34" s="351"/>
      <c r="N34" s="238">
        <v>17329.757360000014</v>
      </c>
      <c r="O34" s="238"/>
      <c r="P34" s="238">
        <v>1559.6</v>
      </c>
      <c r="Q34" s="238"/>
      <c r="R34" s="238">
        <v>47</v>
      </c>
      <c r="S34" s="348"/>
      <c r="T34" s="235"/>
      <c r="U34" s="238">
        <v>1020.8271999999999</v>
      </c>
      <c r="V34" s="238">
        <v>156</v>
      </c>
      <c r="W34" s="238"/>
      <c r="X34" s="238">
        <v>156</v>
      </c>
      <c r="Y34" s="241"/>
    </row>
    <row r="35" spans="2:25" x14ac:dyDescent="0.25">
      <c r="B35" s="354" t="s">
        <v>163</v>
      </c>
      <c r="C35" s="351">
        <v>118.90799999999999</v>
      </c>
      <c r="D35" s="238"/>
      <c r="E35" s="238"/>
      <c r="F35" s="348"/>
      <c r="G35" s="235">
        <v>329.23379999999992</v>
      </c>
      <c r="H35" s="238"/>
      <c r="I35" s="238"/>
      <c r="J35" s="238"/>
      <c r="K35" s="238"/>
      <c r="L35" s="228"/>
      <c r="M35" s="351"/>
      <c r="N35" s="238">
        <v>221.82659999999996</v>
      </c>
      <c r="O35" s="238"/>
      <c r="P35" s="238">
        <v>0.24</v>
      </c>
      <c r="Q35" s="238"/>
      <c r="R35" s="238"/>
      <c r="S35" s="348"/>
      <c r="T35" s="235"/>
      <c r="U35" s="238"/>
      <c r="V35" s="238"/>
      <c r="W35" s="238"/>
      <c r="X35" s="238"/>
      <c r="Y35" s="241"/>
    </row>
    <row r="36" spans="2:25" x14ac:dyDescent="0.25">
      <c r="B36" s="354" t="s">
        <v>95</v>
      </c>
      <c r="C36" s="351">
        <v>6398.3760600000014</v>
      </c>
      <c r="D36" s="238"/>
      <c r="E36" s="238"/>
      <c r="F36" s="348"/>
      <c r="G36" s="235">
        <v>7476.136040000004</v>
      </c>
      <c r="H36" s="238">
        <v>51.2</v>
      </c>
      <c r="I36" s="238"/>
      <c r="J36" s="238"/>
      <c r="K36" s="238"/>
      <c r="L36" s="228">
        <v>125.56664000000001</v>
      </c>
      <c r="M36" s="351"/>
      <c r="N36" s="238">
        <v>6261.6846400000031</v>
      </c>
      <c r="O36" s="238"/>
      <c r="P36" s="238">
        <v>0.45</v>
      </c>
      <c r="Q36" s="238"/>
      <c r="R36" s="238">
        <v>49.099039999999995</v>
      </c>
      <c r="S36" s="348"/>
      <c r="T36" s="235"/>
      <c r="U36" s="238">
        <v>662.68616000000009</v>
      </c>
      <c r="V36" s="238"/>
      <c r="W36" s="238"/>
      <c r="X36" s="238"/>
      <c r="Y36" s="241">
        <v>1.008</v>
      </c>
    </row>
    <row r="37" spans="2:25" x14ac:dyDescent="0.25">
      <c r="B37" s="354" t="s">
        <v>132</v>
      </c>
      <c r="C37" s="351">
        <v>520</v>
      </c>
      <c r="D37" s="238"/>
      <c r="E37" s="238"/>
      <c r="F37" s="348"/>
      <c r="G37" s="235">
        <v>1087</v>
      </c>
      <c r="H37" s="238"/>
      <c r="I37" s="238"/>
      <c r="J37" s="238"/>
      <c r="K37" s="238"/>
      <c r="L37" s="228"/>
      <c r="M37" s="351"/>
      <c r="N37" s="238">
        <v>1321.25</v>
      </c>
      <c r="O37" s="238"/>
      <c r="P37" s="238"/>
      <c r="Q37" s="238"/>
      <c r="R37" s="238"/>
      <c r="S37" s="348"/>
      <c r="T37" s="235"/>
      <c r="U37" s="238">
        <v>75.5</v>
      </c>
      <c r="V37" s="238"/>
      <c r="W37" s="238"/>
      <c r="X37" s="238"/>
      <c r="Y37" s="241"/>
    </row>
    <row r="38" spans="2:25" x14ac:dyDescent="0.25">
      <c r="B38" s="355" t="s">
        <v>115</v>
      </c>
      <c r="C38" s="351"/>
      <c r="D38" s="238"/>
      <c r="E38" s="238"/>
      <c r="F38" s="348"/>
      <c r="G38" s="235">
        <v>74</v>
      </c>
      <c r="H38" s="238"/>
      <c r="I38" s="238"/>
      <c r="J38" s="238"/>
      <c r="K38" s="238"/>
      <c r="L38" s="228"/>
      <c r="M38" s="351"/>
      <c r="N38" s="238">
        <v>692</v>
      </c>
      <c r="O38" s="238"/>
      <c r="P38" s="238"/>
      <c r="Q38" s="238"/>
      <c r="R38" s="238"/>
      <c r="S38" s="348"/>
      <c r="T38" s="235"/>
      <c r="U38" s="238"/>
      <c r="V38" s="238"/>
      <c r="W38" s="238"/>
      <c r="X38" s="238"/>
      <c r="Y38" s="241"/>
    </row>
    <row r="39" spans="2:25" x14ac:dyDescent="0.25">
      <c r="B39" s="355" t="s">
        <v>165</v>
      </c>
      <c r="C39" s="351">
        <v>558.45400000000006</v>
      </c>
      <c r="D39" s="238"/>
      <c r="E39" s="238"/>
      <c r="F39" s="348"/>
      <c r="G39" s="235">
        <v>562.29128000000003</v>
      </c>
      <c r="H39" s="238"/>
      <c r="I39" s="238"/>
      <c r="J39" s="238"/>
      <c r="K39" s="238"/>
      <c r="L39" s="228"/>
      <c r="M39" s="351"/>
      <c r="N39" s="238">
        <v>602.24472000000003</v>
      </c>
      <c r="O39" s="238"/>
      <c r="P39" s="238"/>
      <c r="Q39" s="238"/>
      <c r="R39" s="238"/>
      <c r="S39" s="348"/>
      <c r="T39" s="235"/>
      <c r="U39" s="238"/>
      <c r="V39" s="238"/>
      <c r="W39" s="238"/>
      <c r="X39" s="238"/>
      <c r="Y39" s="241"/>
    </row>
    <row r="40" spans="2:25" x14ac:dyDescent="0.25">
      <c r="B40" s="354" t="s">
        <v>133</v>
      </c>
      <c r="C40" s="351">
        <v>2234.3000000000002</v>
      </c>
      <c r="D40" s="238"/>
      <c r="E40" s="238"/>
      <c r="F40" s="348"/>
      <c r="G40" s="235">
        <v>2413.5</v>
      </c>
      <c r="H40" s="238"/>
      <c r="I40" s="238"/>
      <c r="J40" s="238"/>
      <c r="K40" s="238"/>
      <c r="L40" s="228"/>
      <c r="M40" s="351"/>
      <c r="N40" s="238">
        <v>2484.6999999999998</v>
      </c>
      <c r="O40" s="238"/>
      <c r="P40" s="238"/>
      <c r="Q40" s="238"/>
      <c r="R40" s="238"/>
      <c r="S40" s="348"/>
      <c r="T40" s="235"/>
      <c r="U40" s="238">
        <v>80</v>
      </c>
      <c r="V40" s="238"/>
      <c r="W40" s="238"/>
      <c r="X40" s="238"/>
      <c r="Y40" s="241"/>
    </row>
    <row r="41" spans="2:25" x14ac:dyDescent="0.25">
      <c r="B41" s="354" t="s">
        <v>96</v>
      </c>
      <c r="C41" s="351">
        <v>12649.733999999997</v>
      </c>
      <c r="D41" s="238">
        <v>344</v>
      </c>
      <c r="E41" s="238"/>
      <c r="F41" s="348"/>
      <c r="G41" s="235">
        <v>14655.056000000002</v>
      </c>
      <c r="H41" s="238"/>
      <c r="I41" s="238"/>
      <c r="J41" s="238"/>
      <c r="K41" s="238"/>
      <c r="L41" s="228">
        <v>0.48515000000000003</v>
      </c>
      <c r="M41" s="351"/>
      <c r="N41" s="238">
        <v>13629.784600000001</v>
      </c>
      <c r="O41" s="238">
        <v>411.5</v>
      </c>
      <c r="P41" s="238"/>
      <c r="Q41" s="238"/>
      <c r="R41" s="238">
        <v>0.28639999999999999</v>
      </c>
      <c r="S41" s="348"/>
      <c r="T41" s="235"/>
      <c r="U41" s="238">
        <v>438</v>
      </c>
      <c r="V41" s="238"/>
      <c r="W41" s="238"/>
      <c r="X41" s="238"/>
      <c r="Y41" s="241"/>
    </row>
    <row r="42" spans="2:25" x14ac:dyDescent="0.25">
      <c r="B42" s="354" t="s">
        <v>134</v>
      </c>
      <c r="C42" s="351">
        <v>15.75</v>
      </c>
      <c r="D42" s="238">
        <v>2.375</v>
      </c>
      <c r="E42" s="238"/>
      <c r="F42" s="348"/>
      <c r="G42" s="235">
        <v>5</v>
      </c>
      <c r="H42" s="238"/>
      <c r="I42" s="238"/>
      <c r="J42" s="238"/>
      <c r="K42" s="238"/>
      <c r="L42" s="228"/>
      <c r="M42" s="351"/>
      <c r="N42" s="238">
        <v>2700</v>
      </c>
      <c r="O42" s="238"/>
      <c r="P42" s="238"/>
      <c r="Q42" s="238"/>
      <c r="R42" s="238"/>
      <c r="S42" s="348"/>
      <c r="T42" s="235"/>
      <c r="U42" s="238">
        <v>338</v>
      </c>
      <c r="V42" s="238"/>
      <c r="W42" s="238"/>
      <c r="X42" s="238"/>
      <c r="Y42" s="241"/>
    </row>
    <row r="43" spans="2:25" ht="15.75" thickBot="1" x14ac:dyDescent="0.3">
      <c r="B43" s="356" t="s">
        <v>177</v>
      </c>
      <c r="C43" s="352">
        <v>134057.73626999999</v>
      </c>
      <c r="D43" s="239">
        <v>1853.125</v>
      </c>
      <c r="E43" s="239">
        <v>2883.35</v>
      </c>
      <c r="F43" s="349">
        <v>89.48429999999999</v>
      </c>
      <c r="G43" s="236">
        <v>144248.48594000001</v>
      </c>
      <c r="H43" s="239">
        <v>51.2</v>
      </c>
      <c r="I43" s="239">
        <v>25</v>
      </c>
      <c r="J43" s="239">
        <v>3792.1330999999991</v>
      </c>
      <c r="K43" s="239">
        <v>3.7425199999999998</v>
      </c>
      <c r="L43" s="230">
        <v>266.75560999999999</v>
      </c>
      <c r="M43" s="352">
        <v>79.5</v>
      </c>
      <c r="N43" s="239">
        <v>144910.13595000003</v>
      </c>
      <c r="O43" s="239">
        <v>1792.0250000000001</v>
      </c>
      <c r="P43" s="239">
        <v>6732.2176800000007</v>
      </c>
      <c r="Q43" s="349">
        <v>1.7871000000000001</v>
      </c>
      <c r="R43" s="239">
        <v>229.80521999999999</v>
      </c>
      <c r="S43" s="349">
        <v>27</v>
      </c>
      <c r="T43" s="236">
        <v>26.5</v>
      </c>
      <c r="U43" s="239">
        <v>8090.3956199999984</v>
      </c>
      <c r="V43" s="239">
        <v>156</v>
      </c>
      <c r="W43" s="239">
        <v>104</v>
      </c>
      <c r="X43" s="239">
        <v>380</v>
      </c>
      <c r="Y43" s="242">
        <v>2.2320000000000002</v>
      </c>
    </row>
    <row r="44" spans="2:25" ht="15.75" customHeight="1" x14ac:dyDescent="0.25">
      <c r="B44" s="555" t="s">
        <v>265</v>
      </c>
      <c r="C44" s="556"/>
      <c r="D44" s="556"/>
      <c r="E44" s="556"/>
      <c r="F44" s="556"/>
      <c r="G44" s="556"/>
      <c r="H44" s="556"/>
      <c r="I44" s="556"/>
      <c r="J44" s="556"/>
      <c r="K44" s="556"/>
      <c r="L44" s="556"/>
      <c r="M44" s="556"/>
      <c r="N44" s="556"/>
      <c r="O44" s="556"/>
      <c r="P44" s="556"/>
      <c r="Q44" s="556"/>
      <c r="R44" s="556"/>
      <c r="S44" s="556"/>
      <c r="T44" s="556"/>
      <c r="U44" s="556"/>
      <c r="V44" s="556"/>
      <c r="W44" s="556"/>
      <c r="X44" s="556"/>
      <c r="Y44" s="557"/>
    </row>
    <row r="45" spans="2:25" ht="15.75" thickBot="1" x14ac:dyDescent="0.3">
      <c r="B45" s="500"/>
      <c r="C45" s="501"/>
      <c r="D45" s="501"/>
      <c r="E45" s="501"/>
      <c r="F45" s="501"/>
      <c r="G45" s="501"/>
      <c r="H45" s="501"/>
      <c r="I45" s="501"/>
      <c r="J45" s="501"/>
      <c r="K45" s="501"/>
      <c r="L45" s="501"/>
      <c r="M45" s="501"/>
      <c r="N45" s="501"/>
      <c r="O45" s="501"/>
      <c r="P45" s="501"/>
      <c r="Q45" s="501"/>
      <c r="R45" s="501"/>
      <c r="S45" s="501"/>
      <c r="T45" s="501"/>
      <c r="U45" s="501"/>
      <c r="V45" s="501"/>
      <c r="W45" s="501"/>
      <c r="X45" s="501"/>
      <c r="Y45" s="502"/>
    </row>
    <row r="46" spans="2:25" s="229" customFormat="1" x14ac:dyDescent="0.25">
      <c r="B46" s="23"/>
      <c r="C46" s="23"/>
      <c r="D46" s="23"/>
      <c r="E46" s="23"/>
      <c r="F46" s="23" t="s">
        <v>76</v>
      </c>
      <c r="G46" s="23"/>
      <c r="H46" s="342" t="s">
        <v>76</v>
      </c>
      <c r="I46" s="342"/>
      <c r="J46" s="342"/>
      <c r="K46" s="342"/>
    </row>
    <row r="47" spans="2:25" ht="21.75" customHeight="1" x14ac:dyDescent="0.25">
      <c r="B47" s="558" t="s">
        <v>139</v>
      </c>
      <c r="C47" s="558"/>
      <c r="D47" s="558"/>
      <c r="E47" s="558"/>
      <c r="F47" s="558"/>
      <c r="G47" s="558"/>
      <c r="H47" s="558"/>
      <c r="I47" s="558"/>
      <c r="J47" s="558"/>
      <c r="K47" s="558"/>
      <c r="L47" s="558"/>
      <c r="M47" s="558"/>
      <c r="N47" s="558"/>
      <c r="O47" s="558"/>
      <c r="P47" s="558"/>
      <c r="Q47" s="558"/>
      <c r="R47" s="558"/>
      <c r="S47" s="558"/>
      <c r="T47" s="558"/>
      <c r="U47" s="558"/>
      <c r="V47" s="558"/>
      <c r="W47" s="558"/>
      <c r="X47" s="558"/>
      <c r="Y47" s="558"/>
    </row>
    <row r="48" spans="2:25" s="344" customFormat="1" ht="21" customHeight="1" x14ac:dyDescent="0.25">
      <c r="B48" s="343">
        <v>10049000</v>
      </c>
      <c r="C48" s="527" t="s">
        <v>140</v>
      </c>
      <c r="D48" s="527"/>
      <c r="E48" s="527"/>
      <c r="F48" s="527"/>
      <c r="G48" s="527"/>
      <c r="H48" s="527"/>
      <c r="I48" s="527"/>
      <c r="J48" s="527"/>
      <c r="K48" s="527"/>
      <c r="L48" s="527"/>
      <c r="M48" s="527"/>
      <c r="N48" s="527"/>
      <c r="O48" s="527"/>
      <c r="P48" s="527"/>
      <c r="Q48" s="527"/>
      <c r="R48" s="527"/>
      <c r="S48" s="527"/>
      <c r="T48" s="527"/>
      <c r="U48" s="527"/>
      <c r="V48" s="527"/>
      <c r="W48" s="527"/>
      <c r="X48" s="527"/>
      <c r="Y48" s="527"/>
    </row>
    <row r="49" spans="2:25" s="344" customFormat="1" ht="21" customHeight="1" x14ac:dyDescent="0.25">
      <c r="B49" s="343">
        <v>11041200</v>
      </c>
      <c r="C49" s="527" t="s">
        <v>141</v>
      </c>
      <c r="D49" s="527"/>
      <c r="E49" s="527"/>
      <c r="F49" s="527"/>
      <c r="G49" s="527"/>
      <c r="H49" s="527"/>
      <c r="I49" s="527"/>
      <c r="J49" s="527"/>
      <c r="K49" s="527"/>
      <c r="L49" s="527"/>
      <c r="M49" s="527"/>
      <c r="N49" s="527"/>
      <c r="O49" s="527"/>
      <c r="P49" s="527"/>
      <c r="Q49" s="527"/>
      <c r="R49" s="527"/>
      <c r="S49" s="527"/>
      <c r="T49" s="527"/>
      <c r="U49" s="527"/>
      <c r="V49" s="527"/>
      <c r="W49" s="527"/>
      <c r="X49" s="527"/>
      <c r="Y49" s="527"/>
    </row>
    <row r="50" spans="2:25" s="344" customFormat="1" ht="21" customHeight="1" x14ac:dyDescent="0.25">
      <c r="B50" s="343">
        <v>11042210</v>
      </c>
      <c r="C50" s="527" t="s">
        <v>142</v>
      </c>
      <c r="D50" s="527"/>
      <c r="E50" s="527"/>
      <c r="F50" s="527"/>
      <c r="G50" s="527"/>
      <c r="H50" s="527"/>
      <c r="I50" s="527"/>
      <c r="J50" s="527"/>
      <c r="K50" s="527"/>
      <c r="L50" s="527"/>
      <c r="M50" s="527"/>
      <c r="N50" s="527"/>
      <c r="O50" s="527"/>
      <c r="P50" s="527"/>
      <c r="Q50" s="527"/>
      <c r="R50" s="527"/>
      <c r="S50" s="527"/>
      <c r="T50" s="527"/>
      <c r="U50" s="527"/>
      <c r="V50" s="527"/>
      <c r="W50" s="527"/>
      <c r="X50" s="527"/>
      <c r="Y50" s="527"/>
    </row>
    <row r="51" spans="2:25" s="344" customFormat="1" ht="21" customHeight="1" x14ac:dyDescent="0.25">
      <c r="B51" s="343">
        <v>11042290</v>
      </c>
      <c r="C51" s="527" t="s">
        <v>143</v>
      </c>
      <c r="D51" s="527"/>
      <c r="E51" s="527"/>
      <c r="F51" s="527"/>
      <c r="G51" s="527"/>
      <c r="H51" s="527"/>
      <c r="I51" s="527"/>
      <c r="J51" s="527"/>
      <c r="K51" s="527"/>
      <c r="L51" s="527"/>
      <c r="M51" s="527"/>
      <c r="N51" s="527"/>
      <c r="O51" s="527"/>
      <c r="P51" s="527"/>
      <c r="Q51" s="527"/>
      <c r="R51" s="527"/>
      <c r="S51" s="527"/>
      <c r="T51" s="527"/>
      <c r="U51" s="527"/>
      <c r="V51" s="527"/>
      <c r="W51" s="527"/>
      <c r="X51" s="527"/>
      <c r="Y51" s="527"/>
    </row>
    <row r="52" spans="2:25" s="344" customFormat="1" ht="21" customHeight="1" x14ac:dyDescent="0.25">
      <c r="B52" s="343">
        <v>19041000</v>
      </c>
      <c r="C52" s="527" t="s">
        <v>144</v>
      </c>
      <c r="D52" s="527"/>
      <c r="E52" s="527"/>
      <c r="F52" s="527"/>
      <c r="G52" s="527"/>
      <c r="H52" s="527"/>
      <c r="I52" s="527"/>
      <c r="J52" s="527"/>
      <c r="K52" s="527"/>
      <c r="L52" s="527"/>
      <c r="M52" s="527"/>
      <c r="N52" s="527"/>
      <c r="O52" s="527"/>
      <c r="P52" s="527"/>
      <c r="Q52" s="527"/>
      <c r="R52" s="527"/>
      <c r="S52" s="527"/>
      <c r="T52" s="527"/>
      <c r="U52" s="527"/>
      <c r="V52" s="527"/>
      <c r="W52" s="527"/>
      <c r="X52" s="527"/>
      <c r="Y52" s="527"/>
    </row>
    <row r="53" spans="2:25" s="344" customFormat="1" ht="21" customHeight="1" x14ac:dyDescent="0.25">
      <c r="B53" s="343">
        <v>19042000</v>
      </c>
      <c r="C53" s="517" t="s">
        <v>145</v>
      </c>
      <c r="D53" s="517"/>
      <c r="E53" s="517"/>
      <c r="F53" s="517"/>
      <c r="G53" s="517"/>
      <c r="H53" s="517"/>
      <c r="I53" s="517"/>
      <c r="J53" s="517"/>
      <c r="K53" s="517"/>
      <c r="L53" s="517"/>
      <c r="M53" s="517"/>
      <c r="N53" s="517"/>
      <c r="O53" s="517"/>
      <c r="P53" s="517"/>
      <c r="Q53" s="517"/>
      <c r="R53" s="517"/>
      <c r="S53" s="517"/>
      <c r="T53" s="517"/>
      <c r="U53" s="517"/>
      <c r="V53" s="517"/>
      <c r="W53" s="517"/>
      <c r="X53" s="517"/>
      <c r="Y53" s="517"/>
    </row>
    <row r="54" spans="2:25" s="344" customFormat="1" ht="21" customHeight="1" x14ac:dyDescent="0.25">
      <c r="B54" s="343">
        <v>19049000</v>
      </c>
      <c r="C54" s="527" t="s">
        <v>146</v>
      </c>
      <c r="D54" s="527"/>
      <c r="E54" s="527"/>
      <c r="F54" s="527"/>
      <c r="G54" s="527"/>
      <c r="H54" s="527"/>
      <c r="I54" s="527"/>
      <c r="J54" s="527"/>
      <c r="K54" s="527"/>
      <c r="L54" s="527"/>
      <c r="M54" s="527"/>
      <c r="N54" s="527"/>
      <c r="O54" s="527"/>
      <c r="P54" s="527"/>
      <c r="Q54" s="527"/>
      <c r="R54" s="527"/>
      <c r="S54" s="527"/>
      <c r="T54" s="527"/>
      <c r="U54" s="527"/>
      <c r="V54" s="527"/>
      <c r="W54" s="527"/>
      <c r="X54" s="527"/>
      <c r="Y54" s="527"/>
    </row>
    <row r="55" spans="2:25" x14ac:dyDescent="0.25">
      <c r="B55" s="246" t="s">
        <v>253</v>
      </c>
    </row>
    <row r="57" spans="2:25" x14ac:dyDescent="0.25">
      <c r="B57" s="345"/>
    </row>
  </sheetData>
  <mergeCells count="15">
    <mergeCell ref="B2:Y2"/>
    <mergeCell ref="B3:Y3"/>
    <mergeCell ref="B44:Y45"/>
    <mergeCell ref="C48:Y48"/>
    <mergeCell ref="C49:Y49"/>
    <mergeCell ref="B47:Y47"/>
    <mergeCell ref="C4:F4"/>
    <mergeCell ref="G4:L4"/>
    <mergeCell ref="M4:S4"/>
    <mergeCell ref="T4:Y4"/>
    <mergeCell ref="C50:Y50"/>
    <mergeCell ref="C51:Y51"/>
    <mergeCell ref="C52:Y52"/>
    <mergeCell ref="C53:Y53"/>
    <mergeCell ref="C54:Y54"/>
  </mergeCells>
  <phoneticPr fontId="41" type="noConversion"/>
  <pageMargins left="0.25" right="0.25" top="0.75" bottom="0.75" header="0.3" footer="0.3"/>
  <pageSetup scale="50" orientation="landscape" r:id="rId1"/>
  <ignoredErrors>
    <ignoredError sqref="Y5 W5:X5 C5:V5" numberStoredAsText="1"/>
  </ignoredError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125D6-FD8D-4AF0-8DE8-6CA8EF40CEA9}">
  <sheetPr codeName="Hoja21">
    <pageSetUpPr fitToPage="1"/>
  </sheetPr>
  <dimension ref="A1:AF37"/>
  <sheetViews>
    <sheetView topLeftCell="A9" zoomScaleNormal="100" workbookViewId="0">
      <selection activeCell="B16" sqref="B16:N16"/>
    </sheetView>
  </sheetViews>
  <sheetFormatPr baseColWidth="10" defaultColWidth="11.42578125" defaultRowHeight="15" x14ac:dyDescent="0.25"/>
  <cols>
    <col min="1" max="1" width="3.5703125" style="126" customWidth="1"/>
    <col min="2" max="2" width="13.7109375" style="126" bestFit="1" customWidth="1"/>
    <col min="3" max="14" width="11.42578125" style="126" customWidth="1"/>
    <col min="15" max="32" width="11.42578125" style="185"/>
    <col min="33" max="16384" width="11.42578125" style="126"/>
  </cols>
  <sheetData>
    <row r="1" spans="2:14" ht="8.25" customHeight="1" thickBot="1" x14ac:dyDescent="0.3">
      <c r="C1" s="126" t="s">
        <v>76</v>
      </c>
    </row>
    <row r="2" spans="2:14" ht="15.75" thickBot="1" x14ac:dyDescent="0.3">
      <c r="B2" s="433" t="s">
        <v>223</v>
      </c>
      <c r="C2" s="504"/>
      <c r="D2" s="504"/>
      <c r="E2" s="504"/>
      <c r="F2" s="504"/>
      <c r="G2" s="504"/>
      <c r="H2" s="504"/>
      <c r="I2" s="504"/>
      <c r="J2" s="504"/>
      <c r="K2" s="504"/>
      <c r="L2" s="504"/>
      <c r="M2" s="504"/>
      <c r="N2" s="505"/>
    </row>
    <row r="3" spans="2:14" ht="22.7" customHeight="1" x14ac:dyDescent="0.25">
      <c r="B3" s="433" t="s">
        <v>268</v>
      </c>
      <c r="C3" s="504"/>
      <c r="D3" s="504"/>
      <c r="E3" s="504"/>
      <c r="F3" s="504"/>
      <c r="G3" s="504"/>
      <c r="H3" s="504"/>
      <c r="I3" s="504"/>
      <c r="J3" s="504"/>
      <c r="K3" s="504"/>
      <c r="L3" s="504"/>
      <c r="M3" s="504"/>
      <c r="N3" s="505"/>
    </row>
    <row r="4" spans="2:14" x14ac:dyDescent="0.25">
      <c r="B4" s="249" t="s">
        <v>147</v>
      </c>
      <c r="C4" s="250" t="s">
        <v>99</v>
      </c>
      <c r="D4" s="250" t="s">
        <v>100</v>
      </c>
      <c r="E4" s="250" t="s">
        <v>101</v>
      </c>
      <c r="F4" s="250" t="s">
        <v>102</v>
      </c>
      <c r="G4" s="250" t="s">
        <v>103</v>
      </c>
      <c r="H4" s="250" t="s">
        <v>104</v>
      </c>
      <c r="I4" s="250" t="s">
        <v>105</v>
      </c>
      <c r="J4" s="250" t="s">
        <v>106</v>
      </c>
      <c r="K4" s="250" t="s">
        <v>107</v>
      </c>
      <c r="L4" s="250" t="s">
        <v>119</v>
      </c>
      <c r="M4" s="250" t="s">
        <v>109</v>
      </c>
      <c r="N4" s="251" t="s">
        <v>110</v>
      </c>
    </row>
    <row r="5" spans="2:14" x14ac:dyDescent="0.25">
      <c r="B5" s="359" t="s">
        <v>166</v>
      </c>
      <c r="C5" s="252">
        <f>'20'!D5+'20'!D6</f>
        <v>0</v>
      </c>
      <c r="D5" s="252">
        <f>'20'!E5+'20'!E6</f>
        <v>0</v>
      </c>
      <c r="E5" s="252">
        <f>'20'!F5+'20'!F6</f>
        <v>0</v>
      </c>
      <c r="F5" s="252">
        <f>'20'!G5+'20'!G6</f>
        <v>0</v>
      </c>
      <c r="G5" s="252">
        <f>'20'!H5+'20'!H6</f>
        <v>0</v>
      </c>
      <c r="H5" s="252">
        <f>'20'!I5+'20'!I6</f>
        <v>0</v>
      </c>
      <c r="I5" s="252">
        <f>'20'!J5+'20'!J6</f>
        <v>0</v>
      </c>
      <c r="J5" s="252">
        <f>'20'!K5+'20'!K6</f>
        <v>0</v>
      </c>
      <c r="K5" s="252">
        <f>'20'!L5+'20'!L6</f>
        <v>0</v>
      </c>
      <c r="L5" s="252">
        <f>'20'!M5+'20'!M6</f>
        <v>0</v>
      </c>
      <c r="M5" s="252">
        <f>'20'!N5+'20'!N6</f>
        <v>0</v>
      </c>
      <c r="N5" s="253">
        <f>'20'!O5+'20'!O6</f>
        <v>0</v>
      </c>
    </row>
    <row r="6" spans="2:14" x14ac:dyDescent="0.25">
      <c r="B6" s="359" t="s">
        <v>238</v>
      </c>
      <c r="C6" s="252">
        <f>'20'!D8</f>
        <v>0</v>
      </c>
      <c r="D6" s="252">
        <f>'20'!E8</f>
        <v>0</v>
      </c>
      <c r="E6" s="252">
        <f>'20'!F8</f>
        <v>0</v>
      </c>
      <c r="F6" s="252">
        <f>'20'!G8</f>
        <v>0</v>
      </c>
      <c r="G6" s="252">
        <f>'20'!H8</f>
        <v>0</v>
      </c>
      <c r="H6" s="252">
        <f>'20'!I8</f>
        <v>0</v>
      </c>
      <c r="I6" s="252">
        <f>'20'!J8</f>
        <v>0</v>
      </c>
      <c r="J6" s="252">
        <f>'20'!K8</f>
        <v>0</v>
      </c>
      <c r="K6" s="252">
        <f>'20'!L8</f>
        <v>0</v>
      </c>
      <c r="L6" s="252">
        <f>'20'!M8</f>
        <v>0</v>
      </c>
      <c r="M6" s="252">
        <f>'20'!N8</f>
        <v>0</v>
      </c>
      <c r="N6" s="253">
        <f>'20'!O8</f>
        <v>0</v>
      </c>
    </row>
    <row r="7" spans="2:14" x14ac:dyDescent="0.25">
      <c r="B7" s="359" t="s">
        <v>148</v>
      </c>
      <c r="C7" s="252">
        <f>'20'!D9+'20'!D10</f>
        <v>224</v>
      </c>
      <c r="D7" s="252">
        <f>'20'!E9+'20'!E10</f>
        <v>0</v>
      </c>
      <c r="E7" s="252">
        <f>'20'!F9+'20'!F10</f>
        <v>0</v>
      </c>
      <c r="F7" s="252">
        <f>'20'!G9+'20'!G10</f>
        <v>0</v>
      </c>
      <c r="G7" s="252">
        <f>'20'!H9+'20'!H10</f>
        <v>0</v>
      </c>
      <c r="H7" s="252">
        <f>'20'!I9+'20'!I10</f>
        <v>0</v>
      </c>
      <c r="I7" s="252">
        <f>'20'!J9+'20'!J10</f>
        <v>0</v>
      </c>
      <c r="J7" s="252">
        <f>'20'!K9+'20'!K10</f>
        <v>0</v>
      </c>
      <c r="K7" s="252">
        <f>'20'!L9+'20'!L10</f>
        <v>0</v>
      </c>
      <c r="L7" s="252">
        <f>'20'!M9+'20'!M10</f>
        <v>0</v>
      </c>
      <c r="M7" s="252">
        <f>'20'!N9+'20'!N10</f>
        <v>0</v>
      </c>
      <c r="N7" s="253">
        <f>'20'!O9+'20'!O10</f>
        <v>0</v>
      </c>
    </row>
    <row r="8" spans="2:14" x14ac:dyDescent="0.25">
      <c r="B8" s="359" t="s">
        <v>149</v>
      </c>
      <c r="C8" s="252">
        <f>'20'!D11+'20'!D12+'20'!D13+'20'!D14+'20'!D15+'20'!D16+'20'!D17</f>
        <v>846.25072</v>
      </c>
      <c r="D8" s="252">
        <f>'20'!E11+'20'!E12+'20'!E13+'20'!E14+'20'!E15+'20'!E16+'20'!E17</f>
        <v>0</v>
      </c>
      <c r="E8" s="252">
        <f>'20'!F11+'20'!F12+'20'!F13+'20'!F14+'20'!F15+'20'!F16+'20'!F17</f>
        <v>0</v>
      </c>
      <c r="F8" s="252">
        <f>'20'!G11+'20'!G12+'20'!G13+'20'!G14+'20'!G15+'20'!G16+'20'!G17</f>
        <v>0</v>
      </c>
      <c r="G8" s="252">
        <f>'20'!H11+'20'!H12+'20'!H13+'20'!H14+'20'!H15+'20'!H16+'20'!H17</f>
        <v>0</v>
      </c>
      <c r="H8" s="252">
        <f>'20'!I11+'20'!I12+'20'!I13+'20'!I14+'20'!I15+'20'!I16+'20'!I17</f>
        <v>0</v>
      </c>
      <c r="I8" s="252">
        <f>'20'!J11+'20'!J12+'20'!J13+'20'!J14+'20'!J15+'20'!J16+'20'!J17</f>
        <v>0</v>
      </c>
      <c r="J8" s="252">
        <f>'20'!K11+'20'!K12+'20'!K13+'20'!K14+'20'!K15+'20'!K16+'20'!K17</f>
        <v>0</v>
      </c>
      <c r="K8" s="252">
        <f>'20'!L11+'20'!L12+'20'!L13+'20'!L14+'20'!L15+'20'!L16+'20'!L17</f>
        <v>0</v>
      </c>
      <c r="L8" s="252">
        <f>'20'!M11+'20'!M12+'20'!M13+'20'!M14+'20'!M15+'20'!M16+'20'!M17</f>
        <v>0</v>
      </c>
      <c r="M8" s="252">
        <f>'20'!N11+'20'!N12+'20'!N13+'20'!N14+'20'!N15+'20'!N16+'20'!N17</f>
        <v>0</v>
      </c>
      <c r="N8" s="253">
        <f>'20'!O11+'20'!O12+'20'!O13+'20'!O14+'20'!O15+'20'!O16+'20'!O17</f>
        <v>0</v>
      </c>
    </row>
    <row r="9" spans="2:14" x14ac:dyDescent="0.25">
      <c r="B9" s="359" t="s">
        <v>150</v>
      </c>
      <c r="C9" s="252">
        <f>'20'!D18+'20'!D19+'20'!D20+'20'!D21+'20'!D22+'20'!D23</f>
        <v>1001.3439999999999</v>
      </c>
      <c r="D9" s="252">
        <f>'20'!E18+'20'!E19+'20'!E20+'20'!E21+'20'!E22+'20'!E23</f>
        <v>0</v>
      </c>
      <c r="E9" s="252">
        <f>'20'!F18+'20'!F19+'20'!F20+'20'!F21+'20'!F22+'20'!F23</f>
        <v>0</v>
      </c>
      <c r="F9" s="252">
        <f>'20'!G18+'20'!G19+'20'!G20+'20'!G21+'20'!G22+'20'!G23</f>
        <v>0</v>
      </c>
      <c r="G9" s="252">
        <f>'20'!H18+'20'!H19+'20'!H20+'20'!H21+'20'!H22+'20'!H23</f>
        <v>0</v>
      </c>
      <c r="H9" s="252">
        <f>'20'!I18+'20'!I19+'20'!I20+'20'!I21+'20'!I22+'20'!I23</f>
        <v>0</v>
      </c>
      <c r="I9" s="252">
        <f>'20'!J18+'20'!J19+'20'!J20+'20'!J21+'20'!J22+'20'!J23</f>
        <v>0</v>
      </c>
      <c r="J9" s="252">
        <f>'20'!K18+'20'!K19+'20'!K20+'20'!K21+'20'!K22+'20'!K23</f>
        <v>0</v>
      </c>
      <c r="K9" s="252">
        <f>'20'!L18+'20'!L19+'20'!L20+'20'!L21+'20'!L22+'20'!L23</f>
        <v>0</v>
      </c>
      <c r="L9" s="252">
        <f>'20'!M18+'20'!M19+'20'!M20+'20'!M21+'20'!M22+'20'!M23</f>
        <v>0</v>
      </c>
      <c r="M9" s="252">
        <f>'20'!N18+'20'!N19+'20'!N20+'20'!N21+'20'!N22+'20'!N23</f>
        <v>0</v>
      </c>
      <c r="N9" s="253">
        <f>'20'!O18+'20'!O19+'20'!O20+'20'!O21+'20'!O22+'20'!O23</f>
        <v>0</v>
      </c>
    </row>
    <row r="10" spans="2:14" x14ac:dyDescent="0.25">
      <c r="B10" s="359" t="s">
        <v>167</v>
      </c>
      <c r="C10" s="252">
        <f>'20'!D24+'20'!D25</f>
        <v>0</v>
      </c>
      <c r="D10" s="252">
        <f>'20'!E24+'20'!E25</f>
        <v>0</v>
      </c>
      <c r="E10" s="252">
        <f>'20'!F24+'20'!F25</f>
        <v>0</v>
      </c>
      <c r="F10" s="252">
        <f>'20'!G24+'20'!G25</f>
        <v>0</v>
      </c>
      <c r="G10" s="252">
        <f>'20'!H24+'20'!H25</f>
        <v>0</v>
      </c>
      <c r="H10" s="252">
        <f>'20'!I24+'20'!I25</f>
        <v>0</v>
      </c>
      <c r="I10" s="252">
        <f>'20'!J24+'20'!J25</f>
        <v>0</v>
      </c>
      <c r="J10" s="252">
        <f>'20'!K24+'20'!K25</f>
        <v>0</v>
      </c>
      <c r="K10" s="252">
        <f>'20'!L24+'20'!L25</f>
        <v>0</v>
      </c>
      <c r="L10" s="252">
        <f>'20'!M24+'20'!M25</f>
        <v>0</v>
      </c>
      <c r="M10" s="252">
        <f>'20'!N24+'20'!N25</f>
        <v>0</v>
      </c>
      <c r="N10" s="253">
        <f>'20'!O24+'20'!O25</f>
        <v>0</v>
      </c>
    </row>
    <row r="11" spans="2:14" x14ac:dyDescent="0.25">
      <c r="B11" s="359" t="s">
        <v>151</v>
      </c>
      <c r="C11" s="252">
        <f>'20'!D26+'20'!D27+'20'!D28</f>
        <v>861.11369999999988</v>
      </c>
      <c r="D11" s="252">
        <f>'20'!E26+'20'!E27+'20'!E28</f>
        <v>0</v>
      </c>
      <c r="E11" s="252">
        <f>'20'!F26+'20'!F27+'20'!F28</f>
        <v>0</v>
      </c>
      <c r="F11" s="252">
        <f>'20'!G26+'20'!G27+'20'!G28</f>
        <v>0</v>
      </c>
      <c r="G11" s="252">
        <f>'20'!H26+'20'!H27+'20'!H28</f>
        <v>0</v>
      </c>
      <c r="H11" s="252">
        <f>'20'!I26+'20'!I27+'20'!I28</f>
        <v>0</v>
      </c>
      <c r="I11" s="252">
        <f>'20'!J26+'20'!J27+'20'!J28</f>
        <v>0</v>
      </c>
      <c r="J11" s="252">
        <f>'20'!K26+'20'!K27+'20'!K28</f>
        <v>0</v>
      </c>
      <c r="K11" s="252">
        <f>'20'!L26+'20'!L27+'20'!L28</f>
        <v>0</v>
      </c>
      <c r="L11" s="252">
        <f>'20'!M26+'20'!M27+'20'!M28</f>
        <v>0</v>
      </c>
      <c r="M11" s="252">
        <f>'20'!N26+'20'!N27+'20'!N28</f>
        <v>0</v>
      </c>
      <c r="N11" s="253">
        <f>'20'!O26+'20'!O27+'20'!O28</f>
        <v>0</v>
      </c>
    </row>
    <row r="12" spans="2:14" x14ac:dyDescent="0.25">
      <c r="B12" s="359" t="s">
        <v>152</v>
      </c>
      <c r="C12" s="252">
        <f>'20'!D30+'20'!D31+'20'!D32+'20'!D33+'20'!D34+'20'!D35+'20'!D36+'20'!D37+'20'!D38</f>
        <v>5257.0191999999997</v>
      </c>
      <c r="D12" s="252">
        <f>'20'!E30+'20'!E31+'20'!E32+'20'!E33+'20'!E34+'20'!E35+'20'!E36+'20'!E37+'20'!E38</f>
        <v>0</v>
      </c>
      <c r="E12" s="252">
        <f>'20'!F30+'20'!F31+'20'!F32+'20'!F33+'20'!F34+'20'!F35+'20'!F36+'20'!F37+'20'!F38</f>
        <v>0</v>
      </c>
      <c r="F12" s="252">
        <f>'20'!G30+'20'!G31+'20'!G32+'20'!G33+'20'!G34+'20'!G35+'20'!G36+'20'!G37+'20'!G38</f>
        <v>0</v>
      </c>
      <c r="G12" s="252">
        <f>'20'!H30+'20'!H31+'20'!H32+'20'!H33+'20'!H34+'20'!H35+'20'!H36+'20'!H37+'20'!H38</f>
        <v>0</v>
      </c>
      <c r="H12" s="252">
        <f>'20'!I30+'20'!I31+'20'!I32+'20'!I33+'20'!I34+'20'!I35+'20'!I36+'20'!I37+'20'!I38</f>
        <v>0</v>
      </c>
      <c r="I12" s="252">
        <f>'20'!J30+'20'!J31+'20'!J32+'20'!J33+'20'!J34+'20'!J35+'20'!J36+'20'!J37+'20'!J38</f>
        <v>0</v>
      </c>
      <c r="J12" s="252">
        <f>'20'!K30+'20'!K31+'20'!K32+'20'!K33+'20'!K34+'20'!K35+'20'!K36+'20'!K37+'20'!K38</f>
        <v>0</v>
      </c>
      <c r="K12" s="252">
        <f>'20'!L30+'20'!L31+'20'!L32+'20'!L33+'20'!L34+'20'!L35+'20'!L36+'20'!L37+'20'!L38</f>
        <v>0</v>
      </c>
      <c r="L12" s="252">
        <f>'20'!M30+'20'!M31+'20'!M32+'20'!M33+'20'!M34+'20'!M35+'20'!M36+'20'!M37+'20'!M38</f>
        <v>0</v>
      </c>
      <c r="M12" s="252">
        <f>'20'!N30+'20'!N31+'20'!N32+'20'!N33+'20'!N34+'20'!N35+'20'!N36+'20'!N37+'20'!N38</f>
        <v>0</v>
      </c>
      <c r="N12" s="253">
        <f>'20'!O30+'20'!O31+'20'!O32+'20'!O33+'20'!O34+'20'!O35+'20'!O36+'20'!O37+'20'!O38</f>
        <v>0</v>
      </c>
    </row>
    <row r="13" spans="2:14" x14ac:dyDescent="0.25">
      <c r="B13" s="360" t="s">
        <v>153</v>
      </c>
      <c r="C13" s="255">
        <f>'20'!D39+'20'!D40+'20'!D41+'20'!D42</f>
        <v>465.4</v>
      </c>
      <c r="D13" s="255">
        <f>'20'!E39+'20'!E40+'20'!E41+'20'!E42</f>
        <v>0</v>
      </c>
      <c r="E13" s="255">
        <f>'20'!F39+'20'!F40+'20'!F41+'20'!F42</f>
        <v>0</v>
      </c>
      <c r="F13" s="255">
        <f>'20'!G39+'20'!G40+'20'!G41+'20'!G42</f>
        <v>0</v>
      </c>
      <c r="G13" s="255">
        <f>'20'!H39+'20'!H40+'20'!H41+'20'!H42</f>
        <v>0</v>
      </c>
      <c r="H13" s="255">
        <f>'20'!I39+'20'!I40+'20'!I41+'20'!I42</f>
        <v>0</v>
      </c>
      <c r="I13" s="255">
        <f>'20'!J39+'20'!J40+'20'!J41+'20'!J42</f>
        <v>0</v>
      </c>
      <c r="J13" s="255">
        <f>'20'!K39+'20'!K40+'20'!K41+'20'!K42</f>
        <v>0</v>
      </c>
      <c r="K13" s="255">
        <f>'20'!L39+'20'!L40+'20'!L41+'20'!L42</f>
        <v>0</v>
      </c>
      <c r="L13" s="255">
        <f>'20'!M39+'20'!M40+'20'!M41+'20'!M42</f>
        <v>0</v>
      </c>
      <c r="M13" s="255">
        <f>'20'!N39+'20'!N40+'20'!N41+'20'!N42</f>
        <v>0</v>
      </c>
      <c r="N13" s="256">
        <f>'20'!O39+'20'!O40+'20'!O41+'20'!O42</f>
        <v>0</v>
      </c>
    </row>
    <row r="14" spans="2:14" x14ac:dyDescent="0.25">
      <c r="B14" s="360" t="s">
        <v>154</v>
      </c>
      <c r="C14" s="255">
        <f>'20'!D43</f>
        <v>104</v>
      </c>
      <c r="D14" s="255">
        <f>'20'!E43</f>
        <v>0</v>
      </c>
      <c r="E14" s="255">
        <f>'20'!F43</f>
        <v>0</v>
      </c>
      <c r="F14" s="255">
        <f>'20'!G43</f>
        <v>0</v>
      </c>
      <c r="G14" s="255">
        <f>'20'!H43</f>
        <v>0</v>
      </c>
      <c r="H14" s="255">
        <f>'20'!I43</f>
        <v>0</v>
      </c>
      <c r="I14" s="255">
        <f>'20'!J43</f>
        <v>0</v>
      </c>
      <c r="J14" s="255">
        <f>'20'!K43</f>
        <v>0</v>
      </c>
      <c r="K14" s="255">
        <f>'20'!L43</f>
        <v>0</v>
      </c>
      <c r="L14" s="255">
        <f>'20'!M43</f>
        <v>0</v>
      </c>
      <c r="M14" s="255">
        <f>'20'!N43</f>
        <v>0</v>
      </c>
      <c r="N14" s="256">
        <f>'20'!O43</f>
        <v>0</v>
      </c>
    </row>
    <row r="15" spans="2:14" ht="15.75" thickBot="1" x14ac:dyDescent="0.3">
      <c r="B15" s="361" t="s">
        <v>177</v>
      </c>
      <c r="C15" s="258">
        <f>'20'!D44</f>
        <v>8759.1276199999993</v>
      </c>
      <c r="D15" s="258">
        <f>'20'!E44</f>
        <v>0</v>
      </c>
      <c r="E15" s="258">
        <f>'20'!F44</f>
        <v>0</v>
      </c>
      <c r="F15" s="258">
        <f>'20'!G44</f>
        <v>0</v>
      </c>
      <c r="G15" s="258">
        <f>'20'!H44</f>
        <v>0</v>
      </c>
      <c r="H15" s="258">
        <f>'20'!I44</f>
        <v>0</v>
      </c>
      <c r="I15" s="258">
        <f>'20'!J44</f>
        <v>0</v>
      </c>
      <c r="J15" s="258">
        <f>'20'!K44</f>
        <v>0</v>
      </c>
      <c r="K15" s="258">
        <f>'20'!L44</f>
        <v>0</v>
      </c>
      <c r="L15" s="258">
        <f>'20'!M44</f>
        <v>0</v>
      </c>
      <c r="M15" s="258">
        <f>'20'!N44</f>
        <v>0</v>
      </c>
      <c r="N15" s="259">
        <f>'20'!O44</f>
        <v>0</v>
      </c>
    </row>
    <row r="16" spans="2:14" ht="18.95" customHeight="1" thickBot="1" x14ac:dyDescent="0.3">
      <c r="B16" s="539" t="s">
        <v>111</v>
      </c>
      <c r="C16" s="540"/>
      <c r="D16" s="540"/>
      <c r="E16" s="540"/>
      <c r="F16" s="540"/>
      <c r="G16" s="540"/>
      <c r="H16" s="540"/>
      <c r="I16" s="540"/>
      <c r="J16" s="540"/>
      <c r="K16" s="540"/>
      <c r="L16" s="540"/>
      <c r="M16" s="540"/>
      <c r="N16" s="541"/>
    </row>
    <row r="17" spans="2:14" x14ac:dyDescent="0.25">
      <c r="B17" s="185"/>
      <c r="C17" s="185"/>
      <c r="D17" s="185"/>
      <c r="E17" s="185"/>
      <c r="F17" s="185"/>
      <c r="G17" s="185"/>
      <c r="H17" s="185"/>
      <c r="I17" s="185"/>
      <c r="J17" s="185"/>
      <c r="K17" s="185"/>
      <c r="L17" s="185"/>
      <c r="M17" s="185"/>
      <c r="N17" s="185"/>
    </row>
    <row r="18" spans="2:14" x14ac:dyDescent="0.25">
      <c r="B18" s="185"/>
      <c r="C18" s="185"/>
      <c r="D18" s="185"/>
      <c r="E18" s="185"/>
      <c r="F18" s="185"/>
      <c r="G18" s="185"/>
      <c r="H18" s="185"/>
      <c r="I18" s="185"/>
      <c r="J18" s="185"/>
      <c r="K18" s="185"/>
      <c r="L18" s="185"/>
      <c r="M18" s="185"/>
      <c r="N18" s="185"/>
    </row>
    <row r="19" spans="2:14" x14ac:dyDescent="0.25">
      <c r="B19" s="185"/>
      <c r="C19" s="185"/>
      <c r="D19" s="185"/>
      <c r="E19" s="185"/>
      <c r="F19" s="185"/>
      <c r="G19" s="185"/>
      <c r="H19" s="185"/>
      <c r="I19" s="185"/>
      <c r="J19" s="196"/>
      <c r="K19" s="185"/>
      <c r="L19" s="185"/>
      <c r="M19" s="185"/>
      <c r="N19" s="185"/>
    </row>
    <row r="20" spans="2:14" x14ac:dyDescent="0.25">
      <c r="B20" s="185"/>
      <c r="C20" s="185"/>
      <c r="D20" s="185"/>
      <c r="E20" s="185"/>
      <c r="F20" s="185"/>
      <c r="G20" s="185"/>
      <c r="H20" s="185"/>
      <c r="I20" s="185"/>
      <c r="J20" s="196"/>
      <c r="K20" s="185"/>
      <c r="L20" s="185"/>
      <c r="M20" s="185"/>
      <c r="N20" s="185"/>
    </row>
    <row r="21" spans="2:14" x14ac:dyDescent="0.25">
      <c r="B21" s="185"/>
      <c r="C21" s="185"/>
      <c r="D21" s="185"/>
      <c r="E21" s="185"/>
      <c r="F21" s="185"/>
      <c r="G21" s="185"/>
      <c r="H21" s="185"/>
      <c r="I21" s="185"/>
      <c r="J21" s="196"/>
      <c r="K21" s="185"/>
      <c r="L21" s="185"/>
      <c r="M21" s="185"/>
      <c r="N21" s="185"/>
    </row>
    <row r="22" spans="2:14" x14ac:dyDescent="0.25">
      <c r="B22" s="185"/>
      <c r="C22" s="185"/>
      <c r="D22" s="185"/>
      <c r="E22" s="185"/>
      <c r="F22" s="185"/>
      <c r="G22" s="185"/>
      <c r="H22" s="185"/>
      <c r="I22" s="185"/>
      <c r="J22" s="196"/>
      <c r="K22" s="185"/>
      <c r="L22" s="185"/>
      <c r="M22" s="185"/>
      <c r="N22" s="185"/>
    </row>
    <row r="23" spans="2:14" x14ac:dyDescent="0.25">
      <c r="B23" s="185"/>
      <c r="C23" s="185"/>
      <c r="D23" s="185"/>
      <c r="E23" s="185"/>
      <c r="F23" s="185"/>
      <c r="G23" s="185"/>
      <c r="H23" s="185"/>
      <c r="I23" s="185"/>
      <c r="J23" s="196"/>
      <c r="K23" s="185"/>
      <c r="L23" s="185"/>
      <c r="M23" s="185"/>
      <c r="N23" s="185"/>
    </row>
    <row r="24" spans="2:14" x14ac:dyDescent="0.25">
      <c r="B24" s="185"/>
      <c r="C24" s="185"/>
      <c r="D24" s="185"/>
      <c r="E24" s="185"/>
      <c r="F24" s="185"/>
      <c r="G24" s="185"/>
      <c r="H24" s="185"/>
      <c r="I24" s="185"/>
      <c r="J24" s="196"/>
      <c r="K24" s="185"/>
      <c r="L24" s="185"/>
      <c r="M24" s="185"/>
      <c r="N24" s="185"/>
    </row>
    <row r="25" spans="2:14" x14ac:dyDescent="0.25">
      <c r="B25" s="185"/>
      <c r="C25" s="185"/>
      <c r="D25" s="185"/>
      <c r="E25" s="185"/>
      <c r="F25" s="185"/>
      <c r="G25" s="185"/>
      <c r="H25" s="185"/>
      <c r="I25" s="185"/>
      <c r="J25" s="196"/>
      <c r="K25" s="185"/>
      <c r="L25" s="185"/>
      <c r="M25" s="185"/>
      <c r="N25" s="185"/>
    </row>
    <row r="26" spans="2:14" x14ac:dyDescent="0.25">
      <c r="B26" s="185"/>
      <c r="C26" s="185"/>
      <c r="D26" s="185"/>
      <c r="E26" s="185"/>
      <c r="F26" s="185"/>
      <c r="G26" s="185"/>
      <c r="H26" s="185"/>
      <c r="I26" s="185"/>
      <c r="J26" s="196"/>
      <c r="K26" s="185"/>
      <c r="L26" s="185"/>
      <c r="M26" s="185"/>
      <c r="N26" s="185"/>
    </row>
    <row r="27" spans="2:14" x14ac:dyDescent="0.25">
      <c r="B27" s="185"/>
      <c r="C27" s="185"/>
      <c r="D27" s="185"/>
      <c r="E27" s="185"/>
      <c r="F27" s="185"/>
      <c r="G27" s="185"/>
      <c r="H27" s="185"/>
      <c r="I27" s="185"/>
      <c r="J27" s="196"/>
      <c r="K27" s="185"/>
      <c r="L27" s="185"/>
      <c r="M27" s="185"/>
      <c r="N27" s="185"/>
    </row>
    <row r="28" spans="2:14" x14ac:dyDescent="0.25">
      <c r="B28" s="185"/>
      <c r="C28" s="185"/>
      <c r="D28" s="185"/>
      <c r="E28" s="185"/>
      <c r="F28" s="185"/>
      <c r="G28" s="185"/>
      <c r="H28" s="185"/>
      <c r="I28" s="185"/>
      <c r="J28" s="196"/>
      <c r="K28" s="185"/>
      <c r="L28" s="185"/>
      <c r="M28" s="185"/>
      <c r="N28" s="185"/>
    </row>
    <row r="29" spans="2:14" x14ac:dyDescent="0.25">
      <c r="B29" s="185"/>
      <c r="C29" s="185"/>
      <c r="D29" s="185"/>
      <c r="E29" s="185"/>
      <c r="F29" s="185"/>
      <c r="G29" s="185"/>
      <c r="H29" s="185"/>
      <c r="I29" s="185"/>
      <c r="J29" s="196"/>
      <c r="K29" s="185"/>
      <c r="L29" s="185"/>
      <c r="M29" s="185"/>
      <c r="N29" s="185"/>
    </row>
    <row r="30" spans="2:14" x14ac:dyDescent="0.25">
      <c r="B30" s="185"/>
      <c r="C30" s="185"/>
      <c r="D30" s="185"/>
      <c r="E30" s="185"/>
      <c r="F30" s="185"/>
      <c r="G30" s="185"/>
      <c r="H30" s="185"/>
      <c r="I30" s="185"/>
      <c r="J30" s="196"/>
      <c r="K30" s="185"/>
      <c r="L30" s="185"/>
      <c r="M30" s="185"/>
      <c r="N30" s="185"/>
    </row>
    <row r="31" spans="2:14" x14ac:dyDescent="0.25">
      <c r="B31" s="185"/>
      <c r="C31" s="185"/>
      <c r="D31" s="185"/>
      <c r="E31" s="185"/>
      <c r="F31" s="185"/>
      <c r="G31" s="185"/>
      <c r="H31" s="185"/>
      <c r="I31" s="185"/>
      <c r="J31" s="196"/>
      <c r="K31" s="185"/>
      <c r="L31" s="185"/>
      <c r="M31" s="185"/>
      <c r="N31" s="185"/>
    </row>
    <row r="32" spans="2:14" x14ac:dyDescent="0.25">
      <c r="B32" s="185"/>
      <c r="C32" s="185"/>
      <c r="D32" s="185"/>
      <c r="E32" s="185"/>
      <c r="F32" s="185"/>
      <c r="G32" s="185"/>
      <c r="H32" s="185"/>
      <c r="I32" s="185"/>
      <c r="J32" s="196"/>
      <c r="K32" s="185"/>
      <c r="L32" s="185"/>
      <c r="M32" s="185"/>
      <c r="N32" s="185"/>
    </row>
    <row r="33" spans="1:14" ht="18" customHeight="1" x14ac:dyDescent="0.25">
      <c r="B33" s="469" t="s">
        <v>111</v>
      </c>
      <c r="C33" s="469"/>
      <c r="D33" s="469"/>
      <c r="E33" s="469"/>
      <c r="F33" s="469"/>
      <c r="G33" s="469"/>
      <c r="H33" s="469"/>
      <c r="I33" s="469"/>
      <c r="J33" s="469"/>
      <c r="K33" s="469"/>
      <c r="L33" s="469"/>
      <c r="M33" s="469"/>
      <c r="N33" s="469"/>
    </row>
    <row r="34" spans="1:14" x14ac:dyDescent="0.25">
      <c r="B34" s="185"/>
      <c r="C34" s="185"/>
      <c r="D34" s="185"/>
      <c r="E34" s="185"/>
      <c r="F34" s="185"/>
      <c r="G34" s="185"/>
      <c r="H34" s="185"/>
      <c r="I34" s="185"/>
      <c r="J34" s="185"/>
      <c r="K34" s="185"/>
      <c r="L34" s="185"/>
      <c r="M34" s="185"/>
      <c r="N34" s="185"/>
    </row>
    <row r="35" spans="1:14" x14ac:dyDescent="0.25">
      <c r="B35" s="126" t="s">
        <v>76</v>
      </c>
    </row>
    <row r="37" spans="1:14" ht="29.25" customHeight="1" x14ac:dyDescent="0.25">
      <c r="A37" s="362"/>
      <c r="B37" s="362"/>
    </row>
  </sheetData>
  <mergeCells count="4">
    <mergeCell ref="B3:N3"/>
    <mergeCell ref="B16:N16"/>
    <mergeCell ref="B33:N33"/>
    <mergeCell ref="B2:N2"/>
  </mergeCells>
  <pageMargins left="0.25" right="0.25" top="0.75" bottom="0.75" header="0.3" footer="0.3"/>
  <pageSetup scale="88" orientation="landscape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DDC81D-0F0B-4EF9-9DC4-7B4C19733ECA}">
  <sheetPr codeName="Hoja22">
    <pageSetUpPr fitToPage="1"/>
  </sheetPr>
  <dimension ref="B1:U48"/>
  <sheetViews>
    <sheetView topLeftCell="A30" zoomScaleNormal="100" zoomScaleSheetLayoutView="120" workbookViewId="0">
      <selection activeCell="B45" sqref="B45:O45"/>
    </sheetView>
  </sheetViews>
  <sheetFormatPr baseColWidth="10" defaultColWidth="11.42578125" defaultRowHeight="15" x14ac:dyDescent="0.25"/>
  <cols>
    <col min="1" max="1" width="1.85546875" style="185" customWidth="1"/>
    <col min="2" max="2" width="12.5703125" style="390" customWidth="1"/>
    <col min="3" max="3" width="14.7109375" style="391" customWidth="1"/>
    <col min="4" max="15" width="10.28515625" style="185" customWidth="1"/>
    <col min="16" max="16384" width="11.42578125" style="185"/>
  </cols>
  <sheetData>
    <row r="1" spans="2:18" ht="8.25" customHeight="1" thickBot="1" x14ac:dyDescent="0.3"/>
    <row r="2" spans="2:18" ht="15.75" thickBot="1" x14ac:dyDescent="0.3">
      <c r="B2" s="433" t="s">
        <v>224</v>
      </c>
      <c r="C2" s="434"/>
      <c r="D2" s="434"/>
      <c r="E2" s="434"/>
      <c r="F2" s="434"/>
      <c r="G2" s="434"/>
      <c r="H2" s="434"/>
      <c r="I2" s="434"/>
      <c r="J2" s="434"/>
      <c r="K2" s="434"/>
      <c r="L2" s="434"/>
      <c r="M2" s="434"/>
      <c r="N2" s="434"/>
      <c r="O2" s="436"/>
    </row>
    <row r="3" spans="2:18" ht="18.95" customHeight="1" x14ac:dyDescent="0.25">
      <c r="B3" s="433" t="s">
        <v>269</v>
      </c>
      <c r="C3" s="434"/>
      <c r="D3" s="434"/>
      <c r="E3" s="434"/>
      <c r="F3" s="434"/>
      <c r="G3" s="434"/>
      <c r="H3" s="434"/>
      <c r="I3" s="434"/>
      <c r="J3" s="434"/>
      <c r="K3" s="434"/>
      <c r="L3" s="434"/>
      <c r="M3" s="434"/>
      <c r="N3" s="434"/>
      <c r="O3" s="436"/>
    </row>
    <row r="4" spans="2:18" ht="26.85" customHeight="1" x14ac:dyDescent="0.25">
      <c r="B4" s="392" t="s">
        <v>147</v>
      </c>
      <c r="C4" s="393" t="s">
        <v>155</v>
      </c>
      <c r="D4" s="394" t="s">
        <v>99</v>
      </c>
      <c r="E4" s="394" t="s">
        <v>100</v>
      </c>
      <c r="F4" s="395" t="s">
        <v>101</v>
      </c>
      <c r="G4" s="394" t="s">
        <v>102</v>
      </c>
      <c r="H4" s="394" t="s">
        <v>103</v>
      </c>
      <c r="I4" s="394" t="s">
        <v>104</v>
      </c>
      <c r="J4" s="394" t="s">
        <v>105</v>
      </c>
      <c r="K4" s="394" t="s">
        <v>106</v>
      </c>
      <c r="L4" s="394" t="s">
        <v>107</v>
      </c>
      <c r="M4" s="394" t="s">
        <v>119</v>
      </c>
      <c r="N4" s="394" t="s">
        <v>109</v>
      </c>
      <c r="O4" s="396" t="s">
        <v>110</v>
      </c>
    </row>
    <row r="5" spans="2:18" ht="18.95" customHeight="1" x14ac:dyDescent="0.25">
      <c r="B5" s="570" t="s">
        <v>166</v>
      </c>
      <c r="C5" s="368" t="s">
        <v>161</v>
      </c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370"/>
    </row>
    <row r="6" spans="2:18" ht="18.95" customHeight="1" x14ac:dyDescent="0.25">
      <c r="B6" s="571"/>
      <c r="C6" s="371" t="s">
        <v>194</v>
      </c>
      <c r="D6" s="15"/>
      <c r="E6" s="15"/>
      <c r="F6" s="15"/>
      <c r="G6" s="15"/>
      <c r="H6" s="15"/>
      <c r="I6" s="15"/>
      <c r="J6" s="15"/>
      <c r="K6" s="15"/>
      <c r="L6" s="15"/>
      <c r="M6" s="374"/>
      <c r="N6" s="15"/>
      <c r="O6" s="375"/>
    </row>
    <row r="7" spans="2:18" ht="18.95" customHeight="1" x14ac:dyDescent="0.25">
      <c r="B7" s="572" t="s">
        <v>238</v>
      </c>
      <c r="C7" s="368" t="s">
        <v>237</v>
      </c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370"/>
    </row>
    <row r="8" spans="2:18" ht="18.95" customHeight="1" x14ac:dyDescent="0.25">
      <c r="B8" s="573"/>
      <c r="C8" s="382" t="s">
        <v>246</v>
      </c>
      <c r="D8" s="17"/>
      <c r="E8" s="17"/>
      <c r="F8" s="17"/>
      <c r="G8" s="17"/>
      <c r="H8" s="17"/>
      <c r="I8" s="17"/>
      <c r="J8" s="17"/>
      <c r="K8" s="17"/>
      <c r="L8" s="17"/>
      <c r="M8" s="397"/>
      <c r="N8" s="17"/>
      <c r="O8" s="383"/>
    </row>
    <row r="9" spans="2:18" ht="18.95" customHeight="1" x14ac:dyDescent="0.25">
      <c r="B9" s="565" t="s">
        <v>148</v>
      </c>
      <c r="C9" s="368" t="s">
        <v>156</v>
      </c>
      <c r="D9" s="14">
        <v>224</v>
      </c>
      <c r="E9" s="14"/>
      <c r="F9" s="14"/>
      <c r="G9" s="14"/>
      <c r="H9" s="14"/>
      <c r="I9" s="14"/>
      <c r="J9" s="14"/>
      <c r="K9" s="14"/>
      <c r="L9" s="14"/>
      <c r="M9" s="14"/>
      <c r="N9" s="14"/>
      <c r="O9" s="370"/>
    </row>
    <row r="10" spans="2:18" ht="18.95" customHeight="1" x14ac:dyDescent="0.25">
      <c r="B10" s="566"/>
      <c r="C10" s="371" t="s">
        <v>115</v>
      </c>
      <c r="D10" s="15"/>
      <c r="E10" s="15"/>
      <c r="F10" s="15"/>
      <c r="G10" s="15"/>
      <c r="H10" s="15"/>
      <c r="I10" s="15"/>
      <c r="J10" s="15"/>
      <c r="K10" s="15"/>
      <c r="L10" s="15"/>
      <c r="M10" s="374"/>
      <c r="N10" s="15"/>
      <c r="O10" s="375"/>
    </row>
    <row r="11" spans="2:18" ht="18.95" customHeight="1" x14ac:dyDescent="0.25">
      <c r="B11" s="565" t="s">
        <v>149</v>
      </c>
      <c r="C11" s="378" t="s">
        <v>239</v>
      </c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379"/>
    </row>
    <row r="12" spans="2:18" ht="18.95" customHeight="1" x14ac:dyDescent="0.25">
      <c r="B12" s="567"/>
      <c r="C12" s="378" t="s">
        <v>89</v>
      </c>
      <c r="D12" s="13">
        <v>0.56000000000000005</v>
      </c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379"/>
    </row>
    <row r="13" spans="2:18" ht="18.95" customHeight="1" x14ac:dyDescent="0.25">
      <c r="B13" s="567"/>
      <c r="C13" s="378" t="s">
        <v>157</v>
      </c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379"/>
    </row>
    <row r="14" spans="2:18" ht="18.95" customHeight="1" x14ac:dyDescent="0.25">
      <c r="B14" s="567"/>
      <c r="C14" s="378" t="s">
        <v>129</v>
      </c>
      <c r="D14" s="13">
        <v>181.99655999999999</v>
      </c>
      <c r="E14" s="13"/>
      <c r="F14" s="13"/>
      <c r="G14" s="13"/>
      <c r="H14" s="13"/>
      <c r="I14" s="13"/>
      <c r="J14" s="13"/>
      <c r="K14" s="398"/>
      <c r="L14" s="13"/>
      <c r="M14" s="13"/>
      <c r="N14" s="13"/>
      <c r="O14" s="379"/>
    </row>
    <row r="15" spans="2:18" ht="18.95" customHeight="1" x14ac:dyDescent="0.25">
      <c r="B15" s="567"/>
      <c r="C15" s="378" t="s">
        <v>163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379"/>
    </row>
    <row r="16" spans="2:18" ht="18.95" customHeight="1" x14ac:dyDescent="0.25">
      <c r="B16" s="567"/>
      <c r="C16" s="380" t="s">
        <v>95</v>
      </c>
      <c r="D16" s="16">
        <v>663.69416000000001</v>
      </c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381"/>
      <c r="R16" s="185" t="s">
        <v>76</v>
      </c>
    </row>
    <row r="17" spans="2:17" ht="18.95" customHeight="1" x14ac:dyDescent="0.25">
      <c r="B17" s="566"/>
      <c r="C17" s="382" t="s">
        <v>165</v>
      </c>
      <c r="D17" s="13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383"/>
    </row>
    <row r="18" spans="2:17" ht="18.95" customHeight="1" x14ac:dyDescent="0.25">
      <c r="B18" s="564" t="s">
        <v>168</v>
      </c>
      <c r="C18" s="368" t="s">
        <v>88</v>
      </c>
      <c r="D18" s="14">
        <v>218.75</v>
      </c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370"/>
    </row>
    <row r="19" spans="2:17" ht="18.95" customHeight="1" x14ac:dyDescent="0.25">
      <c r="B19" s="564"/>
      <c r="C19" s="378" t="s">
        <v>127</v>
      </c>
      <c r="D19" s="13">
        <v>35.798000000000002</v>
      </c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379"/>
      <c r="Q19" s="185" t="s">
        <v>76</v>
      </c>
    </row>
    <row r="20" spans="2:17" ht="18.95" customHeight="1" x14ac:dyDescent="0.25">
      <c r="B20" s="564"/>
      <c r="C20" s="378" t="s">
        <v>92</v>
      </c>
      <c r="D20" s="13">
        <v>207.22899999999998</v>
      </c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379"/>
    </row>
    <row r="21" spans="2:17" ht="18.95" customHeight="1" x14ac:dyDescent="0.25">
      <c r="B21" s="564"/>
      <c r="C21" s="378" t="s">
        <v>128</v>
      </c>
      <c r="D21" s="13">
        <v>27.875</v>
      </c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379"/>
    </row>
    <row r="22" spans="2:17" ht="18.95" customHeight="1" x14ac:dyDescent="0.25">
      <c r="B22" s="564"/>
      <c r="C22" s="378" t="s">
        <v>131</v>
      </c>
      <c r="D22" s="13">
        <v>172.35</v>
      </c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379"/>
    </row>
    <row r="23" spans="2:17" ht="18.95" customHeight="1" x14ac:dyDescent="0.25">
      <c r="B23" s="564"/>
      <c r="C23" s="371" t="s">
        <v>93</v>
      </c>
      <c r="D23" s="15">
        <v>339.34199999999998</v>
      </c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375"/>
    </row>
    <row r="24" spans="2:17" ht="18.95" customHeight="1" x14ac:dyDescent="0.25">
      <c r="B24" s="565" t="s">
        <v>167</v>
      </c>
      <c r="C24" s="368" t="s">
        <v>159</v>
      </c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370"/>
    </row>
    <row r="25" spans="2:17" ht="18.95" customHeight="1" x14ac:dyDescent="0.25">
      <c r="B25" s="566"/>
      <c r="C25" s="371" t="s">
        <v>160</v>
      </c>
      <c r="D25" s="15"/>
      <c r="E25" s="15"/>
      <c r="F25" s="15"/>
      <c r="G25" s="15"/>
      <c r="H25" s="15"/>
      <c r="I25" s="15"/>
      <c r="J25" s="15"/>
      <c r="K25" s="15"/>
      <c r="L25" s="15"/>
      <c r="M25" s="385"/>
      <c r="N25" s="15"/>
      <c r="O25" s="375"/>
    </row>
    <row r="26" spans="2:17" ht="18.95" customHeight="1" x14ac:dyDescent="0.25">
      <c r="B26" s="564" t="s">
        <v>169</v>
      </c>
      <c r="C26" s="368" t="s">
        <v>112</v>
      </c>
      <c r="D26" s="14">
        <v>813.11369999999988</v>
      </c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370"/>
    </row>
    <row r="27" spans="2:17" ht="18.95" customHeight="1" x14ac:dyDescent="0.25">
      <c r="B27" s="564"/>
      <c r="C27" s="380" t="s">
        <v>114</v>
      </c>
      <c r="D27" s="16">
        <v>48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381"/>
    </row>
    <row r="28" spans="2:17" ht="18.95" customHeight="1" x14ac:dyDescent="0.25">
      <c r="B28" s="564"/>
      <c r="C28" s="371" t="s">
        <v>135</v>
      </c>
      <c r="D28" s="15"/>
      <c r="E28" s="15"/>
      <c r="F28" s="15"/>
      <c r="G28" s="15"/>
      <c r="H28" s="15"/>
      <c r="I28" s="15"/>
      <c r="J28" s="15"/>
      <c r="K28" s="15"/>
      <c r="L28" s="15"/>
      <c r="M28" s="385"/>
      <c r="N28" s="15"/>
      <c r="O28" s="375"/>
    </row>
    <row r="29" spans="2:17" ht="18.95" customHeight="1" x14ac:dyDescent="0.25">
      <c r="B29" s="399" t="s">
        <v>247</v>
      </c>
      <c r="C29" s="387" t="s">
        <v>174</v>
      </c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388"/>
    </row>
    <row r="30" spans="2:17" ht="18.95" customHeight="1" x14ac:dyDescent="0.25">
      <c r="B30" s="564" t="s">
        <v>170</v>
      </c>
      <c r="C30" s="368" t="s">
        <v>86</v>
      </c>
      <c r="D30" s="14">
        <v>305.02</v>
      </c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370"/>
    </row>
    <row r="31" spans="2:17" ht="18.95" customHeight="1" x14ac:dyDescent="0.25">
      <c r="B31" s="564"/>
      <c r="C31" s="378" t="s">
        <v>125</v>
      </c>
      <c r="D31" s="13">
        <v>49</v>
      </c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379"/>
    </row>
    <row r="32" spans="2:17" ht="18.95" customHeight="1" x14ac:dyDescent="0.25">
      <c r="B32" s="564"/>
      <c r="C32" s="378" t="s">
        <v>126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379"/>
    </row>
    <row r="33" spans="2:21" ht="18.95" customHeight="1" x14ac:dyDescent="0.25">
      <c r="B33" s="564"/>
      <c r="C33" s="378" t="s">
        <v>87</v>
      </c>
      <c r="D33" s="13">
        <v>1337.6</v>
      </c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379"/>
    </row>
    <row r="34" spans="2:21" ht="18.95" customHeight="1" x14ac:dyDescent="0.25">
      <c r="B34" s="564"/>
      <c r="C34" s="378" t="s">
        <v>90</v>
      </c>
      <c r="D34" s="13">
        <v>1713.3479999999997</v>
      </c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379"/>
    </row>
    <row r="35" spans="2:21" ht="18.95" customHeight="1" x14ac:dyDescent="0.25">
      <c r="B35" s="564"/>
      <c r="C35" s="378" t="s">
        <v>162</v>
      </c>
      <c r="D35" s="13">
        <v>1.224</v>
      </c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379"/>
    </row>
    <row r="36" spans="2:21" ht="18.95" customHeight="1" x14ac:dyDescent="0.25">
      <c r="B36" s="564"/>
      <c r="C36" s="378" t="s">
        <v>94</v>
      </c>
      <c r="D36" s="13">
        <v>1332.8271999999997</v>
      </c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379"/>
    </row>
    <row r="37" spans="2:21" ht="18.95" customHeight="1" x14ac:dyDescent="0.25">
      <c r="B37" s="564"/>
      <c r="C37" s="378" t="s">
        <v>133</v>
      </c>
      <c r="D37" s="13">
        <v>80</v>
      </c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379"/>
    </row>
    <row r="38" spans="2:21" ht="18.95" customHeight="1" x14ac:dyDescent="0.25">
      <c r="B38" s="564"/>
      <c r="C38" s="371" t="s">
        <v>96</v>
      </c>
      <c r="D38" s="15">
        <v>438</v>
      </c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375"/>
    </row>
    <row r="39" spans="2:21" ht="18.95" customHeight="1" x14ac:dyDescent="0.25">
      <c r="B39" s="567" t="s">
        <v>153</v>
      </c>
      <c r="C39" s="378" t="s">
        <v>91</v>
      </c>
      <c r="D39" s="13"/>
      <c r="E39" s="13"/>
      <c r="F39" s="13"/>
      <c r="G39" s="13"/>
      <c r="H39" s="13"/>
      <c r="I39" s="13"/>
      <c r="J39" s="13"/>
      <c r="K39" s="13"/>
      <c r="L39" s="13"/>
      <c r="M39" s="400"/>
      <c r="N39" s="13"/>
      <c r="O39" s="379"/>
    </row>
    <row r="40" spans="2:21" ht="18.95" customHeight="1" x14ac:dyDescent="0.25">
      <c r="B40" s="567"/>
      <c r="C40" s="378" t="s">
        <v>158</v>
      </c>
      <c r="D40" s="13">
        <v>51.9</v>
      </c>
      <c r="E40" s="13"/>
      <c r="F40" s="13"/>
      <c r="G40" s="13"/>
      <c r="H40" s="13"/>
      <c r="I40" s="13"/>
      <c r="J40" s="13"/>
      <c r="K40" s="13"/>
      <c r="L40" s="13"/>
      <c r="M40" s="401"/>
      <c r="N40" s="13"/>
      <c r="O40" s="379"/>
    </row>
    <row r="41" spans="2:21" ht="18.95" customHeight="1" x14ac:dyDescent="0.25">
      <c r="B41" s="567"/>
      <c r="C41" s="378" t="s">
        <v>132</v>
      </c>
      <c r="D41" s="13">
        <v>75.5</v>
      </c>
      <c r="E41" s="13"/>
      <c r="F41" s="13"/>
      <c r="G41" s="13"/>
      <c r="H41" s="13"/>
      <c r="I41" s="13"/>
      <c r="J41" s="13"/>
      <c r="K41" s="13"/>
      <c r="L41" s="13"/>
      <c r="M41" s="402"/>
      <c r="N41" s="13"/>
      <c r="O41" s="379"/>
    </row>
    <row r="42" spans="2:21" ht="18.95" customHeight="1" x14ac:dyDescent="0.25">
      <c r="B42" s="567"/>
      <c r="C42" s="378" t="s">
        <v>134</v>
      </c>
      <c r="D42" s="13">
        <v>338</v>
      </c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379"/>
    </row>
    <row r="43" spans="2:21" ht="18.95" customHeight="1" x14ac:dyDescent="0.25">
      <c r="B43" s="399" t="s">
        <v>154</v>
      </c>
      <c r="C43" s="387" t="s">
        <v>113</v>
      </c>
      <c r="D43" s="18">
        <v>104</v>
      </c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388"/>
    </row>
    <row r="44" spans="2:21" ht="15.75" customHeight="1" x14ac:dyDescent="0.25">
      <c r="B44" s="568" t="s">
        <v>177</v>
      </c>
      <c r="C44" s="569"/>
      <c r="D44" s="403">
        <v>8759.1276199999993</v>
      </c>
      <c r="E44" s="403"/>
      <c r="F44" s="403"/>
      <c r="G44" s="403"/>
      <c r="H44" s="403"/>
      <c r="I44" s="403"/>
      <c r="J44" s="403"/>
      <c r="K44" s="403"/>
      <c r="L44" s="403"/>
      <c r="M44" s="403"/>
      <c r="N44" s="403"/>
      <c r="O44" s="404"/>
    </row>
    <row r="45" spans="2:21" ht="18" customHeight="1" thickBot="1" x14ac:dyDescent="0.3">
      <c r="B45" s="529" t="s">
        <v>111</v>
      </c>
      <c r="C45" s="532"/>
      <c r="D45" s="532"/>
      <c r="E45" s="532"/>
      <c r="F45" s="532"/>
      <c r="G45" s="532"/>
      <c r="H45" s="532"/>
      <c r="I45" s="532"/>
      <c r="J45" s="532"/>
      <c r="K45" s="532"/>
      <c r="L45" s="532"/>
      <c r="M45" s="532"/>
      <c r="N45" s="532"/>
      <c r="O45" s="533"/>
      <c r="T45" s="185" t="s">
        <v>76</v>
      </c>
      <c r="U45" s="185" t="s">
        <v>76</v>
      </c>
    </row>
    <row r="47" spans="2:21" x14ac:dyDescent="0.25">
      <c r="C47" s="391" t="s">
        <v>76</v>
      </c>
      <c r="H47" s="185" t="s">
        <v>76</v>
      </c>
    </row>
    <row r="48" spans="2:21" x14ac:dyDescent="0.25">
      <c r="I48" s="185" t="s">
        <v>76</v>
      </c>
    </row>
  </sheetData>
  <mergeCells count="13">
    <mergeCell ref="B2:O2"/>
    <mergeCell ref="B3:O3"/>
    <mergeCell ref="B18:B23"/>
    <mergeCell ref="B30:B38"/>
    <mergeCell ref="B45:O45"/>
    <mergeCell ref="B26:B28"/>
    <mergeCell ref="B9:B10"/>
    <mergeCell ref="B11:B17"/>
    <mergeCell ref="B24:B25"/>
    <mergeCell ref="B39:B42"/>
    <mergeCell ref="B44:C44"/>
    <mergeCell ref="B5:B6"/>
    <mergeCell ref="B7:B8"/>
  </mergeCells>
  <phoneticPr fontId="41" type="noConversion"/>
  <pageMargins left="0.25" right="0.25" top="0.75" bottom="0.75" header="0.3" footer="0.3"/>
  <pageSetup scale="62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9E0211-220F-4557-A6A6-08EE14E77FB6}">
  <sheetPr codeName="Hoja23">
    <pageSetUpPr fitToPage="1"/>
  </sheetPr>
  <dimension ref="B1:T54"/>
  <sheetViews>
    <sheetView topLeftCell="A19" zoomScaleNormal="100" workbookViewId="0">
      <selection activeCell="J46" sqref="J46"/>
    </sheetView>
  </sheetViews>
  <sheetFormatPr baseColWidth="10" defaultColWidth="11.42578125" defaultRowHeight="15" x14ac:dyDescent="0.25"/>
  <cols>
    <col min="1" max="1" width="2.140625" style="23" customWidth="1"/>
    <col min="2" max="2" width="14" style="23" customWidth="1"/>
    <col min="3" max="3" width="13.5703125" style="363" bestFit="1" customWidth="1"/>
    <col min="4" max="15" width="10.85546875" style="23" customWidth="1"/>
    <col min="16" max="16384" width="11.42578125" style="23"/>
  </cols>
  <sheetData>
    <row r="1" spans="2:17" ht="9" customHeight="1" thickBot="1" x14ac:dyDescent="0.3"/>
    <row r="2" spans="2:17" ht="15.75" thickBot="1" x14ac:dyDescent="0.3">
      <c r="B2" s="433" t="s">
        <v>225</v>
      </c>
      <c r="C2" s="434"/>
      <c r="D2" s="434"/>
      <c r="E2" s="434"/>
      <c r="F2" s="434"/>
      <c r="G2" s="434"/>
      <c r="H2" s="434"/>
      <c r="I2" s="434"/>
      <c r="J2" s="434"/>
      <c r="K2" s="434"/>
      <c r="L2" s="434"/>
      <c r="M2" s="434"/>
      <c r="N2" s="434"/>
      <c r="O2" s="436"/>
    </row>
    <row r="3" spans="2:17" ht="20.25" customHeight="1" x14ac:dyDescent="0.25">
      <c r="B3" s="433" t="s">
        <v>267</v>
      </c>
      <c r="C3" s="434"/>
      <c r="D3" s="434"/>
      <c r="E3" s="434"/>
      <c r="F3" s="434"/>
      <c r="G3" s="434"/>
      <c r="H3" s="434"/>
      <c r="I3" s="434"/>
      <c r="J3" s="434"/>
      <c r="K3" s="434"/>
      <c r="L3" s="434"/>
      <c r="M3" s="434"/>
      <c r="N3" s="434"/>
      <c r="O3" s="436"/>
    </row>
    <row r="4" spans="2:17" ht="18" customHeight="1" x14ac:dyDescent="0.25">
      <c r="B4" s="249" t="s">
        <v>147</v>
      </c>
      <c r="C4" s="364" t="s">
        <v>155</v>
      </c>
      <c r="D4" s="364" t="s">
        <v>99</v>
      </c>
      <c r="E4" s="364" t="s">
        <v>100</v>
      </c>
      <c r="F4" s="365" t="s">
        <v>101</v>
      </c>
      <c r="G4" s="364" t="s">
        <v>102</v>
      </c>
      <c r="H4" s="364" t="s">
        <v>103</v>
      </c>
      <c r="I4" s="364" t="s">
        <v>104</v>
      </c>
      <c r="J4" s="364" t="s">
        <v>105</v>
      </c>
      <c r="K4" s="364" t="s">
        <v>106</v>
      </c>
      <c r="L4" s="364" t="s">
        <v>107</v>
      </c>
      <c r="M4" s="364" t="s">
        <v>119</v>
      </c>
      <c r="N4" s="364" t="s">
        <v>109</v>
      </c>
      <c r="O4" s="366" t="s">
        <v>110</v>
      </c>
    </row>
    <row r="5" spans="2:17" ht="17.25" customHeight="1" x14ac:dyDescent="0.25">
      <c r="B5" s="580" t="s">
        <v>166</v>
      </c>
      <c r="C5" s="368" t="s">
        <v>161</v>
      </c>
      <c r="D5" s="14"/>
      <c r="E5" s="14"/>
      <c r="F5" s="14"/>
      <c r="G5" s="14"/>
      <c r="H5" s="369"/>
      <c r="I5" s="14"/>
      <c r="J5" s="14"/>
      <c r="K5" s="14"/>
      <c r="L5" s="14"/>
      <c r="M5" s="14"/>
      <c r="N5" s="14"/>
      <c r="O5" s="370"/>
    </row>
    <row r="6" spans="2:17" ht="17.25" customHeight="1" x14ac:dyDescent="0.25">
      <c r="B6" s="581"/>
      <c r="C6" s="371" t="s">
        <v>194</v>
      </c>
      <c r="D6" s="15"/>
      <c r="E6" s="15"/>
      <c r="F6" s="15"/>
      <c r="G6" s="372"/>
      <c r="H6" s="373"/>
      <c r="I6" s="15"/>
      <c r="J6" s="15"/>
      <c r="K6" s="15"/>
      <c r="L6" s="15"/>
      <c r="M6" s="374"/>
      <c r="N6" s="15"/>
      <c r="O6" s="375"/>
    </row>
    <row r="7" spans="2:17" ht="17.25" customHeight="1" x14ac:dyDescent="0.25">
      <c r="B7" s="582" t="s">
        <v>238</v>
      </c>
      <c r="C7" s="368" t="s">
        <v>237</v>
      </c>
      <c r="D7" s="14"/>
      <c r="E7" s="14"/>
      <c r="F7" s="14"/>
      <c r="G7" s="13"/>
      <c r="H7" s="369"/>
      <c r="I7" s="14"/>
      <c r="J7" s="14"/>
      <c r="K7" s="14"/>
      <c r="L7" s="14"/>
      <c r="M7" s="376"/>
      <c r="N7" s="14"/>
      <c r="O7" s="370"/>
    </row>
    <row r="8" spans="2:17" ht="17.25" customHeight="1" x14ac:dyDescent="0.25">
      <c r="B8" s="583"/>
      <c r="C8" s="371" t="s">
        <v>246</v>
      </c>
      <c r="D8" s="15"/>
      <c r="E8" s="15"/>
      <c r="F8" s="15"/>
      <c r="G8" s="372"/>
      <c r="H8" s="373"/>
      <c r="I8" s="15"/>
      <c r="J8" s="15"/>
      <c r="K8" s="15"/>
      <c r="L8" s="15"/>
      <c r="M8" s="377"/>
      <c r="N8" s="15"/>
      <c r="O8" s="375"/>
    </row>
    <row r="9" spans="2:17" ht="17.25" customHeight="1" x14ac:dyDescent="0.25">
      <c r="B9" s="574" t="s">
        <v>148</v>
      </c>
      <c r="C9" s="368" t="s">
        <v>156</v>
      </c>
      <c r="D9" s="14">
        <v>498.08950892857143</v>
      </c>
      <c r="E9" s="14"/>
      <c r="F9" s="14"/>
      <c r="G9" s="13"/>
      <c r="H9" s="14"/>
      <c r="I9" s="14"/>
      <c r="J9" s="14"/>
      <c r="K9" s="14"/>
      <c r="L9" s="14"/>
      <c r="M9" s="14"/>
      <c r="N9" s="14"/>
      <c r="O9" s="370"/>
    </row>
    <row r="10" spans="2:17" ht="17.25" customHeight="1" x14ac:dyDescent="0.25">
      <c r="B10" s="575"/>
      <c r="C10" s="371" t="s">
        <v>115</v>
      </c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375"/>
    </row>
    <row r="11" spans="2:17" ht="17.25" customHeight="1" x14ac:dyDescent="0.25">
      <c r="B11" s="574" t="s">
        <v>149</v>
      </c>
      <c r="C11" s="378" t="s">
        <v>239</v>
      </c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379"/>
    </row>
    <row r="12" spans="2:17" ht="17.25" customHeight="1" x14ac:dyDescent="0.25">
      <c r="B12" s="576"/>
      <c r="C12" s="378" t="s">
        <v>89</v>
      </c>
      <c r="D12" s="13">
        <v>2325.3571428571427</v>
      </c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379"/>
    </row>
    <row r="13" spans="2:17" ht="17.25" customHeight="1" x14ac:dyDescent="0.25">
      <c r="B13" s="576"/>
      <c r="C13" s="378" t="s">
        <v>157</v>
      </c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379"/>
      <c r="Q13" s="23" t="s">
        <v>76</v>
      </c>
    </row>
    <row r="14" spans="2:17" ht="17.25" customHeight="1" x14ac:dyDescent="0.25">
      <c r="B14" s="576"/>
      <c r="C14" s="378" t="s">
        <v>129</v>
      </c>
      <c r="D14" s="13">
        <v>526.75116496707415</v>
      </c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379"/>
    </row>
    <row r="15" spans="2:17" ht="17.25" customHeight="1" x14ac:dyDescent="0.25">
      <c r="B15" s="576"/>
      <c r="C15" s="378" t="s">
        <v>163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379"/>
    </row>
    <row r="16" spans="2:17" ht="17.25" customHeight="1" x14ac:dyDescent="0.25">
      <c r="B16" s="576"/>
      <c r="C16" s="380" t="s">
        <v>95</v>
      </c>
      <c r="D16" s="16">
        <v>555.64691122187969</v>
      </c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381"/>
    </row>
    <row r="17" spans="2:20" ht="17.25" customHeight="1" x14ac:dyDescent="0.25">
      <c r="B17" s="575"/>
      <c r="C17" s="382" t="s">
        <v>165</v>
      </c>
      <c r="D17" s="13"/>
      <c r="E17" s="17"/>
      <c r="F17" s="17"/>
      <c r="G17" s="17"/>
      <c r="H17" s="17"/>
      <c r="I17" s="13"/>
      <c r="J17" s="17"/>
      <c r="K17" s="17"/>
      <c r="L17" s="17"/>
      <c r="M17" s="17"/>
      <c r="N17" s="13"/>
      <c r="O17" s="383"/>
    </row>
    <row r="18" spans="2:20" ht="17.25" customHeight="1" x14ac:dyDescent="0.25">
      <c r="B18" s="577" t="s">
        <v>168</v>
      </c>
      <c r="C18" s="368" t="s">
        <v>88</v>
      </c>
      <c r="D18" s="14">
        <v>656.41522285714279</v>
      </c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370"/>
      <c r="T18" s="23" t="s">
        <v>76</v>
      </c>
    </row>
    <row r="19" spans="2:20" ht="17.25" customHeight="1" x14ac:dyDescent="0.25">
      <c r="B19" s="577"/>
      <c r="C19" s="378" t="s">
        <v>127</v>
      </c>
      <c r="D19" s="13">
        <v>964.0985529917873</v>
      </c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379"/>
    </row>
    <row r="20" spans="2:20" ht="17.25" customHeight="1" x14ac:dyDescent="0.25">
      <c r="B20" s="577"/>
      <c r="C20" s="378" t="s">
        <v>92</v>
      </c>
      <c r="D20" s="13">
        <v>700.47256899372201</v>
      </c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379"/>
    </row>
    <row r="21" spans="2:20" ht="17.25" customHeight="1" x14ac:dyDescent="0.25">
      <c r="B21" s="577"/>
      <c r="C21" s="378" t="s">
        <v>128</v>
      </c>
      <c r="D21" s="13">
        <v>821.76538116591928</v>
      </c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379"/>
    </row>
    <row r="22" spans="2:20" ht="17.25" customHeight="1" x14ac:dyDescent="0.25">
      <c r="B22" s="577"/>
      <c r="C22" s="378" t="s">
        <v>131</v>
      </c>
      <c r="D22" s="13">
        <v>801.77545691906005</v>
      </c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379"/>
    </row>
    <row r="23" spans="2:20" ht="17.25" customHeight="1" x14ac:dyDescent="0.25">
      <c r="B23" s="577"/>
      <c r="C23" s="371" t="s">
        <v>93</v>
      </c>
      <c r="D23" s="15">
        <v>545.69446163457519</v>
      </c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375"/>
    </row>
    <row r="24" spans="2:20" ht="17.25" customHeight="1" x14ac:dyDescent="0.25">
      <c r="B24" s="574" t="s">
        <v>167</v>
      </c>
      <c r="C24" s="368" t="s">
        <v>159</v>
      </c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370"/>
    </row>
    <row r="25" spans="2:20" ht="17.25" customHeight="1" x14ac:dyDescent="0.25">
      <c r="B25" s="575"/>
      <c r="C25" s="371" t="s">
        <v>160</v>
      </c>
      <c r="D25" s="15"/>
      <c r="E25" s="15"/>
      <c r="F25" s="15"/>
      <c r="G25" s="15"/>
      <c r="H25" s="15"/>
      <c r="I25" s="15"/>
      <c r="J25" s="15"/>
      <c r="K25" s="15"/>
      <c r="L25" s="15"/>
      <c r="M25" s="385"/>
      <c r="N25" s="15"/>
      <c r="O25" s="375"/>
      <c r="P25" s="23" t="s">
        <v>76</v>
      </c>
    </row>
    <row r="26" spans="2:20" ht="17.25" customHeight="1" x14ac:dyDescent="0.25">
      <c r="B26" s="577" t="s">
        <v>169</v>
      </c>
      <c r="C26" s="368" t="s">
        <v>112</v>
      </c>
      <c r="D26" s="14">
        <v>574.77996004740794</v>
      </c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370"/>
    </row>
    <row r="27" spans="2:20" ht="17.25" customHeight="1" x14ac:dyDescent="0.25">
      <c r="B27" s="577"/>
      <c r="C27" s="380" t="s">
        <v>114</v>
      </c>
      <c r="D27" s="16">
        <v>540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381"/>
    </row>
    <row r="28" spans="2:20" ht="17.25" customHeight="1" x14ac:dyDescent="0.25">
      <c r="B28" s="577"/>
      <c r="C28" s="371" t="s">
        <v>135</v>
      </c>
      <c r="D28" s="15"/>
      <c r="E28" s="15"/>
      <c r="F28" s="15"/>
      <c r="G28" s="15"/>
      <c r="H28" s="15"/>
      <c r="I28" s="15"/>
      <c r="J28" s="15"/>
      <c r="K28" s="15"/>
      <c r="L28" s="15"/>
      <c r="M28" s="385"/>
      <c r="N28" s="15"/>
      <c r="O28" s="375"/>
    </row>
    <row r="29" spans="2:20" ht="17.25" customHeight="1" x14ac:dyDescent="0.25">
      <c r="B29" s="386" t="s">
        <v>247</v>
      </c>
      <c r="C29" s="382" t="s">
        <v>174</v>
      </c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383"/>
    </row>
    <row r="30" spans="2:20" ht="17.25" customHeight="1" x14ac:dyDescent="0.25">
      <c r="B30" s="577" t="s">
        <v>170</v>
      </c>
      <c r="C30" s="368" t="s">
        <v>86</v>
      </c>
      <c r="D30" s="14">
        <v>595.99501672021506</v>
      </c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370"/>
    </row>
    <row r="31" spans="2:20" ht="17.25" customHeight="1" x14ac:dyDescent="0.25">
      <c r="B31" s="577"/>
      <c r="C31" s="378" t="s">
        <v>125</v>
      </c>
      <c r="D31" s="13">
        <v>503</v>
      </c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379"/>
    </row>
    <row r="32" spans="2:20" ht="17.25" customHeight="1" x14ac:dyDescent="0.25">
      <c r="B32" s="577"/>
      <c r="C32" s="378" t="s">
        <v>126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379"/>
    </row>
    <row r="33" spans="2:15" ht="17.25" customHeight="1" x14ac:dyDescent="0.25">
      <c r="B33" s="577"/>
      <c r="C33" s="378" t="s">
        <v>87</v>
      </c>
      <c r="D33" s="13">
        <v>506.33909240430609</v>
      </c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379"/>
    </row>
    <row r="34" spans="2:15" ht="17.25" customHeight="1" x14ac:dyDescent="0.25">
      <c r="B34" s="577"/>
      <c r="C34" s="378" t="s">
        <v>90</v>
      </c>
      <c r="D34" s="13">
        <v>481.63706964376189</v>
      </c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379"/>
    </row>
    <row r="35" spans="2:15" ht="17.25" customHeight="1" x14ac:dyDescent="0.25">
      <c r="B35" s="577"/>
      <c r="C35" s="378" t="s">
        <v>162</v>
      </c>
      <c r="D35" s="13">
        <v>2029.9999999999998</v>
      </c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379"/>
    </row>
    <row r="36" spans="2:15" ht="17.25" customHeight="1" x14ac:dyDescent="0.25">
      <c r="B36" s="577"/>
      <c r="C36" s="378" t="s">
        <v>94</v>
      </c>
      <c r="D36" s="13">
        <v>615.57429200124386</v>
      </c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379"/>
    </row>
    <row r="37" spans="2:15" ht="17.25" customHeight="1" x14ac:dyDescent="0.25">
      <c r="B37" s="577"/>
      <c r="C37" s="378" t="s">
        <v>133</v>
      </c>
      <c r="D37" s="13">
        <v>478.25</v>
      </c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379"/>
    </row>
    <row r="38" spans="2:15" ht="17.25" customHeight="1" x14ac:dyDescent="0.25">
      <c r="B38" s="577"/>
      <c r="C38" s="371" t="s">
        <v>96</v>
      </c>
      <c r="D38" s="15">
        <v>557.42465753424653</v>
      </c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375"/>
    </row>
    <row r="39" spans="2:15" ht="17.25" customHeight="1" x14ac:dyDescent="0.25">
      <c r="B39" s="576" t="s">
        <v>153</v>
      </c>
      <c r="C39" s="378" t="s">
        <v>91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379"/>
    </row>
    <row r="40" spans="2:15" ht="17.25" customHeight="1" x14ac:dyDescent="0.25">
      <c r="B40" s="576"/>
      <c r="C40" s="378" t="s">
        <v>158</v>
      </c>
      <c r="D40" s="13">
        <v>545.03005780346825</v>
      </c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379"/>
    </row>
    <row r="41" spans="2:15" ht="17.25" customHeight="1" x14ac:dyDescent="0.25">
      <c r="B41" s="576"/>
      <c r="C41" s="378" t="s">
        <v>132</v>
      </c>
      <c r="D41" s="13">
        <v>627.51271523178809</v>
      </c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379"/>
    </row>
    <row r="42" spans="2:15" ht="17.25" customHeight="1" x14ac:dyDescent="0.25">
      <c r="B42" s="576"/>
      <c r="C42" s="378" t="s">
        <v>134</v>
      </c>
      <c r="D42" s="13">
        <v>563.75059171597627</v>
      </c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379"/>
    </row>
    <row r="43" spans="2:15" ht="17.25" customHeight="1" x14ac:dyDescent="0.25">
      <c r="B43" s="384" t="s">
        <v>154</v>
      </c>
      <c r="C43" s="387" t="s">
        <v>113</v>
      </c>
      <c r="D43" s="18">
        <v>553.79000000000008</v>
      </c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388"/>
    </row>
    <row r="44" spans="2:15" ht="17.25" customHeight="1" thickBot="1" x14ac:dyDescent="0.3">
      <c r="B44" s="578" t="s">
        <v>177</v>
      </c>
      <c r="C44" s="579"/>
      <c r="D44" s="19">
        <v>556.95264889861278</v>
      </c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389"/>
    </row>
    <row r="45" spans="2:15" ht="15.75" thickBot="1" x14ac:dyDescent="0.3">
      <c r="B45" s="529" t="s">
        <v>111</v>
      </c>
      <c r="C45" s="532"/>
      <c r="D45" s="532"/>
      <c r="E45" s="532"/>
      <c r="F45" s="532"/>
      <c r="G45" s="532"/>
      <c r="H45" s="532"/>
      <c r="I45" s="532"/>
      <c r="J45" s="532"/>
      <c r="K45" s="532"/>
      <c r="L45" s="532"/>
      <c r="M45" s="532"/>
      <c r="N45" s="532"/>
      <c r="O45" s="533"/>
    </row>
    <row r="46" spans="2:15" x14ac:dyDescent="0.25">
      <c r="J46" s="23" t="s">
        <v>76</v>
      </c>
    </row>
    <row r="48" spans="2:15" ht="15" customHeight="1" x14ac:dyDescent="0.25"/>
    <row r="52" ht="15" customHeight="1" x14ac:dyDescent="0.25"/>
    <row r="54" ht="27" customHeight="1" x14ac:dyDescent="0.25"/>
  </sheetData>
  <mergeCells count="13">
    <mergeCell ref="B2:O2"/>
    <mergeCell ref="B45:O45"/>
    <mergeCell ref="B3:O3"/>
    <mergeCell ref="B9:B10"/>
    <mergeCell ref="B11:B17"/>
    <mergeCell ref="B18:B23"/>
    <mergeCell ref="B24:B25"/>
    <mergeCell ref="B26:B28"/>
    <mergeCell ref="B30:B38"/>
    <mergeCell ref="B39:B42"/>
    <mergeCell ref="B44:C44"/>
    <mergeCell ref="B5:B6"/>
    <mergeCell ref="B7:B8"/>
  </mergeCells>
  <pageMargins left="0.25" right="0.25" top="0.75" bottom="0.75" header="0.3" footer="0.3"/>
  <pageSetup scale="68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EC2442-DF6C-4C22-9A67-7049CEA82F59}">
  <sheetPr codeName="Hoja24">
    <pageSetUpPr fitToPage="1"/>
  </sheetPr>
  <dimension ref="B1:X55"/>
  <sheetViews>
    <sheetView zoomScaleNormal="100" workbookViewId="0">
      <selection activeCell="L27" sqref="L27"/>
    </sheetView>
  </sheetViews>
  <sheetFormatPr baseColWidth="10" defaultColWidth="11.42578125" defaultRowHeight="15" x14ac:dyDescent="0.25"/>
  <cols>
    <col min="1" max="1" width="2" style="23" customWidth="1"/>
    <col min="2" max="10" width="11.42578125" style="23"/>
    <col min="11" max="11" width="11.42578125" style="185"/>
    <col min="12" max="16" width="11.42578125" style="151"/>
    <col min="17" max="17" width="11.42578125" style="152"/>
    <col min="18" max="18" width="11.42578125" style="405"/>
    <col min="19" max="20" width="11.42578125" style="248"/>
    <col min="21" max="22" width="11.42578125" style="185"/>
    <col min="23" max="16384" width="11.42578125" style="23"/>
  </cols>
  <sheetData>
    <row r="1" spans="12:24" x14ac:dyDescent="0.25">
      <c r="W1" s="125"/>
      <c r="X1" s="125"/>
    </row>
    <row r="2" spans="12:24" x14ac:dyDescent="0.25">
      <c r="W2" s="125"/>
      <c r="X2" s="125"/>
    </row>
    <row r="3" spans="12:24" x14ac:dyDescent="0.25">
      <c r="M3" s="585">
        <v>2024</v>
      </c>
      <c r="N3" s="585">
        <v>2025</v>
      </c>
      <c r="O3" s="585">
        <v>2026</v>
      </c>
      <c r="W3" s="126"/>
      <c r="X3" s="125"/>
    </row>
    <row r="4" spans="12:24" x14ac:dyDescent="0.25">
      <c r="L4" s="151" t="s">
        <v>99</v>
      </c>
      <c r="M4" s="154">
        <v>13047.989580000001</v>
      </c>
      <c r="N4" s="153">
        <v>12333.563059999997</v>
      </c>
      <c r="O4" s="153">
        <v>8759.1276200000029</v>
      </c>
      <c r="W4" s="126"/>
      <c r="X4" s="125"/>
    </row>
    <row r="5" spans="12:24" x14ac:dyDescent="0.25">
      <c r="L5" s="151" t="s">
        <v>100</v>
      </c>
      <c r="M5" s="154">
        <v>11166.344839999998</v>
      </c>
      <c r="N5" s="153">
        <v>12688.316620000001</v>
      </c>
      <c r="O5" s="153"/>
      <c r="W5" s="126"/>
      <c r="X5" s="125"/>
    </row>
    <row r="6" spans="12:24" x14ac:dyDescent="0.25">
      <c r="L6" s="151" t="s">
        <v>101</v>
      </c>
      <c r="M6" s="154">
        <v>10097.834480000003</v>
      </c>
      <c r="N6" s="153">
        <v>11271.786579999996</v>
      </c>
      <c r="O6" s="153"/>
      <c r="W6" s="126"/>
      <c r="X6" s="125"/>
    </row>
    <row r="7" spans="12:24" x14ac:dyDescent="0.25">
      <c r="L7" s="151" t="s">
        <v>102</v>
      </c>
      <c r="M7" s="154">
        <v>11827</v>
      </c>
      <c r="N7" s="153">
        <v>15001.504120000001</v>
      </c>
      <c r="O7" s="153"/>
      <c r="W7" s="126"/>
      <c r="X7" s="125"/>
    </row>
    <row r="8" spans="12:24" x14ac:dyDescent="0.25">
      <c r="L8" s="151" t="s">
        <v>103</v>
      </c>
      <c r="M8" s="154">
        <v>9585</v>
      </c>
      <c r="N8" s="153">
        <v>12784.127019999998</v>
      </c>
      <c r="O8" s="153"/>
      <c r="W8" s="126"/>
      <c r="X8" s="125"/>
    </row>
    <row r="9" spans="12:24" x14ac:dyDescent="0.25">
      <c r="L9" s="151" t="s">
        <v>104</v>
      </c>
      <c r="M9" s="154">
        <v>11690.816709999996</v>
      </c>
      <c r="N9" s="153">
        <v>11143.277480000004</v>
      </c>
      <c r="O9" s="153"/>
      <c r="W9" s="126"/>
      <c r="X9" s="125"/>
    </row>
    <row r="10" spans="12:24" x14ac:dyDescent="0.25">
      <c r="L10" s="151" t="s">
        <v>105</v>
      </c>
      <c r="M10" s="154">
        <v>13404.031219999999</v>
      </c>
      <c r="N10" s="153">
        <v>14182.328500000001</v>
      </c>
      <c r="O10" s="153"/>
      <c r="W10" s="126"/>
      <c r="X10" s="125"/>
    </row>
    <row r="11" spans="12:24" x14ac:dyDescent="0.25">
      <c r="L11" s="151" t="s">
        <v>106</v>
      </c>
      <c r="M11" s="154">
        <v>15663.255900000004</v>
      </c>
      <c r="N11" s="153">
        <v>10732.858499999997</v>
      </c>
      <c r="O11" s="153"/>
      <c r="W11" s="126"/>
      <c r="X11" s="125"/>
    </row>
    <row r="12" spans="12:24" x14ac:dyDescent="0.25">
      <c r="L12" s="151" t="s">
        <v>107</v>
      </c>
      <c r="M12" s="154">
        <v>13305.391320000012</v>
      </c>
      <c r="N12" s="153">
        <v>12463.467009999995</v>
      </c>
      <c r="O12" s="153"/>
      <c r="W12" s="126"/>
      <c r="X12" s="125"/>
    </row>
    <row r="13" spans="12:24" x14ac:dyDescent="0.25">
      <c r="L13" s="151" t="s">
        <v>119</v>
      </c>
      <c r="M13" s="154">
        <v>14340.055979999994</v>
      </c>
      <c r="N13" s="153">
        <v>15832.812079999991</v>
      </c>
      <c r="O13" s="153"/>
      <c r="W13" s="126"/>
      <c r="X13" s="125"/>
    </row>
    <row r="14" spans="12:24" x14ac:dyDescent="0.25">
      <c r="L14" s="151" t="s">
        <v>109</v>
      </c>
      <c r="M14" s="154">
        <v>11354.74526</v>
      </c>
      <c r="N14" s="153">
        <v>14468.4187</v>
      </c>
      <c r="O14" s="153"/>
      <c r="W14" s="126"/>
      <c r="X14" s="125"/>
    </row>
    <row r="15" spans="12:24" x14ac:dyDescent="0.25">
      <c r="L15" s="151" t="s">
        <v>110</v>
      </c>
      <c r="M15" s="154">
        <v>12905.773479999998</v>
      </c>
      <c r="N15" s="153">
        <v>10870.011280000002</v>
      </c>
      <c r="O15" s="153"/>
      <c r="W15" s="126"/>
      <c r="X15" s="125"/>
    </row>
    <row r="16" spans="12:24" hidden="1" x14ac:dyDescent="0.25">
      <c r="W16" s="126"/>
      <c r="X16" s="125"/>
    </row>
    <row r="17" spans="2:24" x14ac:dyDescent="0.25">
      <c r="B17" s="469"/>
      <c r="C17" s="469"/>
      <c r="D17" s="469"/>
      <c r="E17" s="469"/>
      <c r="F17" s="469"/>
      <c r="G17" s="469"/>
      <c r="H17" s="469"/>
      <c r="I17" s="469"/>
      <c r="J17" s="469"/>
      <c r="K17" s="469"/>
      <c r="L17" s="585" t="s">
        <v>177</v>
      </c>
      <c r="M17" s="586">
        <v>148388.23877000003</v>
      </c>
      <c r="N17" s="586">
        <v>153772.47094999999</v>
      </c>
      <c r="O17" s="586">
        <f t="shared" ref="O17" si="0">SUM(O4:O16)</f>
        <v>8759.1276200000029</v>
      </c>
      <c r="P17" s="585"/>
      <c r="Q17" s="584"/>
      <c r="R17" s="408"/>
      <c r="S17" s="408"/>
      <c r="T17" s="408"/>
      <c r="W17" s="126"/>
      <c r="X17" s="125"/>
    </row>
    <row r="18" spans="2:24" x14ac:dyDescent="0.25">
      <c r="B18" s="469" t="s">
        <v>111</v>
      </c>
      <c r="C18" s="469"/>
      <c r="D18" s="469"/>
      <c r="E18" s="469"/>
      <c r="F18" s="469"/>
      <c r="G18" s="469"/>
      <c r="H18" s="469"/>
      <c r="I18" s="469"/>
      <c r="J18" s="469"/>
      <c r="K18" s="469"/>
      <c r="L18" s="585"/>
      <c r="M18" s="586"/>
      <c r="N18" s="586"/>
      <c r="O18" s="586"/>
      <c r="P18" s="585"/>
      <c r="Q18" s="584"/>
      <c r="R18" s="408"/>
      <c r="S18" s="408"/>
      <c r="T18" s="408"/>
      <c r="W18" s="126"/>
      <c r="X18" s="125"/>
    </row>
    <row r="19" spans="2:24" x14ac:dyDescent="0.25">
      <c r="W19" s="126"/>
      <c r="X19" s="125"/>
    </row>
    <row r="20" spans="2:24" x14ac:dyDescent="0.25">
      <c r="W20" s="126"/>
      <c r="X20" s="125"/>
    </row>
    <row r="21" spans="2:24" x14ac:dyDescent="0.25">
      <c r="M21" s="585">
        <v>2024</v>
      </c>
      <c r="N21" s="585">
        <v>2025</v>
      </c>
      <c r="O21" s="585">
        <v>2026</v>
      </c>
      <c r="W21" s="126"/>
      <c r="X21" s="125"/>
    </row>
    <row r="22" spans="2:24" x14ac:dyDescent="0.25">
      <c r="L22" s="151" t="s">
        <v>99</v>
      </c>
      <c r="M22" s="154">
        <v>673.16414962986198</v>
      </c>
      <c r="N22" s="153">
        <v>591.73614425092194</v>
      </c>
      <c r="O22" s="153">
        <v>556.95264889861255</v>
      </c>
      <c r="W22" s="126"/>
      <c r="X22" s="125"/>
    </row>
    <row r="23" spans="2:24" x14ac:dyDescent="0.25">
      <c r="L23" s="151" t="s">
        <v>100</v>
      </c>
      <c r="M23" s="154">
        <v>646.40022526834298</v>
      </c>
      <c r="N23" s="153">
        <v>598.14196534449331</v>
      </c>
      <c r="O23" s="153"/>
      <c r="W23" s="126"/>
      <c r="X23" s="125"/>
    </row>
    <row r="24" spans="2:24" x14ac:dyDescent="0.25">
      <c r="L24" s="151" t="s">
        <v>101</v>
      </c>
      <c r="M24" s="154">
        <v>652.15292873368594</v>
      </c>
      <c r="N24" s="153">
        <v>592.59451042587102</v>
      </c>
      <c r="O24" s="153"/>
      <c r="W24" s="126"/>
      <c r="X24" s="125"/>
    </row>
    <row r="25" spans="2:24" x14ac:dyDescent="0.25">
      <c r="L25" s="151" t="s">
        <v>102</v>
      </c>
      <c r="M25" s="154">
        <v>677</v>
      </c>
      <c r="N25" s="153">
        <v>585.18589001327405</v>
      </c>
      <c r="O25" s="153"/>
      <c r="W25" s="126"/>
      <c r="X25" s="125"/>
    </row>
    <row r="26" spans="2:24" x14ac:dyDescent="0.25">
      <c r="L26" s="151" t="s">
        <v>103</v>
      </c>
      <c r="M26" s="154">
        <v>670</v>
      </c>
      <c r="N26" s="153">
        <v>571.0521413451977</v>
      </c>
      <c r="O26" s="153"/>
      <c r="W26" s="126"/>
      <c r="X26" s="125"/>
    </row>
    <row r="27" spans="2:24" x14ac:dyDescent="0.25">
      <c r="L27" s="151" t="s">
        <v>104</v>
      </c>
      <c r="M27" s="154">
        <v>636.50786464173416</v>
      </c>
      <c r="N27" s="153">
        <v>572.81457376039452</v>
      </c>
      <c r="O27" s="153"/>
      <c r="W27" s="126"/>
      <c r="X27" s="125"/>
    </row>
    <row r="28" spans="2:24" x14ac:dyDescent="0.25">
      <c r="L28" s="151" t="s">
        <v>105</v>
      </c>
      <c r="M28" s="154">
        <v>662.39168980389786</v>
      </c>
      <c r="N28" s="153">
        <v>557.2430697822291</v>
      </c>
      <c r="O28" s="153"/>
      <c r="W28" s="126"/>
      <c r="X28" s="125"/>
    </row>
    <row r="29" spans="2:24" x14ac:dyDescent="0.25">
      <c r="L29" s="151" t="s">
        <v>106</v>
      </c>
      <c r="M29" s="154">
        <v>632.79514127072389</v>
      </c>
      <c r="N29" s="153">
        <v>568.49029268391121</v>
      </c>
      <c r="O29" s="153"/>
      <c r="W29" s="126"/>
      <c r="X29" s="125"/>
    </row>
    <row r="30" spans="2:24" x14ac:dyDescent="0.25">
      <c r="L30" s="151" t="s">
        <v>107</v>
      </c>
      <c r="M30" s="154">
        <v>645.17397223007742</v>
      </c>
      <c r="N30" s="153">
        <v>571.5211469075814</v>
      </c>
      <c r="O30" s="153"/>
      <c r="W30" s="126"/>
      <c r="X30" s="125"/>
    </row>
    <row r="31" spans="2:24" x14ac:dyDescent="0.25">
      <c r="L31" s="151" t="s">
        <v>119</v>
      </c>
      <c r="M31" s="154">
        <v>634.0524062584592</v>
      </c>
      <c r="N31" s="153">
        <v>534.42757339920445</v>
      </c>
      <c r="O31" s="153"/>
      <c r="W31" s="126"/>
      <c r="X31" s="125"/>
    </row>
    <row r="32" spans="2:24" x14ac:dyDescent="0.25">
      <c r="L32" s="151" t="s">
        <v>109</v>
      </c>
      <c r="M32" s="154">
        <v>633</v>
      </c>
      <c r="N32" s="153">
        <v>557.24769217523419</v>
      </c>
      <c r="O32" s="153"/>
      <c r="W32" s="126"/>
      <c r="X32" s="125"/>
    </row>
    <row r="33" spans="2:24" x14ac:dyDescent="0.25">
      <c r="L33" s="151" t="s">
        <v>110</v>
      </c>
      <c r="M33" s="154">
        <v>621.03929783215131</v>
      </c>
      <c r="N33" s="153">
        <v>545.30820781264151</v>
      </c>
      <c r="O33" s="153"/>
      <c r="W33" s="126"/>
      <c r="X33" s="125"/>
    </row>
    <row r="34" spans="2:24" x14ac:dyDescent="0.25">
      <c r="L34" s="585"/>
      <c r="M34" s="586"/>
      <c r="N34" s="586"/>
      <c r="O34" s="586"/>
      <c r="W34" s="126"/>
      <c r="X34" s="125"/>
    </row>
    <row r="35" spans="2:24" ht="6" customHeight="1" x14ac:dyDescent="0.25">
      <c r="W35" s="125"/>
      <c r="X35" s="125"/>
    </row>
    <row r="36" spans="2:24" x14ac:dyDescent="0.25">
      <c r="B36" s="469" t="s">
        <v>111</v>
      </c>
      <c r="C36" s="469"/>
      <c r="D36" s="469"/>
      <c r="E36" s="469"/>
      <c r="F36" s="469"/>
      <c r="G36" s="469"/>
      <c r="H36" s="469"/>
      <c r="I36" s="469"/>
      <c r="J36" s="469"/>
      <c r="K36" s="469"/>
      <c r="W36" s="125"/>
      <c r="X36" s="125"/>
    </row>
    <row r="37" spans="2:24" x14ac:dyDescent="0.25">
      <c r="W37" s="125"/>
      <c r="X37" s="125"/>
    </row>
    <row r="38" spans="2:24" x14ac:dyDescent="0.25">
      <c r="W38" s="409"/>
      <c r="X38" s="125"/>
    </row>
    <row r="39" spans="2:24" x14ac:dyDescent="0.25">
      <c r="W39" s="409"/>
      <c r="X39" s="125"/>
    </row>
    <row r="40" spans="2:24" x14ac:dyDescent="0.25">
      <c r="W40" s="409"/>
      <c r="X40" s="125"/>
    </row>
    <row r="41" spans="2:24" x14ac:dyDescent="0.25">
      <c r="W41" s="409"/>
    </row>
    <row r="42" spans="2:24" x14ac:dyDescent="0.25">
      <c r="W42" s="409"/>
    </row>
    <row r="43" spans="2:24" x14ac:dyDescent="0.25">
      <c r="W43" s="409"/>
    </row>
    <row r="44" spans="2:24" x14ac:dyDescent="0.25">
      <c r="W44" s="409"/>
    </row>
    <row r="45" spans="2:24" x14ac:dyDescent="0.25">
      <c r="W45" s="409"/>
    </row>
    <row r="46" spans="2:24" x14ac:dyDescent="0.25">
      <c r="W46" s="409"/>
    </row>
    <row r="47" spans="2:24" x14ac:dyDescent="0.25">
      <c r="W47" s="409"/>
    </row>
    <row r="48" spans="2:24" x14ac:dyDescent="0.25">
      <c r="W48" s="409"/>
    </row>
    <row r="49" spans="23:23" x14ac:dyDescent="0.25">
      <c r="W49" s="409"/>
    </row>
    <row r="50" spans="23:23" x14ac:dyDescent="0.25">
      <c r="W50" s="409"/>
    </row>
    <row r="51" spans="23:23" x14ac:dyDescent="0.25">
      <c r="W51" s="409"/>
    </row>
    <row r="52" spans="23:23" x14ac:dyDescent="0.25">
      <c r="W52" s="409"/>
    </row>
    <row r="53" spans="23:23" x14ac:dyDescent="0.25">
      <c r="W53" s="409"/>
    </row>
    <row r="54" spans="23:23" x14ac:dyDescent="0.25">
      <c r="W54" s="409"/>
    </row>
    <row r="55" spans="23:23" x14ac:dyDescent="0.25">
      <c r="W55" s="409"/>
    </row>
  </sheetData>
  <mergeCells count="3">
    <mergeCell ref="B17:K17"/>
    <mergeCell ref="B36:K36"/>
    <mergeCell ref="B18:K18"/>
  </mergeCells>
  <pageMargins left="0.25" right="0.25" top="0.75" bottom="0.75" header="0.3" footer="0.3"/>
  <pageSetup orientation="landscape" r:id="rId1"/>
  <ignoredErrors>
    <ignoredError sqref="O17" formulaRange="1"/>
  </ignoredErrors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E11D81-965E-4852-9F0C-9FBC7AF85161}">
  <sheetPr codeName="Hoja25">
    <pageSetUpPr fitToPage="1"/>
  </sheetPr>
  <dimension ref="B1:J31"/>
  <sheetViews>
    <sheetView zoomScaleNormal="100" zoomScaleSheetLayoutView="120" workbookViewId="0">
      <selection activeCell="M28" sqref="M28"/>
    </sheetView>
  </sheetViews>
  <sheetFormatPr baseColWidth="10" defaultColWidth="11.42578125" defaultRowHeight="15" x14ac:dyDescent="0.25"/>
  <cols>
    <col min="1" max="1" width="4.7109375" style="23" customWidth="1"/>
    <col min="2" max="2" width="16" style="23" customWidth="1"/>
    <col min="3" max="10" width="8.7109375" style="23" customWidth="1"/>
    <col min="11" max="11" width="5.140625" style="23" customWidth="1"/>
    <col min="12" max="16384" width="11.42578125" style="23"/>
  </cols>
  <sheetData>
    <row r="1" spans="2:10" ht="15.75" thickBot="1" x14ac:dyDescent="0.3"/>
    <row r="2" spans="2:10" ht="15.75" thickBot="1" x14ac:dyDescent="0.3">
      <c r="B2" s="492" t="s">
        <v>226</v>
      </c>
      <c r="C2" s="493"/>
      <c r="D2" s="493"/>
      <c r="E2" s="493"/>
      <c r="F2" s="493"/>
      <c r="G2" s="493"/>
      <c r="H2" s="493"/>
      <c r="I2" s="493"/>
      <c r="J2" s="495"/>
    </row>
    <row r="3" spans="2:10" ht="21" customHeight="1" x14ac:dyDescent="0.25">
      <c r="B3" s="503" t="s">
        <v>270</v>
      </c>
      <c r="C3" s="504"/>
      <c r="D3" s="504"/>
      <c r="E3" s="504"/>
      <c r="F3" s="504"/>
      <c r="G3" s="504"/>
      <c r="H3" s="504"/>
      <c r="I3" s="504"/>
      <c r="J3" s="505"/>
    </row>
    <row r="4" spans="2:10" x14ac:dyDescent="0.25">
      <c r="B4" s="512" t="s">
        <v>81</v>
      </c>
      <c r="C4" s="506">
        <v>2023</v>
      </c>
      <c r="D4" s="507"/>
      <c r="E4" s="506">
        <v>2024</v>
      </c>
      <c r="F4" s="507"/>
      <c r="G4" s="542">
        <v>2025</v>
      </c>
      <c r="H4" s="506"/>
      <c r="I4" s="542" t="s">
        <v>255</v>
      </c>
      <c r="J4" s="543"/>
    </row>
    <row r="5" spans="2:10" ht="24.95" customHeight="1" x14ac:dyDescent="0.25">
      <c r="B5" s="513"/>
      <c r="C5" s="208" t="s">
        <v>82</v>
      </c>
      <c r="D5" s="209" t="s">
        <v>83</v>
      </c>
      <c r="E5" s="208" t="s">
        <v>82</v>
      </c>
      <c r="F5" s="209" t="s">
        <v>83</v>
      </c>
      <c r="G5" s="208" t="s">
        <v>82</v>
      </c>
      <c r="H5" s="209" t="s">
        <v>83</v>
      </c>
      <c r="I5" s="208" t="s">
        <v>82</v>
      </c>
      <c r="J5" s="210" t="s">
        <v>83</v>
      </c>
    </row>
    <row r="6" spans="2:10" ht="17.25" customHeight="1" x14ac:dyDescent="0.25">
      <c r="B6" s="514"/>
      <c r="C6" s="587" t="s">
        <v>243</v>
      </c>
      <c r="D6" s="588" t="s">
        <v>244</v>
      </c>
      <c r="E6" s="587" t="s">
        <v>243</v>
      </c>
      <c r="F6" s="588" t="s">
        <v>244</v>
      </c>
      <c r="G6" s="587" t="s">
        <v>243</v>
      </c>
      <c r="H6" s="588" t="s">
        <v>244</v>
      </c>
      <c r="I6" s="587" t="s">
        <v>243</v>
      </c>
      <c r="J6" s="589" t="s">
        <v>244</v>
      </c>
    </row>
    <row r="7" spans="2:10" ht="17.25" customHeight="1" x14ac:dyDescent="0.25">
      <c r="B7" s="590" t="s">
        <v>86</v>
      </c>
      <c r="C7" s="591">
        <v>605.79999999999995</v>
      </c>
      <c r="D7" s="592">
        <v>707.22956421261142</v>
      </c>
      <c r="E7" s="591">
        <v>746.82500000000016</v>
      </c>
      <c r="F7" s="592">
        <v>682.1065042011179</v>
      </c>
      <c r="G7" s="591">
        <v>961.36700000000019</v>
      </c>
      <c r="H7" s="592">
        <v>598.83670856187075</v>
      </c>
      <c r="I7" s="591">
        <v>27</v>
      </c>
      <c r="J7" s="593">
        <v>530</v>
      </c>
    </row>
    <row r="8" spans="2:10" x14ac:dyDescent="0.25">
      <c r="B8" s="590" t="s">
        <v>125</v>
      </c>
      <c r="C8" s="591">
        <v>133</v>
      </c>
      <c r="D8" s="592">
        <v>809.50383458646627</v>
      </c>
      <c r="E8" s="591">
        <v>161.5</v>
      </c>
      <c r="F8" s="592">
        <v>672.37164086687312</v>
      </c>
      <c r="G8" s="591">
        <v>131</v>
      </c>
      <c r="H8" s="592">
        <v>586.59541984732823</v>
      </c>
      <c r="I8" s="597"/>
      <c r="J8" s="593"/>
    </row>
    <row r="9" spans="2:10" x14ac:dyDescent="0.25">
      <c r="B9" s="590" t="s">
        <v>126</v>
      </c>
      <c r="C9" s="591">
        <v>8</v>
      </c>
      <c r="D9" s="592">
        <v>1008</v>
      </c>
      <c r="E9" s="591">
        <v>14</v>
      </c>
      <c r="F9" s="592">
        <v>1010.1428571428571</v>
      </c>
      <c r="G9" s="591"/>
      <c r="H9" s="592"/>
      <c r="I9" s="591"/>
      <c r="J9" s="593"/>
    </row>
    <row r="10" spans="2:10" x14ac:dyDescent="0.25">
      <c r="B10" s="590" t="s">
        <v>87</v>
      </c>
      <c r="C10" s="591">
        <v>3231.40058</v>
      </c>
      <c r="D10" s="592">
        <v>660.6451528210099</v>
      </c>
      <c r="E10" s="591">
        <v>4394.0111999999999</v>
      </c>
      <c r="F10" s="592">
        <v>592.20410953891042</v>
      </c>
      <c r="G10" s="591">
        <v>4980.625</v>
      </c>
      <c r="H10" s="592">
        <v>506.86852152089341</v>
      </c>
      <c r="I10" s="591">
        <v>328</v>
      </c>
      <c r="J10" s="593">
        <v>488.20350609756099</v>
      </c>
    </row>
    <row r="11" spans="2:10" x14ac:dyDescent="0.25">
      <c r="B11" s="590" t="s">
        <v>88</v>
      </c>
      <c r="C11" s="591">
        <v>31.25</v>
      </c>
      <c r="D11" s="592">
        <v>674.83327999999995</v>
      </c>
      <c r="E11" s="591">
        <v>44.024999999999999</v>
      </c>
      <c r="F11" s="592">
        <v>615.0825667234526</v>
      </c>
      <c r="G11" s="591">
        <v>51.25</v>
      </c>
      <c r="H11" s="592">
        <v>557.47219512195124</v>
      </c>
      <c r="I11" s="591">
        <v>3</v>
      </c>
      <c r="J11" s="593">
        <v>505</v>
      </c>
    </row>
    <row r="12" spans="2:10" x14ac:dyDescent="0.25">
      <c r="B12" s="590" t="s">
        <v>90</v>
      </c>
      <c r="C12" s="591">
        <v>11.989000000000001</v>
      </c>
      <c r="D12" s="592">
        <v>719.22595712736666</v>
      </c>
      <c r="E12" s="591">
        <v>20.135999999999999</v>
      </c>
      <c r="F12" s="592">
        <v>670.94110051648795</v>
      </c>
      <c r="G12" s="591">
        <v>133.5</v>
      </c>
      <c r="H12" s="592">
        <v>574.39475655430715</v>
      </c>
      <c r="I12" s="591"/>
      <c r="J12" s="593"/>
    </row>
    <row r="13" spans="2:10" x14ac:dyDescent="0.25">
      <c r="B13" s="590" t="s">
        <v>127</v>
      </c>
      <c r="C13" s="591"/>
      <c r="D13" s="592"/>
      <c r="E13" s="591">
        <v>24</v>
      </c>
      <c r="F13" s="592">
        <v>596.83416666666665</v>
      </c>
      <c r="G13" s="591">
        <v>6</v>
      </c>
      <c r="H13" s="592">
        <v>520</v>
      </c>
      <c r="I13" s="591"/>
      <c r="J13" s="593"/>
    </row>
    <row r="14" spans="2:10" x14ac:dyDescent="0.25">
      <c r="B14" s="590" t="s">
        <v>112</v>
      </c>
      <c r="C14" s="591">
        <v>3957.7502400000003</v>
      </c>
      <c r="D14" s="592">
        <v>990.70229353330785</v>
      </c>
      <c r="E14" s="591">
        <v>4138.8633999999984</v>
      </c>
      <c r="F14" s="592">
        <v>958.06894230913781</v>
      </c>
      <c r="G14" s="591">
        <v>3013.0869999999991</v>
      </c>
      <c r="H14" s="592">
        <v>771.17047400224408</v>
      </c>
      <c r="I14" s="591">
        <v>170.1</v>
      </c>
      <c r="J14" s="593">
        <v>833.82669018224567</v>
      </c>
    </row>
    <row r="15" spans="2:10" x14ac:dyDescent="0.25">
      <c r="B15" s="590" t="s">
        <v>92</v>
      </c>
      <c r="C15" s="591"/>
      <c r="D15" s="592"/>
      <c r="E15" s="591"/>
      <c r="F15" s="592"/>
      <c r="G15" s="591">
        <v>4.9980000000000002</v>
      </c>
      <c r="H15" s="592">
        <v>530</v>
      </c>
      <c r="I15" s="591"/>
      <c r="J15" s="593"/>
    </row>
    <row r="16" spans="2:10" x14ac:dyDescent="0.25">
      <c r="B16" s="590" t="s">
        <v>130</v>
      </c>
      <c r="C16" s="591">
        <v>52</v>
      </c>
      <c r="D16" s="592">
        <v>657.08211538461546</v>
      </c>
      <c r="E16" s="591">
        <v>26</v>
      </c>
      <c r="F16" s="592">
        <v>684.61538461538464</v>
      </c>
      <c r="G16" s="591">
        <v>78</v>
      </c>
      <c r="H16" s="592">
        <v>645.06179487179486</v>
      </c>
      <c r="I16" s="591"/>
      <c r="J16" s="593"/>
    </row>
    <row r="17" spans="2:10" x14ac:dyDescent="0.25">
      <c r="B17" s="590" t="s">
        <v>114</v>
      </c>
      <c r="C17" s="591">
        <v>216</v>
      </c>
      <c r="D17" s="592">
        <v>628.88888888888891</v>
      </c>
      <c r="E17" s="591">
        <v>245</v>
      </c>
      <c r="F17" s="592">
        <v>642.81632653061229</v>
      </c>
      <c r="G17" s="591">
        <v>192</v>
      </c>
      <c r="H17" s="592">
        <v>556.25</v>
      </c>
      <c r="I17" s="591"/>
      <c r="J17" s="593"/>
    </row>
    <row r="18" spans="2:10" x14ac:dyDescent="0.25">
      <c r="B18" s="590" t="s">
        <v>93</v>
      </c>
      <c r="C18" s="591">
        <v>665</v>
      </c>
      <c r="D18" s="592">
        <v>669.97996992481194</v>
      </c>
      <c r="E18" s="591">
        <v>539</v>
      </c>
      <c r="F18" s="592">
        <v>620.06949907235617</v>
      </c>
      <c r="G18" s="591">
        <v>479.05</v>
      </c>
      <c r="H18" s="592">
        <v>570.09888320634582</v>
      </c>
      <c r="I18" s="591">
        <v>54</v>
      </c>
      <c r="J18" s="593">
        <v>529.08425925925928</v>
      </c>
    </row>
    <row r="19" spans="2:10" x14ac:dyDescent="0.25">
      <c r="B19" s="205" t="s">
        <v>162</v>
      </c>
      <c r="C19" s="138">
        <v>8.5</v>
      </c>
      <c r="D19" s="139">
        <v>2039.4835294117647</v>
      </c>
      <c r="E19" s="138">
        <v>6</v>
      </c>
      <c r="F19" s="139">
        <v>642.29166666666663</v>
      </c>
      <c r="G19" s="138">
        <v>14</v>
      </c>
      <c r="H19" s="139">
        <v>576.60642857142864</v>
      </c>
      <c r="I19" s="138"/>
      <c r="J19" s="141"/>
    </row>
    <row r="20" spans="2:10" x14ac:dyDescent="0.25">
      <c r="B20" s="205" t="s">
        <v>94</v>
      </c>
      <c r="C20" s="138">
        <v>7.1845500000000015</v>
      </c>
      <c r="D20" s="139">
        <v>1067.1120668657045</v>
      </c>
      <c r="E20" s="138">
        <v>60.719000000000008</v>
      </c>
      <c r="F20" s="139">
        <v>826.26261960835973</v>
      </c>
      <c r="G20" s="138">
        <v>21.048000000000002</v>
      </c>
      <c r="H20" s="139">
        <v>810.30549220828584</v>
      </c>
      <c r="I20" s="138"/>
      <c r="J20" s="141"/>
    </row>
    <row r="21" spans="2:10" x14ac:dyDescent="0.25">
      <c r="B21" s="205" t="s">
        <v>163</v>
      </c>
      <c r="C21" s="138">
        <v>8</v>
      </c>
      <c r="D21" s="139">
        <v>694.17124999999999</v>
      </c>
      <c r="E21" s="138">
        <v>45.125</v>
      </c>
      <c r="F21" s="139">
        <v>655.15634349030472</v>
      </c>
      <c r="G21" s="138"/>
      <c r="H21" s="139"/>
      <c r="I21" s="138"/>
      <c r="J21" s="141"/>
    </row>
    <row r="22" spans="2:10" x14ac:dyDescent="0.25">
      <c r="B22" s="205" t="s">
        <v>95</v>
      </c>
      <c r="C22" s="138">
        <v>961.43312000000003</v>
      </c>
      <c r="D22" s="139">
        <v>658.38881231801145</v>
      </c>
      <c r="E22" s="138">
        <v>883.69371999999998</v>
      </c>
      <c r="F22" s="139">
        <v>607.590591455148</v>
      </c>
      <c r="G22" s="138">
        <v>522.60928000000001</v>
      </c>
      <c r="H22" s="139">
        <v>564.42313844867056</v>
      </c>
      <c r="I22" s="138">
        <v>91.48</v>
      </c>
      <c r="J22" s="141">
        <v>546.93047660690854</v>
      </c>
    </row>
    <row r="23" spans="2:10" x14ac:dyDescent="0.25">
      <c r="B23" s="205" t="s">
        <v>165</v>
      </c>
      <c r="C23" s="138"/>
      <c r="D23" s="139"/>
      <c r="E23" s="138">
        <v>9.525599999999999</v>
      </c>
      <c r="F23" s="139">
        <v>632.47144536827079</v>
      </c>
      <c r="G23" s="138">
        <v>15.876000000000001</v>
      </c>
      <c r="H23" s="139">
        <v>561.77563618039801</v>
      </c>
      <c r="I23" s="138"/>
      <c r="J23" s="141"/>
    </row>
    <row r="24" spans="2:10" x14ac:dyDescent="0.25">
      <c r="B24" s="205" t="s">
        <v>133</v>
      </c>
      <c r="C24" s="138">
        <v>121.325</v>
      </c>
      <c r="D24" s="139">
        <v>696.16542344941274</v>
      </c>
      <c r="E24" s="138">
        <v>106.8</v>
      </c>
      <c r="F24" s="139">
        <v>641.5689138576779</v>
      </c>
      <c r="G24" s="138">
        <v>139.80000000000001</v>
      </c>
      <c r="H24" s="139">
        <v>540.2613018597998</v>
      </c>
      <c r="I24" s="138">
        <v>2</v>
      </c>
      <c r="J24" s="141">
        <v>490</v>
      </c>
    </row>
    <row r="25" spans="2:10" x14ac:dyDescent="0.25">
      <c r="B25" s="205" t="s">
        <v>96</v>
      </c>
      <c r="C25" s="138"/>
      <c r="D25" s="139"/>
      <c r="E25" s="138">
        <v>26</v>
      </c>
      <c r="F25" s="139">
        <v>680</v>
      </c>
      <c r="G25" s="138">
        <v>190</v>
      </c>
      <c r="H25" s="139">
        <v>580.84073684210534</v>
      </c>
      <c r="I25" s="138"/>
      <c r="J25" s="141"/>
    </row>
    <row r="26" spans="2:10" x14ac:dyDescent="0.25">
      <c r="B26" s="205" t="s">
        <v>164</v>
      </c>
      <c r="C26" s="138">
        <v>11</v>
      </c>
      <c r="D26" s="139">
        <v>680</v>
      </c>
      <c r="E26" s="138"/>
      <c r="F26" s="139"/>
      <c r="G26" s="138"/>
      <c r="H26" s="139"/>
      <c r="I26" s="138"/>
      <c r="J26" s="141"/>
    </row>
    <row r="27" spans="2:10" ht="15.75" thickBot="1" x14ac:dyDescent="0.3">
      <c r="B27" s="206" t="s">
        <v>97</v>
      </c>
      <c r="C27" s="146">
        <v>10029.63249</v>
      </c>
      <c r="D27" s="147">
        <v>797.704215780293</v>
      </c>
      <c r="E27" s="146">
        <v>11491.223919999997</v>
      </c>
      <c r="F27" s="147">
        <v>737.67324864730267</v>
      </c>
      <c r="G27" s="146">
        <v>10934.210279999999</v>
      </c>
      <c r="H27" s="147">
        <v>599.66113803328062</v>
      </c>
      <c r="I27" s="146">
        <v>675.58</v>
      </c>
      <c r="J27" s="149">
        <v>588.19595014654067</v>
      </c>
    </row>
    <row r="28" spans="2:10" ht="57.6" customHeight="1" thickBot="1" x14ac:dyDescent="0.3">
      <c r="B28" s="594" t="s">
        <v>273</v>
      </c>
      <c r="C28" s="595"/>
      <c r="D28" s="595"/>
      <c r="E28" s="595"/>
      <c r="F28" s="595"/>
      <c r="G28" s="595"/>
      <c r="H28" s="595"/>
      <c r="I28" s="595"/>
      <c r="J28" s="596"/>
    </row>
    <row r="31" spans="2:10" x14ac:dyDescent="0.25">
      <c r="C31" s="23" t="s">
        <v>76</v>
      </c>
    </row>
  </sheetData>
  <mergeCells count="8">
    <mergeCell ref="B28:J28"/>
    <mergeCell ref="B2:J2"/>
    <mergeCell ref="B3:J3"/>
    <mergeCell ref="C4:D4"/>
    <mergeCell ref="I4:J4"/>
    <mergeCell ref="B4:B6"/>
    <mergeCell ref="E4:F4"/>
    <mergeCell ref="G4:H4"/>
  </mergeCells>
  <pageMargins left="0.25" right="0.25" top="0.75" bottom="0.75" header="0.3" footer="0.3"/>
  <pageSetup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2CFC09-C823-4A50-B8B8-38209215E460}">
  <sheetPr codeName="Hoja26">
    <pageSetUpPr fitToPage="1"/>
  </sheetPr>
  <dimension ref="B1:T46"/>
  <sheetViews>
    <sheetView topLeftCell="A14" zoomScaleNormal="100" zoomScaleSheetLayoutView="120" workbookViewId="0">
      <selection activeCell="D5" sqref="D5:D41"/>
    </sheetView>
  </sheetViews>
  <sheetFormatPr baseColWidth="10" defaultColWidth="11.42578125" defaultRowHeight="15" x14ac:dyDescent="0.25"/>
  <cols>
    <col min="1" max="1" width="1.85546875" style="185" customWidth="1"/>
    <col min="2" max="2" width="13.85546875" style="390" customWidth="1"/>
    <col min="3" max="3" width="14.28515625" style="391" customWidth="1"/>
    <col min="4" max="15" width="10" style="185" customWidth="1"/>
    <col min="16" max="16384" width="11.42578125" style="185"/>
  </cols>
  <sheetData>
    <row r="1" spans="2:15" ht="15.75" thickBot="1" x14ac:dyDescent="0.3"/>
    <row r="2" spans="2:15" ht="15.75" thickBot="1" x14ac:dyDescent="0.3">
      <c r="B2" s="433" t="s">
        <v>227</v>
      </c>
      <c r="C2" s="434"/>
      <c r="D2" s="434"/>
      <c r="E2" s="434"/>
      <c r="F2" s="434"/>
      <c r="G2" s="434"/>
      <c r="H2" s="434"/>
      <c r="I2" s="434"/>
      <c r="J2" s="434"/>
      <c r="K2" s="434"/>
      <c r="L2" s="434"/>
      <c r="M2" s="434"/>
      <c r="N2" s="434"/>
      <c r="O2" s="436"/>
    </row>
    <row r="3" spans="2:15" ht="24" customHeight="1" x14ac:dyDescent="0.25">
      <c r="B3" s="433" t="s">
        <v>271</v>
      </c>
      <c r="C3" s="434"/>
      <c r="D3" s="434"/>
      <c r="E3" s="434"/>
      <c r="F3" s="434"/>
      <c r="G3" s="434"/>
      <c r="H3" s="434"/>
      <c r="I3" s="434"/>
      <c r="J3" s="434"/>
      <c r="K3" s="434"/>
      <c r="L3" s="434"/>
      <c r="M3" s="434"/>
      <c r="N3" s="434"/>
      <c r="O3" s="436"/>
    </row>
    <row r="4" spans="2:15" ht="20.25" customHeight="1" x14ac:dyDescent="0.25">
      <c r="B4" s="598" t="s">
        <v>147</v>
      </c>
      <c r="C4" s="393" t="s">
        <v>155</v>
      </c>
      <c r="D4" s="394" t="s">
        <v>99</v>
      </c>
      <c r="E4" s="394" t="s">
        <v>100</v>
      </c>
      <c r="F4" s="395" t="s">
        <v>101</v>
      </c>
      <c r="G4" s="394" t="s">
        <v>102</v>
      </c>
      <c r="H4" s="394" t="s">
        <v>103</v>
      </c>
      <c r="I4" s="394" t="s">
        <v>104</v>
      </c>
      <c r="J4" s="394" t="s">
        <v>105</v>
      </c>
      <c r="K4" s="394" t="s">
        <v>106</v>
      </c>
      <c r="L4" s="394" t="s">
        <v>107</v>
      </c>
      <c r="M4" s="394" t="s">
        <v>119</v>
      </c>
      <c r="N4" s="394" t="s">
        <v>109</v>
      </c>
      <c r="O4" s="396" t="s">
        <v>110</v>
      </c>
    </row>
    <row r="5" spans="2:15" ht="15.75" customHeight="1" x14ac:dyDescent="0.25">
      <c r="B5" s="367" t="s">
        <v>166</v>
      </c>
      <c r="C5" s="378" t="s">
        <v>161</v>
      </c>
      <c r="D5" s="599"/>
      <c r="E5" s="599"/>
      <c r="F5" s="599"/>
      <c r="G5" s="599"/>
      <c r="H5" s="599"/>
      <c r="I5" s="17"/>
      <c r="J5" s="13"/>
      <c r="K5" s="599"/>
      <c r="L5" s="600"/>
      <c r="M5" s="599"/>
      <c r="N5" s="599"/>
      <c r="O5" s="601"/>
    </row>
    <row r="6" spans="2:15" ht="15.75" customHeight="1" x14ac:dyDescent="0.25">
      <c r="B6" s="602" t="s">
        <v>148</v>
      </c>
      <c r="C6" s="368" t="s">
        <v>156</v>
      </c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370"/>
    </row>
    <row r="7" spans="2:15" ht="15.75" customHeight="1" x14ac:dyDescent="0.25">
      <c r="B7" s="603"/>
      <c r="C7" s="371" t="s">
        <v>115</v>
      </c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375"/>
    </row>
    <row r="8" spans="2:15" ht="15.75" customHeight="1" x14ac:dyDescent="0.25">
      <c r="B8" s="604" t="s">
        <v>238</v>
      </c>
      <c r="C8" s="387" t="s">
        <v>237</v>
      </c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388"/>
    </row>
    <row r="9" spans="2:15" ht="15.75" customHeight="1" x14ac:dyDescent="0.25">
      <c r="B9" s="602" t="s">
        <v>149</v>
      </c>
      <c r="C9" s="378" t="s">
        <v>89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379"/>
    </row>
    <row r="10" spans="2:15" ht="15.75" customHeight="1" x14ac:dyDescent="0.25">
      <c r="B10" s="605"/>
      <c r="C10" s="378" t="s">
        <v>157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379"/>
    </row>
    <row r="11" spans="2:15" ht="15.75" customHeight="1" x14ac:dyDescent="0.25">
      <c r="B11" s="605"/>
      <c r="C11" s="378" t="s">
        <v>129</v>
      </c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379"/>
    </row>
    <row r="12" spans="2:15" ht="15.75" customHeight="1" x14ac:dyDescent="0.25">
      <c r="B12" s="605"/>
      <c r="C12" s="378" t="s">
        <v>163</v>
      </c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379"/>
    </row>
    <row r="13" spans="2:15" ht="15.75" customHeight="1" x14ac:dyDescent="0.25">
      <c r="B13" s="605"/>
      <c r="C13" s="380" t="s">
        <v>95</v>
      </c>
      <c r="D13" s="16">
        <v>91.48</v>
      </c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381"/>
    </row>
    <row r="14" spans="2:15" ht="15.75" customHeight="1" x14ac:dyDescent="0.25">
      <c r="B14" s="603"/>
      <c r="C14" s="382" t="s">
        <v>165</v>
      </c>
      <c r="D14" s="13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383"/>
    </row>
    <row r="15" spans="2:15" ht="15.75" customHeight="1" x14ac:dyDescent="0.25">
      <c r="B15" s="606" t="s">
        <v>168</v>
      </c>
      <c r="C15" s="368" t="s">
        <v>88</v>
      </c>
      <c r="D15" s="14">
        <v>3</v>
      </c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370"/>
    </row>
    <row r="16" spans="2:15" ht="15.75" customHeight="1" x14ac:dyDescent="0.25">
      <c r="B16" s="606"/>
      <c r="C16" s="378" t="s">
        <v>127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379"/>
    </row>
    <row r="17" spans="2:15" ht="15.75" customHeight="1" x14ac:dyDescent="0.25">
      <c r="B17" s="606"/>
      <c r="C17" s="378" t="s">
        <v>92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379"/>
    </row>
    <row r="18" spans="2:15" ht="15.75" customHeight="1" x14ac:dyDescent="0.25">
      <c r="B18" s="606"/>
      <c r="C18" s="378" t="s">
        <v>128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379"/>
    </row>
    <row r="19" spans="2:15" ht="15.75" customHeight="1" x14ac:dyDescent="0.25">
      <c r="B19" s="606"/>
      <c r="C19" s="378" t="s">
        <v>131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379"/>
    </row>
    <row r="20" spans="2:15" ht="15.75" customHeight="1" x14ac:dyDescent="0.25">
      <c r="B20" s="606"/>
      <c r="C20" s="371" t="s">
        <v>93</v>
      </c>
      <c r="D20" s="15">
        <v>54</v>
      </c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375"/>
    </row>
    <row r="21" spans="2:15" ht="15.75" customHeight="1" x14ac:dyDescent="0.25">
      <c r="B21" s="602" t="s">
        <v>167</v>
      </c>
      <c r="C21" s="368" t="s">
        <v>159</v>
      </c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370"/>
    </row>
    <row r="22" spans="2:15" ht="15.75" customHeight="1" x14ac:dyDescent="0.25">
      <c r="B22" s="603"/>
      <c r="C22" s="371" t="s">
        <v>160</v>
      </c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375"/>
    </row>
    <row r="23" spans="2:15" ht="15.75" customHeight="1" x14ac:dyDescent="0.25">
      <c r="B23" s="606" t="s">
        <v>169</v>
      </c>
      <c r="C23" s="368" t="s">
        <v>112</v>
      </c>
      <c r="D23" s="14">
        <v>170.1</v>
      </c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370"/>
    </row>
    <row r="24" spans="2:15" ht="15.75" customHeight="1" x14ac:dyDescent="0.25">
      <c r="B24" s="606"/>
      <c r="C24" s="380" t="s">
        <v>114</v>
      </c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381"/>
    </row>
    <row r="25" spans="2:15" ht="15.75" customHeight="1" x14ac:dyDescent="0.25">
      <c r="B25" s="606"/>
      <c r="C25" s="371" t="s">
        <v>135</v>
      </c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375"/>
    </row>
    <row r="26" spans="2:15" ht="15.75" customHeight="1" x14ac:dyDescent="0.25">
      <c r="B26" s="606" t="s">
        <v>170</v>
      </c>
      <c r="C26" s="368" t="s">
        <v>86</v>
      </c>
      <c r="D26" s="14">
        <v>27</v>
      </c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370"/>
    </row>
    <row r="27" spans="2:15" ht="15.75" customHeight="1" x14ac:dyDescent="0.25">
      <c r="B27" s="606"/>
      <c r="C27" s="378" t="s">
        <v>125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379"/>
    </row>
    <row r="28" spans="2:15" ht="15.75" customHeight="1" x14ac:dyDescent="0.25">
      <c r="B28" s="606"/>
      <c r="C28" s="378" t="s">
        <v>126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379"/>
    </row>
    <row r="29" spans="2:15" ht="15.75" customHeight="1" x14ac:dyDescent="0.25">
      <c r="B29" s="606"/>
      <c r="C29" s="378" t="s">
        <v>87</v>
      </c>
      <c r="D29" s="13">
        <v>328</v>
      </c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379"/>
    </row>
    <row r="30" spans="2:15" ht="15.75" customHeight="1" x14ac:dyDescent="0.25">
      <c r="B30" s="606"/>
      <c r="C30" s="378" t="s">
        <v>90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379"/>
    </row>
    <row r="31" spans="2:15" ht="15.75" customHeight="1" x14ac:dyDescent="0.25">
      <c r="B31" s="606"/>
      <c r="C31" s="378" t="s">
        <v>162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379"/>
    </row>
    <row r="32" spans="2:15" ht="15.75" customHeight="1" x14ac:dyDescent="0.25">
      <c r="B32" s="606"/>
      <c r="C32" s="378" t="s">
        <v>94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379"/>
    </row>
    <row r="33" spans="2:20" ht="15.75" customHeight="1" x14ac:dyDescent="0.25">
      <c r="B33" s="606"/>
      <c r="C33" s="378" t="s">
        <v>133</v>
      </c>
      <c r="D33" s="13">
        <v>2</v>
      </c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379"/>
    </row>
    <row r="34" spans="2:20" ht="15.75" customHeight="1" x14ac:dyDescent="0.25">
      <c r="B34" s="606"/>
      <c r="C34" s="371" t="s">
        <v>96</v>
      </c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375"/>
    </row>
    <row r="35" spans="2:20" ht="15.75" customHeight="1" x14ac:dyDescent="0.25">
      <c r="B35" s="602" t="s">
        <v>153</v>
      </c>
      <c r="C35" s="368" t="s">
        <v>158</v>
      </c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370"/>
    </row>
    <row r="36" spans="2:20" ht="15.75" customHeight="1" x14ac:dyDescent="0.25">
      <c r="B36" s="605"/>
      <c r="C36" s="378" t="s">
        <v>130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379"/>
    </row>
    <row r="37" spans="2:20" ht="15.75" customHeight="1" x14ac:dyDescent="0.25">
      <c r="B37" s="605"/>
      <c r="C37" s="378" t="s">
        <v>132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379"/>
    </row>
    <row r="38" spans="2:20" ht="15.75" customHeight="1" x14ac:dyDescent="0.25">
      <c r="B38" s="605"/>
      <c r="C38" s="378" t="s">
        <v>134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379"/>
    </row>
    <row r="39" spans="2:20" ht="15.75" customHeight="1" x14ac:dyDescent="0.25">
      <c r="B39" s="603"/>
      <c r="C39" s="371" t="s">
        <v>164</v>
      </c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375"/>
    </row>
    <row r="40" spans="2:20" ht="15.75" customHeight="1" x14ac:dyDescent="0.25">
      <c r="B40" s="604" t="s">
        <v>154</v>
      </c>
      <c r="C40" s="382" t="s">
        <v>113</v>
      </c>
      <c r="D40" s="607"/>
      <c r="E40" s="607"/>
      <c r="F40" s="607"/>
      <c r="G40" s="607"/>
      <c r="H40" s="17"/>
      <c r="I40" s="17"/>
      <c r="J40" s="17"/>
      <c r="K40" s="17"/>
      <c r="L40" s="17"/>
      <c r="M40" s="608"/>
      <c r="N40" s="17"/>
      <c r="O40" s="383"/>
    </row>
    <row r="41" spans="2:20" ht="15.75" thickBot="1" x14ac:dyDescent="0.3">
      <c r="B41" s="565" t="s">
        <v>177</v>
      </c>
      <c r="C41" s="613"/>
      <c r="D41" s="609">
        <v>675.58</v>
      </c>
      <c r="E41" s="609"/>
      <c r="F41" s="609"/>
      <c r="G41" s="609"/>
      <c r="H41" s="609"/>
      <c r="I41" s="609"/>
      <c r="J41" s="609"/>
      <c r="K41" s="609"/>
      <c r="L41" s="609"/>
      <c r="M41" s="609"/>
      <c r="N41" s="609"/>
      <c r="O41" s="610"/>
    </row>
    <row r="42" spans="2:20" ht="15.75" customHeight="1" thickBot="1" x14ac:dyDescent="0.3">
      <c r="B42" s="539" t="s">
        <v>111</v>
      </c>
      <c r="C42" s="611"/>
      <c r="D42" s="611"/>
      <c r="E42" s="611"/>
      <c r="F42" s="611"/>
      <c r="G42" s="611"/>
      <c r="H42" s="611"/>
      <c r="I42" s="611"/>
      <c r="J42" s="611"/>
      <c r="K42" s="611"/>
      <c r="L42" s="611"/>
      <c r="M42" s="611"/>
      <c r="N42" s="611"/>
      <c r="O42" s="612"/>
    </row>
    <row r="45" spans="2:20" x14ac:dyDescent="0.25">
      <c r="I45" s="185" t="s">
        <v>76</v>
      </c>
    </row>
    <row r="46" spans="2:20" x14ac:dyDescent="0.25">
      <c r="T46" s="185" t="s">
        <v>76</v>
      </c>
    </row>
  </sheetData>
  <mergeCells count="11">
    <mergeCell ref="B2:O2"/>
    <mergeCell ref="B26:B34"/>
    <mergeCell ref="B35:B39"/>
    <mergeCell ref="B42:O42"/>
    <mergeCell ref="B3:O3"/>
    <mergeCell ref="B6:B7"/>
    <mergeCell ref="B9:B14"/>
    <mergeCell ref="B15:B20"/>
    <mergeCell ref="B21:B22"/>
    <mergeCell ref="B23:B25"/>
    <mergeCell ref="B41:C41"/>
  </mergeCells>
  <pageMargins left="0.25" right="0.25" top="0.75" bottom="0.75" header="0.3" footer="0.3"/>
  <pageSetup scale="79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79D239-2542-4FA5-9570-E4D47EBADB23}">
  <sheetPr codeName="Hoja27">
    <pageSetUpPr fitToPage="1"/>
  </sheetPr>
  <dimension ref="B1:Q51"/>
  <sheetViews>
    <sheetView topLeftCell="A19" zoomScaleNormal="100" workbookViewId="0">
      <selection activeCell="D48" sqref="D48"/>
    </sheetView>
  </sheetViews>
  <sheetFormatPr baseColWidth="10" defaultColWidth="11.42578125" defaultRowHeight="15" x14ac:dyDescent="0.25"/>
  <cols>
    <col min="1" max="1" width="2.140625" style="23" customWidth="1"/>
    <col min="2" max="2" width="15.28515625" style="23" customWidth="1"/>
    <col min="3" max="3" width="13.5703125" style="363" bestFit="1" customWidth="1"/>
    <col min="4" max="15" width="10.140625" style="23" customWidth="1"/>
    <col min="16" max="16384" width="11.42578125" style="23"/>
  </cols>
  <sheetData>
    <row r="1" spans="2:17" ht="15.75" thickBot="1" x14ac:dyDescent="0.3"/>
    <row r="2" spans="2:17" ht="15.75" thickBot="1" x14ac:dyDescent="0.3">
      <c r="B2" s="433" t="s">
        <v>228</v>
      </c>
      <c r="C2" s="434"/>
      <c r="D2" s="434"/>
      <c r="E2" s="434"/>
      <c r="F2" s="434"/>
      <c r="G2" s="434"/>
      <c r="H2" s="434"/>
      <c r="I2" s="434"/>
      <c r="J2" s="434"/>
      <c r="K2" s="434"/>
      <c r="L2" s="434"/>
      <c r="M2" s="434"/>
      <c r="N2" s="434"/>
      <c r="O2" s="436"/>
    </row>
    <row r="3" spans="2:17" ht="18.95" customHeight="1" x14ac:dyDescent="0.25">
      <c r="B3" s="433" t="s">
        <v>272</v>
      </c>
      <c r="C3" s="434"/>
      <c r="D3" s="434"/>
      <c r="E3" s="434"/>
      <c r="F3" s="434"/>
      <c r="G3" s="434"/>
      <c r="H3" s="434"/>
      <c r="I3" s="434"/>
      <c r="J3" s="434"/>
      <c r="K3" s="434"/>
      <c r="L3" s="434"/>
      <c r="M3" s="434"/>
      <c r="N3" s="434"/>
      <c r="O3" s="436"/>
    </row>
    <row r="4" spans="2:17" ht="17.25" customHeight="1" x14ac:dyDescent="0.25">
      <c r="B4" s="598" t="s">
        <v>147</v>
      </c>
      <c r="C4" s="393" t="s">
        <v>155</v>
      </c>
      <c r="D4" s="393" t="s">
        <v>99</v>
      </c>
      <c r="E4" s="393" t="s">
        <v>100</v>
      </c>
      <c r="F4" s="620" t="s">
        <v>101</v>
      </c>
      <c r="G4" s="393" t="s">
        <v>102</v>
      </c>
      <c r="H4" s="393" t="s">
        <v>103</v>
      </c>
      <c r="I4" s="393" t="s">
        <v>104</v>
      </c>
      <c r="J4" s="393" t="s">
        <v>105</v>
      </c>
      <c r="K4" s="393" t="s">
        <v>106</v>
      </c>
      <c r="L4" s="393" t="s">
        <v>107</v>
      </c>
      <c r="M4" s="393" t="s">
        <v>119</v>
      </c>
      <c r="N4" s="393" t="s">
        <v>109</v>
      </c>
      <c r="O4" s="614" t="s">
        <v>110</v>
      </c>
    </row>
    <row r="5" spans="2:17" ht="14.25" customHeight="1" x14ac:dyDescent="0.25">
      <c r="B5" s="367" t="s">
        <v>166</v>
      </c>
      <c r="C5" s="378" t="s">
        <v>161</v>
      </c>
      <c r="D5" s="615"/>
      <c r="E5" s="615"/>
      <c r="F5" s="615"/>
      <c r="G5" s="615"/>
      <c r="H5" s="615"/>
      <c r="I5" s="13"/>
      <c r="J5" s="13"/>
      <c r="K5" s="615"/>
      <c r="L5" s="621"/>
      <c r="M5" s="616"/>
      <c r="N5" s="615"/>
      <c r="O5" s="617"/>
    </row>
    <row r="6" spans="2:17" ht="14.25" customHeight="1" x14ac:dyDescent="0.25">
      <c r="B6" s="602" t="s">
        <v>148</v>
      </c>
      <c r="C6" s="368" t="s">
        <v>156</v>
      </c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370"/>
    </row>
    <row r="7" spans="2:17" ht="14.25" customHeight="1" x14ac:dyDescent="0.25">
      <c r="B7" s="603"/>
      <c r="C7" s="371" t="s">
        <v>115</v>
      </c>
      <c r="D7" s="15"/>
      <c r="E7" s="15"/>
      <c r="F7" s="15"/>
      <c r="G7" s="15"/>
      <c r="H7" s="15"/>
      <c r="I7" s="15"/>
      <c r="J7" s="15"/>
      <c r="K7" s="15"/>
      <c r="L7" s="15"/>
      <c r="M7" s="385"/>
      <c r="N7" s="15"/>
      <c r="O7" s="375"/>
    </row>
    <row r="8" spans="2:17" ht="14.25" customHeight="1" x14ac:dyDescent="0.25">
      <c r="B8" s="618" t="s">
        <v>238</v>
      </c>
      <c r="C8" s="387" t="s">
        <v>237</v>
      </c>
      <c r="D8" s="18"/>
      <c r="E8" s="18"/>
      <c r="F8" s="18"/>
      <c r="G8" s="18"/>
      <c r="H8" s="18"/>
      <c r="I8" s="18"/>
      <c r="J8" s="18"/>
      <c r="K8" s="18"/>
      <c r="L8" s="18"/>
      <c r="M8" s="619"/>
      <c r="N8" s="18"/>
      <c r="O8" s="388"/>
    </row>
    <row r="9" spans="2:17" ht="14.25" customHeight="1" x14ac:dyDescent="0.25">
      <c r="B9" s="605" t="s">
        <v>149</v>
      </c>
      <c r="C9" s="378" t="s">
        <v>89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379"/>
    </row>
    <row r="10" spans="2:17" ht="14.25" customHeight="1" x14ac:dyDescent="0.25">
      <c r="B10" s="605"/>
      <c r="C10" s="378" t="s">
        <v>157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379"/>
    </row>
    <row r="11" spans="2:17" ht="14.25" customHeight="1" x14ac:dyDescent="0.25">
      <c r="B11" s="605"/>
      <c r="C11" s="378" t="s">
        <v>129</v>
      </c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379"/>
    </row>
    <row r="12" spans="2:17" ht="14.25" customHeight="1" x14ac:dyDescent="0.25">
      <c r="B12" s="605"/>
      <c r="C12" s="378" t="s">
        <v>163</v>
      </c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379"/>
    </row>
    <row r="13" spans="2:17" ht="14.25" customHeight="1" x14ac:dyDescent="0.25">
      <c r="B13" s="605"/>
      <c r="C13" s="380" t="s">
        <v>95</v>
      </c>
      <c r="D13" s="16">
        <v>546.93047660690854</v>
      </c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381"/>
    </row>
    <row r="14" spans="2:17" ht="14.25" customHeight="1" x14ac:dyDescent="0.25">
      <c r="B14" s="603"/>
      <c r="C14" s="382" t="s">
        <v>165</v>
      </c>
      <c r="D14" s="13"/>
      <c r="E14" s="17"/>
      <c r="F14" s="17"/>
      <c r="G14" s="17"/>
      <c r="H14" s="17"/>
      <c r="I14" s="13"/>
      <c r="J14" s="17"/>
      <c r="K14" s="17"/>
      <c r="L14" s="17"/>
      <c r="M14" s="17"/>
      <c r="N14" s="13"/>
      <c r="O14" s="383"/>
    </row>
    <row r="15" spans="2:17" ht="14.25" customHeight="1" x14ac:dyDescent="0.25">
      <c r="B15" s="606" t="s">
        <v>168</v>
      </c>
      <c r="C15" s="368" t="s">
        <v>88</v>
      </c>
      <c r="D15" s="14">
        <v>505</v>
      </c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370"/>
    </row>
    <row r="16" spans="2:17" ht="14.25" customHeight="1" x14ac:dyDescent="0.25">
      <c r="B16" s="606"/>
      <c r="C16" s="378" t="s">
        <v>127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379"/>
      <c r="Q16" s="23" t="s">
        <v>76</v>
      </c>
    </row>
    <row r="17" spans="2:16" ht="14.25" customHeight="1" x14ac:dyDescent="0.25">
      <c r="B17" s="606"/>
      <c r="C17" s="378" t="s">
        <v>92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379"/>
    </row>
    <row r="18" spans="2:16" ht="14.25" customHeight="1" x14ac:dyDescent="0.25">
      <c r="B18" s="606"/>
      <c r="C18" s="378" t="s">
        <v>128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379"/>
    </row>
    <row r="19" spans="2:16" ht="14.25" customHeight="1" x14ac:dyDescent="0.25">
      <c r="B19" s="606"/>
      <c r="C19" s="378" t="s">
        <v>131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379"/>
    </row>
    <row r="20" spans="2:16" ht="14.25" customHeight="1" x14ac:dyDescent="0.25">
      <c r="B20" s="606"/>
      <c r="C20" s="371" t="s">
        <v>93</v>
      </c>
      <c r="D20" s="15">
        <v>529.08425925925928</v>
      </c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375"/>
    </row>
    <row r="21" spans="2:16" ht="14.25" customHeight="1" x14ac:dyDescent="0.25">
      <c r="B21" s="602" t="s">
        <v>167</v>
      </c>
      <c r="C21" s="368" t="s">
        <v>159</v>
      </c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370"/>
    </row>
    <row r="22" spans="2:16" ht="14.25" customHeight="1" x14ac:dyDescent="0.25">
      <c r="B22" s="603"/>
      <c r="C22" s="371" t="s">
        <v>160</v>
      </c>
      <c r="D22" s="15"/>
      <c r="E22" s="15"/>
      <c r="F22" s="15"/>
      <c r="G22" s="15"/>
      <c r="H22" s="15"/>
      <c r="I22" s="15"/>
      <c r="J22" s="15"/>
      <c r="K22" s="15"/>
      <c r="L22" s="15"/>
      <c r="M22" s="385"/>
      <c r="N22" s="15"/>
      <c r="O22" s="375"/>
      <c r="P22" s="23" t="s">
        <v>76</v>
      </c>
    </row>
    <row r="23" spans="2:16" ht="14.25" customHeight="1" x14ac:dyDescent="0.25">
      <c r="B23" s="606" t="s">
        <v>169</v>
      </c>
      <c r="C23" s="368" t="s">
        <v>112</v>
      </c>
      <c r="D23" s="14">
        <v>833.82669018224567</v>
      </c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370"/>
    </row>
    <row r="24" spans="2:16" ht="14.25" customHeight="1" x14ac:dyDescent="0.25">
      <c r="B24" s="606"/>
      <c r="C24" s="380" t="s">
        <v>114</v>
      </c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381"/>
    </row>
    <row r="25" spans="2:16" ht="14.25" customHeight="1" x14ac:dyDescent="0.25">
      <c r="B25" s="606"/>
      <c r="C25" s="371" t="s">
        <v>135</v>
      </c>
      <c r="D25" s="15"/>
      <c r="E25" s="15"/>
      <c r="F25" s="15"/>
      <c r="G25" s="15"/>
      <c r="H25" s="15"/>
      <c r="I25" s="15"/>
      <c r="J25" s="15"/>
      <c r="K25" s="15"/>
      <c r="L25" s="15"/>
      <c r="M25" s="385"/>
      <c r="N25" s="15"/>
      <c r="O25" s="375"/>
    </row>
    <row r="26" spans="2:16" ht="14.25" customHeight="1" x14ac:dyDescent="0.25">
      <c r="B26" s="606" t="s">
        <v>152</v>
      </c>
      <c r="C26" s="368" t="s">
        <v>86</v>
      </c>
      <c r="D26" s="14">
        <v>530</v>
      </c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370"/>
    </row>
    <row r="27" spans="2:16" ht="14.25" customHeight="1" x14ac:dyDescent="0.25">
      <c r="B27" s="606"/>
      <c r="C27" s="378" t="s">
        <v>125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379"/>
    </row>
    <row r="28" spans="2:16" ht="14.25" customHeight="1" x14ac:dyDescent="0.25">
      <c r="B28" s="606"/>
      <c r="C28" s="378" t="s">
        <v>126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379"/>
    </row>
    <row r="29" spans="2:16" ht="14.25" customHeight="1" x14ac:dyDescent="0.25">
      <c r="B29" s="606"/>
      <c r="C29" s="378" t="s">
        <v>87</v>
      </c>
      <c r="D29" s="13">
        <v>488.20350609756099</v>
      </c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379"/>
    </row>
    <row r="30" spans="2:16" ht="14.25" customHeight="1" x14ac:dyDescent="0.25">
      <c r="B30" s="606"/>
      <c r="C30" s="378" t="s">
        <v>90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379"/>
    </row>
    <row r="31" spans="2:16" ht="14.25" customHeight="1" x14ac:dyDescent="0.25">
      <c r="B31" s="606"/>
      <c r="C31" s="378" t="s">
        <v>162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379"/>
    </row>
    <row r="32" spans="2:16" ht="14.25" customHeight="1" x14ac:dyDescent="0.25">
      <c r="B32" s="606"/>
      <c r="C32" s="378" t="s">
        <v>94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379"/>
    </row>
    <row r="33" spans="2:15" ht="14.25" customHeight="1" x14ac:dyDescent="0.25">
      <c r="B33" s="606"/>
      <c r="C33" s="378" t="s">
        <v>133</v>
      </c>
      <c r="D33" s="13">
        <v>490</v>
      </c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379"/>
    </row>
    <row r="34" spans="2:15" ht="14.25" customHeight="1" x14ac:dyDescent="0.25">
      <c r="B34" s="606"/>
      <c r="C34" s="371" t="s">
        <v>96</v>
      </c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375"/>
    </row>
    <row r="35" spans="2:15" ht="14.25" customHeight="1" x14ac:dyDescent="0.25">
      <c r="B35" s="602" t="s">
        <v>153</v>
      </c>
      <c r="C35" s="368" t="s">
        <v>158</v>
      </c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370"/>
    </row>
    <row r="36" spans="2:15" ht="14.25" customHeight="1" x14ac:dyDescent="0.25">
      <c r="B36" s="605"/>
      <c r="C36" s="378" t="s">
        <v>130</v>
      </c>
      <c r="D36" s="13"/>
      <c r="E36" s="13"/>
      <c r="F36" s="13"/>
      <c r="G36" s="13"/>
      <c r="H36" s="13"/>
      <c r="I36" s="13"/>
      <c r="J36" s="13"/>
      <c r="K36" s="13"/>
      <c r="L36" s="13"/>
      <c r="M36" s="400"/>
      <c r="N36" s="13"/>
      <c r="O36" s="379"/>
    </row>
    <row r="37" spans="2:15" ht="14.25" customHeight="1" x14ac:dyDescent="0.25">
      <c r="B37" s="605"/>
      <c r="C37" s="378" t="s">
        <v>132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379"/>
    </row>
    <row r="38" spans="2:15" ht="14.25" customHeight="1" x14ac:dyDescent="0.25">
      <c r="B38" s="605"/>
      <c r="C38" s="378" t="s">
        <v>134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379"/>
    </row>
    <row r="39" spans="2:15" ht="14.25" customHeight="1" x14ac:dyDescent="0.25">
      <c r="B39" s="603"/>
      <c r="C39" s="371" t="s">
        <v>164</v>
      </c>
      <c r="D39" s="15"/>
      <c r="E39" s="15"/>
      <c r="F39" s="15"/>
      <c r="G39" s="15"/>
      <c r="H39" s="15"/>
      <c r="I39" s="15"/>
      <c r="J39" s="15"/>
      <c r="K39" s="15"/>
      <c r="L39" s="15"/>
      <c r="M39" s="385"/>
      <c r="N39" s="15"/>
      <c r="O39" s="375"/>
    </row>
    <row r="40" spans="2:15" ht="14.25" customHeight="1" x14ac:dyDescent="0.25">
      <c r="B40" s="618" t="s">
        <v>154</v>
      </c>
      <c r="C40" s="387" t="s">
        <v>113</v>
      </c>
      <c r="D40" s="18"/>
      <c r="E40" s="18"/>
      <c r="F40" s="18"/>
      <c r="G40" s="18"/>
      <c r="H40" s="18"/>
      <c r="I40" s="18"/>
      <c r="J40" s="18"/>
      <c r="K40" s="18"/>
      <c r="L40" s="18"/>
      <c r="M40" s="619"/>
      <c r="N40" s="18"/>
      <c r="O40" s="388"/>
    </row>
    <row r="41" spans="2:15" ht="14.25" customHeight="1" thickBot="1" x14ac:dyDescent="0.3">
      <c r="B41" s="578" t="s">
        <v>177</v>
      </c>
      <c r="C41" s="579"/>
      <c r="D41" s="19">
        <v>588.19595014654067</v>
      </c>
      <c r="E41" s="19"/>
      <c r="F41" s="19"/>
      <c r="G41" s="19"/>
      <c r="H41" s="19"/>
      <c r="I41" s="19"/>
      <c r="J41" s="19"/>
      <c r="K41" s="19"/>
      <c r="L41" s="19"/>
      <c r="M41" s="622"/>
      <c r="N41" s="19"/>
      <c r="O41" s="389"/>
    </row>
    <row r="42" spans="2:15" ht="14.25" customHeight="1" thickBot="1" x14ac:dyDescent="0.3">
      <c r="B42" s="539" t="s">
        <v>111</v>
      </c>
      <c r="C42" s="611"/>
      <c r="D42" s="611"/>
      <c r="E42" s="611"/>
      <c r="F42" s="611"/>
      <c r="G42" s="611"/>
      <c r="H42" s="611"/>
      <c r="I42" s="611"/>
      <c r="J42" s="611"/>
      <c r="K42" s="611"/>
      <c r="L42" s="611"/>
      <c r="M42" s="611"/>
      <c r="N42" s="611"/>
      <c r="O42" s="612"/>
    </row>
    <row r="43" spans="2:15" x14ac:dyDescent="0.25">
      <c r="J43" s="23" t="s">
        <v>76</v>
      </c>
    </row>
    <row r="45" spans="2:15" ht="15" customHeight="1" x14ac:dyDescent="0.25"/>
    <row r="49" ht="15" customHeight="1" x14ac:dyDescent="0.25"/>
    <row r="51" ht="27" customHeight="1" x14ac:dyDescent="0.25"/>
  </sheetData>
  <mergeCells count="11">
    <mergeCell ref="B2:O2"/>
    <mergeCell ref="B26:B34"/>
    <mergeCell ref="B35:B39"/>
    <mergeCell ref="B42:O42"/>
    <mergeCell ref="B3:O3"/>
    <mergeCell ref="B6:B7"/>
    <mergeCell ref="B9:B14"/>
    <mergeCell ref="B15:B20"/>
    <mergeCell ref="B21:B22"/>
    <mergeCell ref="B23:B25"/>
    <mergeCell ref="B41:C41"/>
  </mergeCells>
  <pageMargins left="0.25" right="0.25" top="0.75" bottom="0.75" header="0.3" footer="0.3"/>
  <pageSetup scale="87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7739AE-0D4D-4A38-B5AC-BE91E2F4341F}">
  <sheetPr codeName="Hoja28">
    <pageSetUpPr fitToPage="1"/>
  </sheetPr>
  <dimension ref="B1:AD48"/>
  <sheetViews>
    <sheetView topLeftCell="A13" zoomScaleNormal="100" workbookViewId="0">
      <selection activeCell="B36" sqref="B36:K36"/>
    </sheetView>
  </sheetViews>
  <sheetFormatPr baseColWidth="10" defaultColWidth="11.42578125" defaultRowHeight="15" x14ac:dyDescent="0.25"/>
  <cols>
    <col min="1" max="1" width="3.42578125" style="23" customWidth="1"/>
    <col min="2" max="11" width="11.42578125" style="23"/>
    <col min="12" max="18" width="11.42578125" style="126"/>
    <col min="19" max="22" width="11.42578125" style="185"/>
    <col min="23" max="16384" width="11.42578125" style="23"/>
  </cols>
  <sheetData>
    <row r="1" spans="12:30" x14ac:dyDescent="0.25">
      <c r="W1" s="409"/>
      <c r="X1" s="409"/>
      <c r="Y1" s="409"/>
      <c r="Z1" s="409"/>
      <c r="AA1" s="409"/>
      <c r="AB1" s="409"/>
      <c r="AC1" s="409"/>
      <c r="AD1" s="409"/>
    </row>
    <row r="2" spans="12:30" x14ac:dyDescent="0.25">
      <c r="W2" s="409"/>
      <c r="X2" s="409"/>
      <c r="Y2" s="409"/>
      <c r="Z2" s="409"/>
      <c r="AA2" s="409"/>
      <c r="AB2" s="409"/>
      <c r="AC2" s="409"/>
      <c r="AD2" s="409"/>
    </row>
    <row r="3" spans="12:30" x14ac:dyDescent="0.25">
      <c r="W3" s="409"/>
      <c r="X3" s="409"/>
      <c r="Y3" s="409"/>
      <c r="Z3" s="409"/>
      <c r="AA3" s="409"/>
      <c r="AB3" s="409"/>
      <c r="AC3" s="409"/>
      <c r="AD3" s="409"/>
    </row>
    <row r="4" spans="12:30" x14ac:dyDescent="0.25">
      <c r="M4" s="126">
        <v>2024</v>
      </c>
      <c r="N4" s="126">
        <v>2025</v>
      </c>
      <c r="O4" s="126">
        <v>2026</v>
      </c>
      <c r="W4" s="125"/>
      <c r="X4" s="125"/>
      <c r="Y4" s="409"/>
      <c r="Z4" s="409"/>
      <c r="AA4" s="409"/>
      <c r="AB4" s="409"/>
      <c r="AC4" s="409"/>
      <c r="AD4" s="409"/>
    </row>
    <row r="5" spans="12:30" x14ac:dyDescent="0.25">
      <c r="L5" s="126" t="s">
        <v>99</v>
      </c>
      <c r="M5" s="186">
        <v>1075.2538400000001</v>
      </c>
      <c r="N5" s="187">
        <v>654.55000000000007</v>
      </c>
      <c r="O5" s="187">
        <v>675.58</v>
      </c>
      <c r="W5" s="125"/>
      <c r="X5" s="125"/>
      <c r="Y5" s="409"/>
      <c r="Z5" s="409"/>
      <c r="AA5" s="409"/>
      <c r="AB5" s="409"/>
      <c r="AC5" s="409"/>
      <c r="AD5" s="409"/>
    </row>
    <row r="6" spans="12:30" x14ac:dyDescent="0.25">
      <c r="L6" s="126" t="s">
        <v>100</v>
      </c>
      <c r="M6" s="186">
        <v>850.40000000000009</v>
      </c>
      <c r="N6" s="187">
        <v>829.30000000000007</v>
      </c>
      <c r="O6" s="187"/>
      <c r="W6" s="125"/>
      <c r="X6" s="125"/>
      <c r="Y6" s="409"/>
      <c r="Z6" s="409"/>
      <c r="AA6" s="409"/>
      <c r="AB6" s="409"/>
      <c r="AC6" s="409"/>
      <c r="AD6" s="409"/>
    </row>
    <row r="7" spans="12:30" x14ac:dyDescent="0.25">
      <c r="L7" s="126" t="s">
        <v>101</v>
      </c>
      <c r="M7" s="186">
        <v>672.2</v>
      </c>
      <c r="N7" s="187">
        <v>452.267</v>
      </c>
      <c r="O7" s="187"/>
      <c r="W7" s="125"/>
      <c r="X7" s="125"/>
      <c r="Y7" s="409"/>
      <c r="Z7" s="409"/>
      <c r="AA7" s="409"/>
      <c r="AB7" s="409"/>
      <c r="AC7" s="409"/>
      <c r="AD7" s="409"/>
    </row>
    <row r="8" spans="12:30" x14ac:dyDescent="0.25">
      <c r="L8" s="126" t="s">
        <v>102</v>
      </c>
      <c r="M8" s="186">
        <v>931.86568</v>
      </c>
      <c r="N8" s="187">
        <v>1166.825</v>
      </c>
      <c r="O8" s="187"/>
      <c r="W8" s="125"/>
      <c r="X8" s="125"/>
      <c r="Y8" s="409"/>
      <c r="Z8" s="409"/>
      <c r="AA8" s="409"/>
      <c r="AB8" s="409"/>
      <c r="AC8" s="409"/>
      <c r="AD8" s="409"/>
    </row>
    <row r="9" spans="12:30" x14ac:dyDescent="0.25">
      <c r="L9" s="126" t="s">
        <v>103</v>
      </c>
      <c r="M9" s="186">
        <v>704.18359999999996</v>
      </c>
      <c r="N9" s="187">
        <v>954.05000000000007</v>
      </c>
      <c r="O9" s="187"/>
      <c r="W9" s="125"/>
      <c r="X9" s="125"/>
      <c r="Y9" s="409"/>
      <c r="Z9" s="409"/>
      <c r="AA9" s="409"/>
      <c r="AB9" s="409"/>
      <c r="AC9" s="409"/>
      <c r="AD9" s="409"/>
    </row>
    <row r="10" spans="12:30" x14ac:dyDescent="0.25">
      <c r="L10" s="126" t="s">
        <v>104</v>
      </c>
      <c r="M10" s="186">
        <v>917</v>
      </c>
      <c r="N10" s="187">
        <v>770.49928</v>
      </c>
      <c r="O10" s="187"/>
      <c r="W10" s="125"/>
      <c r="X10" s="125"/>
      <c r="Y10" s="409"/>
      <c r="Z10" s="409"/>
      <c r="AA10" s="409"/>
      <c r="AB10" s="409"/>
      <c r="AC10" s="409"/>
      <c r="AD10" s="409"/>
    </row>
    <row r="11" spans="12:30" x14ac:dyDescent="0.25">
      <c r="L11" s="126" t="s">
        <v>105</v>
      </c>
      <c r="M11" s="186">
        <v>1276.8392000000001</v>
      </c>
      <c r="N11" s="187">
        <v>1107.6500000000001</v>
      </c>
      <c r="O11" s="187"/>
      <c r="W11" s="125"/>
      <c r="X11" s="125"/>
      <c r="Y11" s="409"/>
      <c r="Z11" s="409"/>
      <c r="AA11" s="409"/>
      <c r="AB11" s="409"/>
      <c r="AC11" s="409"/>
      <c r="AD11" s="409"/>
    </row>
    <row r="12" spans="12:30" x14ac:dyDescent="0.25">
      <c r="L12" s="126" t="s">
        <v>106</v>
      </c>
      <c r="M12" s="186">
        <v>1099.7866399999998</v>
      </c>
      <c r="N12" s="187">
        <v>858.63040000000001</v>
      </c>
      <c r="O12" s="187"/>
      <c r="W12" s="125"/>
      <c r="X12" s="125"/>
      <c r="Y12" s="409"/>
      <c r="Z12" s="409"/>
      <c r="AA12" s="409"/>
      <c r="AB12" s="409"/>
      <c r="AC12" s="409"/>
      <c r="AD12" s="409"/>
    </row>
    <row r="13" spans="12:30" x14ac:dyDescent="0.25">
      <c r="L13" s="126" t="s">
        <v>107</v>
      </c>
      <c r="M13" s="186">
        <v>977.428</v>
      </c>
      <c r="N13" s="187">
        <v>833.08699999999999</v>
      </c>
      <c r="O13" s="187"/>
      <c r="W13" s="125"/>
      <c r="X13" s="125"/>
      <c r="Y13" s="409"/>
      <c r="Z13" s="409"/>
      <c r="AA13" s="409"/>
      <c r="AB13" s="409"/>
      <c r="AC13" s="409"/>
      <c r="AD13" s="409"/>
    </row>
    <row r="14" spans="12:30" x14ac:dyDescent="0.25">
      <c r="L14" s="126" t="s">
        <v>119</v>
      </c>
      <c r="M14" s="186">
        <v>883.0025599999999</v>
      </c>
      <c r="N14" s="187">
        <v>1296.9536000000001</v>
      </c>
      <c r="O14" s="187"/>
      <c r="W14" s="125"/>
      <c r="X14" s="125"/>
      <c r="Y14" s="409"/>
      <c r="Z14" s="409"/>
      <c r="AA14" s="409"/>
      <c r="AB14" s="409"/>
      <c r="AC14" s="409"/>
      <c r="AD14" s="409"/>
    </row>
    <row r="15" spans="12:30" x14ac:dyDescent="0.25">
      <c r="L15" s="126" t="s">
        <v>109</v>
      </c>
      <c r="M15" s="186">
        <v>1053.1633999999999</v>
      </c>
      <c r="N15" s="187">
        <v>1209.0500000000002</v>
      </c>
      <c r="O15" s="187"/>
      <c r="W15" s="125"/>
      <c r="X15" s="125"/>
      <c r="Y15" s="409"/>
      <c r="Z15" s="409"/>
      <c r="AA15" s="409"/>
      <c r="AB15" s="409"/>
      <c r="AC15" s="409"/>
      <c r="AD15" s="409"/>
    </row>
    <row r="16" spans="12:30" x14ac:dyDescent="0.25">
      <c r="L16" s="126" t="s">
        <v>110</v>
      </c>
      <c r="M16" s="186">
        <v>1049.9929999999999</v>
      </c>
      <c r="N16" s="187">
        <v>801.34799999999996</v>
      </c>
      <c r="O16" s="187"/>
      <c r="W16" s="125"/>
      <c r="X16" s="125"/>
      <c r="Y16" s="409"/>
      <c r="Z16" s="409"/>
      <c r="AA16" s="409"/>
      <c r="AB16" s="409"/>
      <c r="AC16" s="409"/>
      <c r="AD16" s="409"/>
    </row>
    <row r="17" spans="2:30" hidden="1" x14ac:dyDescent="0.25">
      <c r="W17" s="125"/>
      <c r="X17" s="125"/>
      <c r="Y17" s="409"/>
      <c r="Z17" s="409"/>
      <c r="AA17" s="409"/>
      <c r="AB17" s="409"/>
      <c r="AC17" s="409"/>
      <c r="AD17" s="409"/>
    </row>
    <row r="18" spans="2:30" x14ac:dyDescent="0.25">
      <c r="B18" s="469" t="s">
        <v>111</v>
      </c>
      <c r="C18" s="469"/>
      <c r="D18" s="469"/>
      <c r="E18" s="469"/>
      <c r="F18" s="469"/>
      <c r="G18" s="469"/>
      <c r="H18" s="469"/>
      <c r="I18" s="469"/>
      <c r="J18" s="469"/>
      <c r="K18" s="469"/>
      <c r="L18" s="406" t="s">
        <v>177</v>
      </c>
      <c r="M18" s="407">
        <f t="shared" ref="M18:N18" si="0">SUM(M5:M17)</f>
        <v>11491.11592</v>
      </c>
      <c r="N18" s="407">
        <f t="shared" si="0"/>
        <v>10934.210280000001</v>
      </c>
      <c r="O18" s="407">
        <f t="shared" ref="O18" si="1">SUM(O5:O17)</f>
        <v>675.58</v>
      </c>
      <c r="W18" s="125"/>
      <c r="X18" s="125"/>
      <c r="Y18" s="409"/>
      <c r="Z18" s="409"/>
      <c r="AA18" s="409"/>
      <c r="AB18" s="409"/>
      <c r="AC18" s="409"/>
      <c r="AD18" s="409"/>
    </row>
    <row r="19" spans="2:30" x14ac:dyDescent="0.25">
      <c r="W19" s="125"/>
      <c r="X19" s="125"/>
      <c r="Y19" s="409"/>
      <c r="Z19" s="409"/>
      <c r="AA19" s="409"/>
      <c r="AB19" s="409"/>
      <c r="AC19" s="409"/>
      <c r="AD19" s="409"/>
    </row>
    <row r="20" spans="2:30" x14ac:dyDescent="0.25">
      <c r="W20" s="125"/>
      <c r="X20" s="125"/>
      <c r="Y20" s="409"/>
      <c r="Z20" s="409"/>
      <c r="AA20" s="409"/>
      <c r="AB20" s="409"/>
      <c r="AC20" s="409"/>
      <c r="AD20" s="409"/>
    </row>
    <row r="21" spans="2:30" x14ac:dyDescent="0.25">
      <c r="M21" s="126">
        <v>2024</v>
      </c>
      <c r="N21" s="126">
        <v>2025</v>
      </c>
      <c r="O21" s="126">
        <v>2026</v>
      </c>
      <c r="W21" s="125"/>
      <c r="X21" s="125"/>
      <c r="Y21" s="409"/>
      <c r="Z21" s="409"/>
      <c r="AA21" s="409"/>
      <c r="AB21" s="409"/>
      <c r="AC21" s="409"/>
      <c r="AD21" s="409"/>
    </row>
    <row r="22" spans="2:30" x14ac:dyDescent="0.25">
      <c r="L22" s="126" t="s">
        <v>99</v>
      </c>
      <c r="M22" s="186">
        <v>799.36534800005916</v>
      </c>
      <c r="N22" s="187">
        <v>694.47632724772745</v>
      </c>
      <c r="O22" s="187">
        <v>588.19595014654067</v>
      </c>
      <c r="W22" s="125"/>
      <c r="X22" s="125"/>
      <c r="Y22" s="409"/>
      <c r="Z22" s="409"/>
      <c r="AA22" s="409"/>
      <c r="AB22" s="409"/>
      <c r="AC22" s="409"/>
      <c r="AD22" s="409"/>
    </row>
    <row r="23" spans="2:30" x14ac:dyDescent="0.25">
      <c r="L23" s="126" t="s">
        <v>100</v>
      </c>
      <c r="M23" s="186">
        <v>711.94479068673559</v>
      </c>
      <c r="N23" s="187">
        <v>653.65453997347163</v>
      </c>
      <c r="O23" s="187"/>
      <c r="W23" s="125"/>
      <c r="X23" s="125"/>
      <c r="Y23" s="409"/>
      <c r="Z23" s="409"/>
      <c r="AA23" s="409"/>
      <c r="AB23" s="409"/>
      <c r="AC23" s="409"/>
      <c r="AD23" s="409"/>
    </row>
    <row r="24" spans="2:30" x14ac:dyDescent="0.25">
      <c r="L24" s="126" t="s">
        <v>101</v>
      </c>
      <c r="M24" s="186">
        <v>706.93137459089553</v>
      </c>
      <c r="N24" s="187">
        <v>568.88954975711249</v>
      </c>
      <c r="O24" s="187"/>
      <c r="W24" s="125"/>
      <c r="X24" s="125"/>
      <c r="Y24" s="409"/>
      <c r="Z24" s="409"/>
      <c r="AA24" s="409"/>
      <c r="AB24" s="409"/>
      <c r="AC24" s="409"/>
      <c r="AD24" s="409"/>
    </row>
    <row r="25" spans="2:30" x14ac:dyDescent="0.25">
      <c r="L25" s="126" t="s">
        <v>102</v>
      </c>
      <c r="M25" s="186">
        <v>681.84466241958808</v>
      </c>
      <c r="N25" s="187">
        <v>593.51095494182925</v>
      </c>
      <c r="O25" s="187"/>
      <c r="W25" s="125"/>
      <c r="X25" s="125"/>
      <c r="Y25" s="409"/>
      <c r="Z25" s="409"/>
      <c r="AA25" s="409"/>
      <c r="AB25" s="409"/>
      <c r="AC25" s="409"/>
      <c r="AD25" s="409"/>
    </row>
    <row r="26" spans="2:30" x14ac:dyDescent="0.25">
      <c r="L26" s="126" t="s">
        <v>103</v>
      </c>
      <c r="M26" s="186">
        <v>655.41919749338103</v>
      </c>
      <c r="N26" s="187">
        <v>638.81484198941348</v>
      </c>
      <c r="O26" s="187"/>
      <c r="W26" s="125"/>
      <c r="X26" s="125"/>
      <c r="Y26" s="409"/>
      <c r="Z26" s="409"/>
      <c r="AA26" s="409"/>
      <c r="AB26" s="409"/>
      <c r="AC26" s="409"/>
      <c r="AD26" s="409"/>
    </row>
    <row r="27" spans="2:30" x14ac:dyDescent="0.25">
      <c r="L27" s="126" t="s">
        <v>104</v>
      </c>
      <c r="M27" s="186">
        <v>798</v>
      </c>
      <c r="N27" s="187">
        <v>585.69909370973073</v>
      </c>
      <c r="O27" s="187"/>
      <c r="W27" s="125"/>
      <c r="X27" s="125"/>
      <c r="Y27" s="409"/>
      <c r="Z27" s="409"/>
      <c r="AA27" s="409"/>
      <c r="AB27" s="409"/>
      <c r="AC27" s="409"/>
      <c r="AD27" s="409"/>
    </row>
    <row r="28" spans="2:30" x14ac:dyDescent="0.25">
      <c r="L28" s="126" t="s">
        <v>105</v>
      </c>
      <c r="M28" s="186">
        <v>732.88110985314347</v>
      </c>
      <c r="N28" s="187">
        <v>548.84656705638054</v>
      </c>
      <c r="O28" s="187"/>
      <c r="W28" s="125"/>
      <c r="X28" s="125"/>
      <c r="Y28" s="409"/>
      <c r="Z28" s="409"/>
      <c r="AA28" s="409"/>
      <c r="AB28" s="409"/>
      <c r="AC28" s="409"/>
      <c r="AD28" s="409"/>
    </row>
    <row r="29" spans="2:30" x14ac:dyDescent="0.25">
      <c r="L29" s="126" t="s">
        <v>106</v>
      </c>
      <c r="M29" s="186">
        <v>711.80921055742249</v>
      </c>
      <c r="N29" s="187">
        <v>608.67475691519883</v>
      </c>
      <c r="O29" s="187"/>
      <c r="W29" s="125"/>
      <c r="X29" s="125"/>
      <c r="Y29" s="409"/>
      <c r="Z29" s="409"/>
      <c r="AA29" s="409"/>
      <c r="AB29" s="409"/>
      <c r="AC29" s="409"/>
      <c r="AD29" s="409"/>
    </row>
    <row r="30" spans="2:30" x14ac:dyDescent="0.25">
      <c r="L30" s="126" t="s">
        <v>107</v>
      </c>
      <c r="M30" s="186">
        <v>729.90905724002198</v>
      </c>
      <c r="N30" s="187">
        <v>605.36903108558897</v>
      </c>
      <c r="O30" s="187"/>
      <c r="W30" s="125"/>
      <c r="X30" s="125"/>
      <c r="Y30" s="409"/>
      <c r="Z30" s="409"/>
      <c r="AA30" s="409"/>
      <c r="AB30" s="409"/>
      <c r="AC30" s="409"/>
      <c r="AD30" s="409"/>
    </row>
    <row r="31" spans="2:30" x14ac:dyDescent="0.25">
      <c r="L31" s="126" t="s">
        <v>119</v>
      </c>
      <c r="M31" s="186">
        <v>704.15619180084809</v>
      </c>
      <c r="N31" s="187">
        <v>554.56203676060579</v>
      </c>
      <c r="O31" s="187"/>
      <c r="W31" s="125"/>
      <c r="X31" s="125"/>
      <c r="Y31" s="409"/>
      <c r="Z31" s="409"/>
      <c r="AA31" s="409"/>
      <c r="AB31" s="409"/>
      <c r="AC31" s="409"/>
      <c r="AD31" s="409"/>
    </row>
    <row r="32" spans="2:30" x14ac:dyDescent="0.25">
      <c r="L32" s="126" t="s">
        <v>109</v>
      </c>
      <c r="M32" s="186">
        <v>689.34998120899388</v>
      </c>
      <c r="N32" s="187">
        <v>606.66707745750784</v>
      </c>
      <c r="O32" s="187"/>
      <c r="W32" s="125"/>
      <c r="X32" s="125"/>
      <c r="Y32" s="409"/>
      <c r="Z32" s="409"/>
      <c r="AA32" s="409"/>
      <c r="AB32" s="409"/>
      <c r="AC32" s="409"/>
      <c r="AD32" s="409"/>
    </row>
    <row r="33" spans="2:30" x14ac:dyDescent="0.25">
      <c r="L33" s="126" t="s">
        <v>110</v>
      </c>
      <c r="M33" s="186">
        <v>883.88517828214094</v>
      </c>
      <c r="N33" s="187">
        <v>576.5368978271614</v>
      </c>
      <c r="O33" s="187"/>
      <c r="W33" s="125"/>
      <c r="X33" s="125"/>
      <c r="Y33" s="409"/>
      <c r="Z33" s="409"/>
      <c r="AA33" s="409"/>
      <c r="AB33" s="409"/>
      <c r="AC33" s="409"/>
      <c r="AD33" s="409"/>
    </row>
    <row r="34" spans="2:30" x14ac:dyDescent="0.25">
      <c r="W34" s="125"/>
      <c r="X34" s="125"/>
      <c r="Y34" s="409"/>
      <c r="Z34" s="409"/>
      <c r="AA34" s="409"/>
      <c r="AB34" s="409"/>
      <c r="AC34" s="409"/>
      <c r="AD34" s="409"/>
    </row>
    <row r="35" spans="2:30" ht="2.25" customHeight="1" x14ac:dyDescent="0.25">
      <c r="W35" s="125"/>
      <c r="X35" s="125"/>
      <c r="Y35" s="409"/>
      <c r="Z35" s="409"/>
      <c r="AA35" s="409"/>
      <c r="AB35" s="409"/>
      <c r="AC35" s="409"/>
      <c r="AD35" s="409"/>
    </row>
    <row r="36" spans="2:30" x14ac:dyDescent="0.25">
      <c r="B36" s="469" t="s">
        <v>111</v>
      </c>
      <c r="C36" s="469"/>
      <c r="D36" s="469"/>
      <c r="E36" s="469"/>
      <c r="F36" s="469"/>
      <c r="G36" s="469"/>
      <c r="H36" s="469"/>
      <c r="I36" s="469"/>
      <c r="J36" s="469"/>
      <c r="K36" s="469"/>
      <c r="W36" s="125"/>
      <c r="X36" s="125"/>
      <c r="Y36" s="409"/>
      <c r="Z36" s="409"/>
      <c r="AA36" s="409"/>
      <c r="AB36" s="409"/>
      <c r="AC36" s="409"/>
      <c r="AD36" s="409"/>
    </row>
    <row r="37" spans="2:30" x14ac:dyDescent="0.25">
      <c r="W37" s="125"/>
      <c r="X37" s="409"/>
      <c r="Y37" s="409"/>
      <c r="Z37" s="409"/>
      <c r="AA37" s="409"/>
      <c r="AB37" s="409"/>
      <c r="AC37" s="409"/>
      <c r="AD37" s="409"/>
    </row>
    <row r="38" spans="2:30" x14ac:dyDescent="0.25">
      <c r="W38" s="125"/>
      <c r="X38" s="409"/>
      <c r="Y38" s="409"/>
      <c r="Z38" s="409"/>
      <c r="AA38" s="409"/>
      <c r="AB38" s="409"/>
      <c r="AC38" s="409"/>
      <c r="AD38" s="409"/>
    </row>
    <row r="39" spans="2:30" x14ac:dyDescent="0.25">
      <c r="W39" s="125"/>
      <c r="X39" s="409"/>
      <c r="Y39" s="409"/>
      <c r="Z39" s="409"/>
      <c r="AA39" s="409"/>
      <c r="AB39" s="409"/>
      <c r="AC39" s="409"/>
      <c r="AD39" s="409"/>
    </row>
    <row r="40" spans="2:30" x14ac:dyDescent="0.25">
      <c r="W40" s="125"/>
      <c r="X40" s="409"/>
      <c r="Y40" s="409"/>
      <c r="Z40" s="409"/>
      <c r="AA40" s="409"/>
      <c r="AB40" s="409"/>
      <c r="AC40" s="409"/>
      <c r="AD40" s="409"/>
    </row>
    <row r="41" spans="2:30" x14ac:dyDescent="0.25">
      <c r="W41" s="125"/>
      <c r="X41" s="409"/>
      <c r="Y41" s="409"/>
      <c r="Z41" s="409"/>
      <c r="AA41" s="409"/>
      <c r="AB41" s="409"/>
      <c r="AC41" s="409"/>
      <c r="AD41" s="409"/>
    </row>
    <row r="42" spans="2:30" x14ac:dyDescent="0.25">
      <c r="W42" s="409"/>
      <c r="X42" s="409"/>
      <c r="Y42" s="409"/>
      <c r="Z42" s="409"/>
      <c r="AA42" s="409"/>
      <c r="AB42" s="409"/>
      <c r="AC42" s="409"/>
      <c r="AD42" s="409"/>
    </row>
    <row r="43" spans="2:30" x14ac:dyDescent="0.25">
      <c r="W43" s="409"/>
      <c r="X43" s="409"/>
      <c r="Y43" s="409"/>
      <c r="Z43" s="409"/>
      <c r="AA43" s="409"/>
      <c r="AB43" s="409"/>
      <c r="AC43" s="409"/>
      <c r="AD43" s="409"/>
    </row>
    <row r="44" spans="2:30" x14ac:dyDescent="0.25">
      <c r="W44" s="409"/>
      <c r="X44" s="409"/>
      <c r="Y44" s="409"/>
      <c r="Z44" s="409"/>
      <c r="AA44" s="409"/>
      <c r="AB44" s="409"/>
      <c r="AC44" s="409"/>
      <c r="AD44" s="409"/>
    </row>
    <row r="45" spans="2:30" x14ac:dyDescent="0.25">
      <c r="W45" s="409"/>
      <c r="X45" s="409"/>
      <c r="Y45" s="409"/>
      <c r="Z45" s="409"/>
      <c r="AA45" s="409"/>
      <c r="AB45" s="409"/>
      <c r="AC45" s="409"/>
      <c r="AD45" s="409"/>
    </row>
    <row r="46" spans="2:30" x14ac:dyDescent="0.25">
      <c r="W46" s="409"/>
      <c r="X46" s="409"/>
      <c r="Y46" s="409"/>
      <c r="Z46" s="409"/>
      <c r="AA46" s="409"/>
      <c r="AB46" s="409"/>
      <c r="AC46" s="409"/>
      <c r="AD46" s="409"/>
    </row>
    <row r="47" spans="2:30" x14ac:dyDescent="0.25">
      <c r="W47" s="409"/>
      <c r="X47" s="409"/>
      <c r="Y47" s="409"/>
      <c r="Z47" s="409"/>
      <c r="AA47" s="409"/>
      <c r="AB47" s="409"/>
      <c r="AC47" s="409"/>
      <c r="AD47" s="409"/>
    </row>
    <row r="48" spans="2:30" x14ac:dyDescent="0.25">
      <c r="W48" s="409"/>
      <c r="X48" s="409"/>
      <c r="Y48" s="409"/>
      <c r="Z48" s="409"/>
      <c r="AA48" s="409"/>
      <c r="AB48" s="409"/>
      <c r="AC48" s="409"/>
      <c r="AD48" s="409"/>
    </row>
  </sheetData>
  <mergeCells count="2">
    <mergeCell ref="B18:K18"/>
    <mergeCell ref="B36:K36"/>
  </mergeCells>
  <pageMargins left="0.25" right="0.25" top="0.75" bottom="0.75" header="0.3" footer="0.3"/>
  <pageSetup scale="98" orientation="landscape" r:id="rId1"/>
  <ignoredErrors>
    <ignoredError sqref="O18" formulaRange="1"/>
  </ignoredErrors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D4E591-B611-4D44-9ED7-808E79E2379B}">
  <sheetPr codeName="Hoja29">
    <pageSetUpPr fitToPage="1"/>
  </sheetPr>
  <dimension ref="B1:K32"/>
  <sheetViews>
    <sheetView zoomScaleNormal="100" workbookViewId="0">
      <selection activeCell="F30" sqref="F30"/>
    </sheetView>
  </sheetViews>
  <sheetFormatPr baseColWidth="10" defaultColWidth="11.42578125" defaultRowHeight="15" x14ac:dyDescent="0.25"/>
  <cols>
    <col min="1" max="1" width="4.140625" style="23" customWidth="1"/>
    <col min="2" max="2" width="18.140625" style="23" customWidth="1"/>
    <col min="3" max="10" width="11.140625" style="23" customWidth="1"/>
    <col min="11" max="16384" width="11.42578125" style="23"/>
  </cols>
  <sheetData>
    <row r="1" spans="2:10" ht="10.5" customHeight="1" thickBot="1" x14ac:dyDescent="0.3"/>
    <row r="2" spans="2:10" ht="15.75" thickBot="1" x14ac:dyDescent="0.3">
      <c r="B2" s="470" t="s">
        <v>229</v>
      </c>
      <c r="C2" s="471"/>
      <c r="D2" s="471"/>
      <c r="E2" s="471"/>
      <c r="F2" s="471"/>
      <c r="G2" s="471"/>
      <c r="H2" s="471"/>
      <c r="I2" s="471"/>
      <c r="J2" s="472"/>
    </row>
    <row r="3" spans="2:10" ht="18" customHeight="1" x14ac:dyDescent="0.25">
      <c r="B3" s="473" t="s">
        <v>282</v>
      </c>
      <c r="C3" s="474"/>
      <c r="D3" s="474"/>
      <c r="E3" s="474"/>
      <c r="F3" s="474"/>
      <c r="G3" s="474"/>
      <c r="H3" s="474"/>
      <c r="I3" s="474"/>
      <c r="J3" s="475"/>
    </row>
    <row r="4" spans="2:10" x14ac:dyDescent="0.25">
      <c r="B4" s="465" t="s">
        <v>81</v>
      </c>
      <c r="C4" s="636">
        <v>2023</v>
      </c>
      <c r="D4" s="636"/>
      <c r="E4" s="636">
        <v>2024</v>
      </c>
      <c r="F4" s="636"/>
      <c r="G4" s="636">
        <v>2025</v>
      </c>
      <c r="H4" s="636"/>
      <c r="I4" s="636" t="s">
        <v>280</v>
      </c>
      <c r="J4" s="637"/>
    </row>
    <row r="5" spans="2:10" ht="15.75" customHeight="1" x14ac:dyDescent="0.25">
      <c r="B5" s="466"/>
      <c r="C5" s="130" t="s">
        <v>82</v>
      </c>
      <c r="D5" s="131" t="s">
        <v>83</v>
      </c>
      <c r="E5" s="130" t="s">
        <v>82</v>
      </c>
      <c r="F5" s="131" t="s">
        <v>83</v>
      </c>
      <c r="G5" s="130" t="s">
        <v>82</v>
      </c>
      <c r="H5" s="131" t="s">
        <v>83</v>
      </c>
      <c r="I5" s="130" t="s">
        <v>82</v>
      </c>
      <c r="J5" s="161" t="s">
        <v>83</v>
      </c>
    </row>
    <row r="6" spans="2:10" ht="15.75" customHeight="1" x14ac:dyDescent="0.25">
      <c r="B6" s="467"/>
      <c r="C6" s="623" t="s">
        <v>243</v>
      </c>
      <c r="D6" s="624" t="s">
        <v>244</v>
      </c>
      <c r="E6" s="623" t="s">
        <v>243</v>
      </c>
      <c r="F6" s="624" t="s">
        <v>244</v>
      </c>
      <c r="G6" s="623" t="s">
        <v>243</v>
      </c>
      <c r="H6" s="624" t="s">
        <v>244</v>
      </c>
      <c r="I6" s="623" t="s">
        <v>243</v>
      </c>
      <c r="J6" s="625" t="s">
        <v>244</v>
      </c>
    </row>
    <row r="7" spans="2:10" ht="17.25" customHeight="1" x14ac:dyDescent="0.25">
      <c r="B7" s="626" t="s">
        <v>86</v>
      </c>
      <c r="C7" s="627"/>
      <c r="D7" s="628"/>
      <c r="E7" s="627">
        <v>55.308</v>
      </c>
      <c r="F7" s="628">
        <v>4277.8784262674471</v>
      </c>
      <c r="G7" s="627">
        <v>6.720000000000001E-2</v>
      </c>
      <c r="H7" s="628">
        <v>4299.9999999999991</v>
      </c>
      <c r="I7" s="627"/>
      <c r="J7" s="629"/>
    </row>
    <row r="8" spans="2:10" ht="16.5" customHeight="1" x14ac:dyDescent="0.25">
      <c r="B8" s="638" t="s">
        <v>125</v>
      </c>
      <c r="C8" s="138"/>
      <c r="D8" s="139"/>
      <c r="E8" s="138">
        <v>0.876</v>
      </c>
      <c r="F8" s="139">
        <v>5420.5479452054788</v>
      </c>
      <c r="G8" s="138">
        <v>2.617</v>
      </c>
      <c r="H8" s="139">
        <v>3687.3519296904851</v>
      </c>
      <c r="I8" s="138"/>
      <c r="J8" s="141"/>
    </row>
    <row r="9" spans="2:10" ht="16.5" customHeight="1" x14ac:dyDescent="0.25">
      <c r="B9" s="638" t="s">
        <v>126</v>
      </c>
      <c r="C9" s="138"/>
      <c r="D9" s="139"/>
      <c r="E9" s="138"/>
      <c r="F9" s="139"/>
      <c r="G9" s="138">
        <v>1.0707800000000001</v>
      </c>
      <c r="H9" s="139">
        <v>11378.247632566914</v>
      </c>
      <c r="I9" s="138"/>
      <c r="J9" s="141"/>
    </row>
    <row r="10" spans="2:10" ht="16.5" customHeight="1" x14ac:dyDescent="0.25">
      <c r="B10" s="638" t="s">
        <v>88</v>
      </c>
      <c r="C10" s="138"/>
      <c r="D10" s="139"/>
      <c r="E10" s="138">
        <v>1.7100799999999998</v>
      </c>
      <c r="F10" s="139">
        <v>4459.1247193113777</v>
      </c>
      <c r="G10" s="138"/>
      <c r="H10" s="139"/>
      <c r="I10" s="138"/>
      <c r="J10" s="141"/>
    </row>
    <row r="11" spans="2:10" ht="16.5" customHeight="1" x14ac:dyDescent="0.25">
      <c r="B11" s="638" t="s">
        <v>89</v>
      </c>
      <c r="C11" s="138"/>
      <c r="D11" s="139"/>
      <c r="E11" s="138">
        <v>0.84</v>
      </c>
      <c r="F11" s="139">
        <v>6505.8571428571431</v>
      </c>
      <c r="G11" s="138">
        <v>2.5100000000000002</v>
      </c>
      <c r="H11" s="139">
        <v>5689.0478087649408</v>
      </c>
      <c r="I11" s="138"/>
      <c r="J11" s="141"/>
    </row>
    <row r="12" spans="2:10" ht="16.5" customHeight="1" x14ac:dyDescent="0.25">
      <c r="B12" s="638" t="s">
        <v>90</v>
      </c>
      <c r="C12" s="138">
        <v>3.0940000000000003</v>
      </c>
      <c r="D12" s="139">
        <v>3174.2857142857138</v>
      </c>
      <c r="E12" s="138">
        <v>8.7887999999999984</v>
      </c>
      <c r="F12" s="139">
        <v>3914.2476788640097</v>
      </c>
      <c r="G12" s="138">
        <v>11.959999999999997</v>
      </c>
      <c r="H12" s="139">
        <v>4249.739130434783</v>
      </c>
      <c r="I12" s="138">
        <v>2.5477000000000003</v>
      </c>
      <c r="J12" s="141">
        <v>4346.2888095144635</v>
      </c>
    </row>
    <row r="13" spans="2:10" ht="16.5" customHeight="1" x14ac:dyDescent="0.25">
      <c r="B13" s="638" t="s">
        <v>127</v>
      </c>
      <c r="C13" s="138"/>
      <c r="D13" s="139"/>
      <c r="E13" s="138">
        <v>0.69840000000000002</v>
      </c>
      <c r="F13" s="139">
        <v>4284.149484536083</v>
      </c>
      <c r="G13" s="138">
        <v>8.1906999999999996</v>
      </c>
      <c r="H13" s="139">
        <v>6086.622632986192</v>
      </c>
      <c r="I13" s="138"/>
      <c r="J13" s="141"/>
    </row>
    <row r="14" spans="2:10" ht="16.5" customHeight="1" x14ac:dyDescent="0.25">
      <c r="B14" s="638" t="s">
        <v>112</v>
      </c>
      <c r="C14" s="138">
        <v>0.45</v>
      </c>
      <c r="D14" s="139">
        <v>1626.6666666666665</v>
      </c>
      <c r="E14" s="138">
        <v>2.8820000000000002E-2</v>
      </c>
      <c r="F14" s="139">
        <v>2858.0846634281747</v>
      </c>
      <c r="G14" s="138">
        <v>0.64771000000000001</v>
      </c>
      <c r="H14" s="139">
        <v>15754.874866838554</v>
      </c>
      <c r="I14" s="138"/>
      <c r="J14" s="141"/>
    </row>
    <row r="15" spans="2:10" ht="16.5" customHeight="1" x14ac:dyDescent="0.25">
      <c r="B15" s="638" t="s">
        <v>92</v>
      </c>
      <c r="C15" s="138"/>
      <c r="D15" s="139"/>
      <c r="E15" s="138">
        <v>7.776000000000001E-2</v>
      </c>
      <c r="F15" s="139">
        <v>4768.5185185185182</v>
      </c>
      <c r="G15" s="138">
        <v>4.2470999999999997</v>
      </c>
      <c r="H15" s="139">
        <v>4878.905606178334</v>
      </c>
      <c r="I15" s="138"/>
      <c r="J15" s="141"/>
    </row>
    <row r="16" spans="2:10" ht="16.5" customHeight="1" x14ac:dyDescent="0.25">
      <c r="B16" s="638" t="s">
        <v>128</v>
      </c>
      <c r="C16" s="138"/>
      <c r="D16" s="139"/>
      <c r="E16" s="138">
        <v>7.776000000000001E-2</v>
      </c>
      <c r="F16" s="139">
        <v>4768.5185185185182</v>
      </c>
      <c r="G16" s="138">
        <v>1.37456</v>
      </c>
      <c r="H16" s="139">
        <v>6086.5149575136775</v>
      </c>
      <c r="I16" s="138"/>
      <c r="J16" s="141"/>
    </row>
    <row r="17" spans="2:11" ht="16.5" customHeight="1" x14ac:dyDescent="0.25">
      <c r="B17" s="638" t="s">
        <v>114</v>
      </c>
      <c r="C17" s="138"/>
      <c r="D17" s="139"/>
      <c r="E17" s="138">
        <v>2.4881700000000002</v>
      </c>
      <c r="F17" s="139">
        <v>11102.207646583633</v>
      </c>
      <c r="G17" s="138">
        <v>1.056</v>
      </c>
      <c r="H17" s="139">
        <v>2272.7272727272725</v>
      </c>
      <c r="I17" s="138"/>
      <c r="J17" s="141"/>
    </row>
    <row r="18" spans="2:11" ht="16.5" customHeight="1" x14ac:dyDescent="0.25">
      <c r="B18" s="638" t="s">
        <v>131</v>
      </c>
      <c r="C18" s="138"/>
      <c r="D18" s="139"/>
      <c r="E18" s="138">
        <v>8.8473600000000001</v>
      </c>
      <c r="F18" s="139">
        <v>3974.6093750000005</v>
      </c>
      <c r="G18" s="138"/>
      <c r="H18" s="139"/>
      <c r="I18" s="138"/>
      <c r="J18" s="141"/>
    </row>
    <row r="19" spans="2:11" ht="16.5" customHeight="1" x14ac:dyDescent="0.25">
      <c r="B19" s="638" t="s">
        <v>93</v>
      </c>
      <c r="C19" s="138"/>
      <c r="D19" s="139"/>
      <c r="E19" s="138">
        <v>0.53459999999999996</v>
      </c>
      <c r="F19" s="139">
        <v>3646.9135802469136</v>
      </c>
      <c r="G19" s="138">
        <v>4.4156000000000004</v>
      </c>
      <c r="H19" s="139">
        <v>3279.7309538907507</v>
      </c>
      <c r="I19" s="138"/>
      <c r="J19" s="141"/>
    </row>
    <row r="20" spans="2:11" ht="16.5" customHeight="1" x14ac:dyDescent="0.25">
      <c r="B20" s="638" t="s">
        <v>162</v>
      </c>
      <c r="C20" s="138">
        <v>130.13571999999996</v>
      </c>
      <c r="D20" s="139">
        <v>1920.2728505286636</v>
      </c>
      <c r="E20" s="138">
        <v>79.623570000000001</v>
      </c>
      <c r="F20" s="139">
        <v>2904.6500929310255</v>
      </c>
      <c r="G20" s="138">
        <v>72.922920000000019</v>
      </c>
      <c r="H20" s="139">
        <v>2241.9284636435286</v>
      </c>
      <c r="I20" s="138">
        <v>12.89808</v>
      </c>
      <c r="J20" s="141">
        <v>2422.1403495714089</v>
      </c>
    </row>
    <row r="21" spans="2:11" ht="16.5" customHeight="1" x14ac:dyDescent="0.25">
      <c r="B21" s="638" t="s">
        <v>94</v>
      </c>
      <c r="C21" s="138">
        <v>12.135480000000003</v>
      </c>
      <c r="D21" s="139">
        <v>4600.5011750668264</v>
      </c>
      <c r="E21" s="138">
        <v>36.620000000000005</v>
      </c>
      <c r="F21" s="139">
        <v>3867.2542326597486</v>
      </c>
      <c r="G21" s="138">
        <v>5.9240000000000004</v>
      </c>
      <c r="H21" s="139">
        <v>3972.1978392977712</v>
      </c>
      <c r="I21" s="138">
        <v>0.58600000000000008</v>
      </c>
      <c r="J21" s="141">
        <v>2883.4470989761085</v>
      </c>
    </row>
    <row r="22" spans="2:11" ht="16.5" customHeight="1" x14ac:dyDescent="0.25">
      <c r="B22" s="638" t="s">
        <v>163</v>
      </c>
      <c r="C22" s="138"/>
      <c r="D22" s="139"/>
      <c r="E22" s="138">
        <v>1.8900000000000001</v>
      </c>
      <c r="F22" s="139">
        <v>4277.7777777777774</v>
      </c>
      <c r="G22" s="138"/>
      <c r="H22" s="139"/>
      <c r="I22" s="138"/>
      <c r="J22" s="141"/>
    </row>
    <row r="23" spans="2:11" ht="16.5" customHeight="1" x14ac:dyDescent="0.25">
      <c r="B23" s="638" t="s">
        <v>95</v>
      </c>
      <c r="C23" s="138">
        <v>10.036499999999998</v>
      </c>
      <c r="D23" s="139">
        <v>3161.6748866636781</v>
      </c>
      <c r="E23" s="138">
        <v>57.551520000000004</v>
      </c>
      <c r="F23" s="139">
        <v>1010.7413322880089</v>
      </c>
      <c r="G23" s="138">
        <v>6.6449999999999996</v>
      </c>
      <c r="H23" s="139">
        <v>3671.7080511662907</v>
      </c>
      <c r="I23" s="138"/>
      <c r="J23" s="141"/>
      <c r="K23" s="23" t="s">
        <v>76</v>
      </c>
    </row>
    <row r="24" spans="2:11" ht="16.5" customHeight="1" x14ac:dyDescent="0.25">
      <c r="B24" s="638" t="s">
        <v>133</v>
      </c>
      <c r="C24" s="138">
        <v>5.1336000000000004</v>
      </c>
      <c r="D24" s="139">
        <v>1819.4444444444441</v>
      </c>
      <c r="E24" s="138">
        <v>8.0910700000000002</v>
      </c>
      <c r="F24" s="139">
        <v>5976.8584377591596</v>
      </c>
      <c r="G24" s="138">
        <v>4.4124499999999998</v>
      </c>
      <c r="H24" s="139">
        <v>6206.3842083196414</v>
      </c>
      <c r="I24" s="138"/>
      <c r="J24" s="141"/>
    </row>
    <row r="25" spans="2:11" ht="16.5" customHeight="1" x14ac:dyDescent="0.25">
      <c r="B25" s="638" t="s">
        <v>96</v>
      </c>
      <c r="C25" s="138"/>
      <c r="D25" s="139"/>
      <c r="E25" s="138">
        <v>6.1436699999999993</v>
      </c>
      <c r="F25" s="139">
        <v>4351.2591008306117</v>
      </c>
      <c r="G25" s="138">
        <v>4.0502000000000002</v>
      </c>
      <c r="H25" s="139">
        <v>5064.3745987852453</v>
      </c>
      <c r="I25" s="138"/>
      <c r="J25" s="141"/>
    </row>
    <row r="26" spans="2:11" ht="16.5" customHeight="1" thickBot="1" x14ac:dyDescent="0.3">
      <c r="B26" s="639" t="s">
        <v>97</v>
      </c>
      <c r="C26" s="630">
        <v>160.98529999999997</v>
      </c>
      <c r="D26" s="631">
        <v>2219.7745384205878</v>
      </c>
      <c r="E26" s="630">
        <v>270.11781999999994</v>
      </c>
      <c r="F26" s="631">
        <v>3225.5150733853839</v>
      </c>
      <c r="G26" s="630">
        <v>132.11122</v>
      </c>
      <c r="H26" s="631">
        <v>3425.6845103693686</v>
      </c>
      <c r="I26" s="630">
        <v>16.031780000000001</v>
      </c>
      <c r="J26" s="632">
        <v>2744.7794318534811</v>
      </c>
    </row>
    <row r="27" spans="2:11" ht="43.5" customHeight="1" thickBot="1" x14ac:dyDescent="0.3">
      <c r="B27" s="547" t="s">
        <v>281</v>
      </c>
      <c r="C27" s="548"/>
      <c r="D27" s="548"/>
      <c r="E27" s="548"/>
      <c r="F27" s="548"/>
      <c r="G27" s="548"/>
      <c r="H27" s="548"/>
      <c r="I27" s="548"/>
      <c r="J27" s="549"/>
    </row>
    <row r="30" spans="2:11" x14ac:dyDescent="0.25">
      <c r="I30" s="23" t="s">
        <v>76</v>
      </c>
    </row>
    <row r="32" spans="2:11" x14ac:dyDescent="0.25">
      <c r="G32" s="23" t="s">
        <v>76</v>
      </c>
    </row>
  </sheetData>
  <mergeCells count="8">
    <mergeCell ref="B2:J2"/>
    <mergeCell ref="B3:J3"/>
    <mergeCell ref="B27:J27"/>
    <mergeCell ref="C4:D4"/>
    <mergeCell ref="E4:F4"/>
    <mergeCell ref="G4:H4"/>
    <mergeCell ref="I4:J4"/>
    <mergeCell ref="B4:B6"/>
  </mergeCells>
  <pageMargins left="0.25" right="0.25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20F6D-D122-4266-A7E2-1704D9F26EDB}">
  <sheetPr codeName="Hoja3">
    <pageSetUpPr fitToPage="1"/>
  </sheetPr>
  <dimension ref="A1:AC46"/>
  <sheetViews>
    <sheetView zoomScaleNormal="100" workbookViewId="0">
      <selection activeCell="D23" sqref="D23"/>
    </sheetView>
  </sheetViews>
  <sheetFormatPr baseColWidth="10" defaultColWidth="11.42578125" defaultRowHeight="12.75" x14ac:dyDescent="0.2"/>
  <cols>
    <col min="1" max="1" width="2.42578125" style="59" customWidth="1"/>
    <col min="2" max="2" width="7.7109375" style="59" customWidth="1"/>
    <col min="3" max="10" width="14.5703125" style="59" customWidth="1"/>
    <col min="11" max="11" width="0" style="60" hidden="1" customWidth="1"/>
    <col min="12" max="16" width="11.42578125" style="60" hidden="1" customWidth="1"/>
    <col min="17" max="20" width="14.28515625" style="60" hidden="1" customWidth="1"/>
    <col min="21" max="23" width="0" style="60" hidden="1" customWidth="1"/>
    <col min="24" max="24" width="19.7109375" style="60" hidden="1" customWidth="1"/>
    <col min="25" max="25" width="11.42578125" style="59"/>
    <col min="26" max="26" width="11.7109375" style="59" bestFit="1" customWidth="1"/>
    <col min="27" max="16384" width="11.42578125" style="59"/>
  </cols>
  <sheetData>
    <row r="1" spans="2:29" ht="13.5" thickBot="1" x14ac:dyDescent="0.25"/>
    <row r="2" spans="2:29" ht="13.5" thickBot="1" x14ac:dyDescent="0.25">
      <c r="B2" s="429" t="s">
        <v>211</v>
      </c>
      <c r="C2" s="430"/>
      <c r="D2" s="430"/>
      <c r="E2" s="430"/>
      <c r="F2" s="430"/>
      <c r="G2" s="430"/>
      <c r="H2" s="430"/>
      <c r="I2" s="431"/>
      <c r="J2" s="432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</row>
    <row r="3" spans="2:29" ht="22.7" customHeight="1" x14ac:dyDescent="0.2">
      <c r="B3" s="433" t="s">
        <v>235</v>
      </c>
      <c r="C3" s="434"/>
      <c r="D3" s="434"/>
      <c r="E3" s="434"/>
      <c r="F3" s="434"/>
      <c r="G3" s="434"/>
      <c r="H3" s="434"/>
      <c r="I3" s="435"/>
      <c r="J3" s="436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</row>
    <row r="4" spans="2:29" ht="16.5" customHeight="1" thickBot="1" x14ac:dyDescent="0.25">
      <c r="B4" s="437" t="s">
        <v>69</v>
      </c>
      <c r="C4" s="442" t="s">
        <v>70</v>
      </c>
      <c r="D4" s="442" t="s">
        <v>242</v>
      </c>
      <c r="E4" s="442" t="s">
        <v>236</v>
      </c>
      <c r="F4" s="444" t="s">
        <v>240</v>
      </c>
      <c r="G4" s="445"/>
      <c r="H4" s="445"/>
      <c r="I4" s="446"/>
      <c r="J4" s="64" t="s">
        <v>241</v>
      </c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</row>
    <row r="5" spans="2:29" ht="16.5" customHeight="1" thickBot="1" x14ac:dyDescent="0.25">
      <c r="B5" s="438"/>
      <c r="C5" s="443"/>
      <c r="D5" s="443"/>
      <c r="E5" s="443"/>
      <c r="F5" s="123" t="s">
        <v>232</v>
      </c>
      <c r="G5" s="123" t="s">
        <v>233</v>
      </c>
      <c r="H5" s="123" t="s">
        <v>234</v>
      </c>
      <c r="I5" s="123" t="s">
        <v>177</v>
      </c>
      <c r="J5" s="124" t="s">
        <v>177</v>
      </c>
      <c r="K5" s="65"/>
      <c r="L5" s="65"/>
      <c r="M5" s="65"/>
      <c r="N5" s="66" t="s">
        <v>71</v>
      </c>
      <c r="O5" s="67" t="s">
        <v>72</v>
      </c>
      <c r="P5" s="65"/>
      <c r="Q5" s="68" t="s">
        <v>73</v>
      </c>
      <c r="R5" s="69" t="s">
        <v>74</v>
      </c>
      <c r="S5" s="65" t="s">
        <v>75</v>
      </c>
      <c r="T5" s="65"/>
      <c r="U5" s="62"/>
    </row>
    <row r="6" spans="2:29" ht="17.25" customHeight="1" thickBot="1" x14ac:dyDescent="0.25">
      <c r="B6" s="119">
        <v>2013</v>
      </c>
      <c r="C6" s="120">
        <v>126833</v>
      </c>
      <c r="D6" s="120">
        <v>680382</v>
      </c>
      <c r="E6" s="120">
        <v>53.6</v>
      </c>
      <c r="F6" s="120">
        <v>2697</v>
      </c>
      <c r="G6" s="120">
        <v>44168</v>
      </c>
      <c r="H6" s="120">
        <v>165701.25839999999</v>
      </c>
      <c r="I6" s="121">
        <v>212566.25839999999</v>
      </c>
      <c r="J6" s="122">
        <v>17.070619999999998</v>
      </c>
      <c r="K6" s="73">
        <f t="shared" ref="K6:K11" si="0">(C7/C6)-1</f>
        <v>7.4948948617473476E-2</v>
      </c>
      <c r="L6" s="73">
        <f t="shared" ref="L6:L13" si="1">H6/D6</f>
        <v>0.24354150815277298</v>
      </c>
      <c r="M6" s="73"/>
      <c r="N6" s="74" t="e">
        <f>(C6-#REF!)/#REF!*100</f>
        <v>#REF!</v>
      </c>
      <c r="O6" s="75" t="e">
        <f>(D6-#REF!)/#REF!*100</f>
        <v>#REF!</v>
      </c>
      <c r="P6" s="76"/>
      <c r="Q6" s="77">
        <f t="shared" ref="Q6:Q12" si="2">SUM(F6:H6)</f>
        <v>212566.25839999999</v>
      </c>
      <c r="R6" s="78">
        <f t="shared" ref="R6:R13" si="3">H6/Q6*100</f>
        <v>77.95275677675474</v>
      </c>
      <c r="S6" s="76"/>
      <c r="T6" s="76"/>
      <c r="U6" s="76"/>
      <c r="Y6" s="79"/>
      <c r="Z6" s="80"/>
    </row>
    <row r="7" spans="2:29" ht="17.25" customHeight="1" thickBot="1" x14ac:dyDescent="0.25">
      <c r="B7" s="70">
        <v>2014</v>
      </c>
      <c r="C7" s="8">
        <v>136339</v>
      </c>
      <c r="D7" s="8">
        <v>609926</v>
      </c>
      <c r="E7" s="8">
        <v>44.7</v>
      </c>
      <c r="F7" s="8">
        <v>2399</v>
      </c>
      <c r="G7" s="8">
        <v>54349</v>
      </c>
      <c r="H7" s="8">
        <v>177270.63058999999</v>
      </c>
      <c r="I7" s="71">
        <v>234018.63058999999</v>
      </c>
      <c r="J7" s="72">
        <v>7.6492400000000007</v>
      </c>
      <c r="K7" s="73">
        <f t="shared" si="0"/>
        <v>-0.33658747680414258</v>
      </c>
      <c r="L7" s="73">
        <f t="shared" si="1"/>
        <v>0.2906428494440309</v>
      </c>
      <c r="M7" s="73"/>
      <c r="N7" s="74">
        <f t="shared" ref="N7:N12" si="4">(C7-C6)/C6*100</f>
        <v>7.494894861747337</v>
      </c>
      <c r="O7" s="75">
        <f t="shared" ref="O7:O12" si="5">(D7-D6)/D6*100</f>
        <v>-10.355359195275597</v>
      </c>
      <c r="P7" s="76"/>
      <c r="Q7" s="77">
        <f t="shared" si="2"/>
        <v>234018.63058999999</v>
      </c>
      <c r="R7" s="78">
        <f t="shared" si="3"/>
        <v>75.750648631295377</v>
      </c>
      <c r="S7" s="76"/>
      <c r="T7" s="76"/>
      <c r="U7" s="76"/>
      <c r="Y7" s="79"/>
      <c r="Z7" s="80"/>
    </row>
    <row r="8" spans="2:29" ht="17.25" customHeight="1" thickBot="1" x14ac:dyDescent="0.25">
      <c r="B8" s="70">
        <v>2015</v>
      </c>
      <c r="C8" s="8">
        <v>90449</v>
      </c>
      <c r="D8" s="8">
        <v>421048</v>
      </c>
      <c r="E8" s="8">
        <v>46.6</v>
      </c>
      <c r="F8" s="8">
        <v>9175</v>
      </c>
      <c r="G8" s="8">
        <v>61219</v>
      </c>
      <c r="H8" s="8">
        <v>204309.1905</v>
      </c>
      <c r="I8" s="71">
        <v>274703.19050000003</v>
      </c>
      <c r="J8" s="72">
        <v>42.70617</v>
      </c>
      <c r="K8" s="73">
        <f t="shared" si="0"/>
        <v>0.1918871408196885</v>
      </c>
      <c r="L8" s="73">
        <f t="shared" si="1"/>
        <v>0.48523966507381583</v>
      </c>
      <c r="M8" s="73"/>
      <c r="N8" s="74">
        <f t="shared" si="4"/>
        <v>-33.658747680414265</v>
      </c>
      <c r="O8" s="75">
        <f t="shared" si="5"/>
        <v>-30.967363253902931</v>
      </c>
      <c r="P8" s="76"/>
      <c r="Q8" s="77">
        <f t="shared" si="2"/>
        <v>274703.19050000003</v>
      </c>
      <c r="R8" s="78">
        <f t="shared" si="3"/>
        <v>74.374524055627958</v>
      </c>
      <c r="S8" s="76"/>
      <c r="T8" s="76"/>
      <c r="U8" s="76"/>
      <c r="Y8" s="79"/>
      <c r="Z8" s="80"/>
    </row>
    <row r="9" spans="2:29" ht="17.25" customHeight="1" thickBot="1" x14ac:dyDescent="0.25">
      <c r="B9" s="70">
        <v>2016</v>
      </c>
      <c r="C9" s="8">
        <v>107805</v>
      </c>
      <c r="D9" s="8">
        <v>533080</v>
      </c>
      <c r="E9" s="8">
        <v>49.4</v>
      </c>
      <c r="F9" s="8">
        <v>2757.1499999999992</v>
      </c>
      <c r="G9" s="8">
        <v>7170.78</v>
      </c>
      <c r="H9" s="8">
        <v>182839.76158000005</v>
      </c>
      <c r="I9" s="71">
        <v>192767.69158000004</v>
      </c>
      <c r="J9" s="72">
        <v>8251.9765299999999</v>
      </c>
      <c r="K9" s="73">
        <f t="shared" si="0"/>
        <v>0.26912480868234301</v>
      </c>
      <c r="L9" s="73">
        <f t="shared" si="1"/>
        <v>0.34298747201170565</v>
      </c>
      <c r="M9" s="73"/>
      <c r="N9" s="74">
        <f t="shared" si="4"/>
        <v>19.188714081968843</v>
      </c>
      <c r="O9" s="75">
        <f t="shared" si="5"/>
        <v>26.607892686819557</v>
      </c>
      <c r="P9" s="76"/>
      <c r="Q9" s="77">
        <f t="shared" si="2"/>
        <v>192767.69158000004</v>
      </c>
      <c r="R9" s="78">
        <f t="shared" si="3"/>
        <v>94.849795669270733</v>
      </c>
      <c r="S9" s="76"/>
      <c r="T9" s="76"/>
      <c r="U9" s="76"/>
      <c r="Y9" s="79"/>
      <c r="Z9" s="80"/>
      <c r="AC9" s="59" t="s">
        <v>76</v>
      </c>
    </row>
    <row r="10" spans="2:29" ht="17.25" customHeight="1" thickBot="1" x14ac:dyDescent="0.25">
      <c r="B10" s="70">
        <v>2017</v>
      </c>
      <c r="C10" s="8">
        <v>136818</v>
      </c>
      <c r="D10" s="8">
        <v>713102</v>
      </c>
      <c r="E10" s="8">
        <v>52.1</v>
      </c>
      <c r="F10" s="8">
        <v>2799.5249999999996</v>
      </c>
      <c r="G10" s="8">
        <v>31021.990000000005</v>
      </c>
      <c r="H10" s="8">
        <v>196013.91780999996</v>
      </c>
      <c r="I10" s="71">
        <v>229835.43280999997</v>
      </c>
      <c r="J10" s="72">
        <v>82.269370000000009</v>
      </c>
      <c r="K10" s="73">
        <f t="shared" si="0"/>
        <v>-0.21408001871098836</v>
      </c>
      <c r="L10" s="73">
        <f t="shared" si="1"/>
        <v>0.27487500779692098</v>
      </c>
      <c r="M10" s="73"/>
      <c r="N10" s="74">
        <f t="shared" si="4"/>
        <v>26.912480868234312</v>
      </c>
      <c r="O10" s="75">
        <f t="shared" si="5"/>
        <v>33.770165828768668</v>
      </c>
      <c r="P10" s="76"/>
      <c r="Q10" s="77">
        <f t="shared" si="2"/>
        <v>229835.43280999997</v>
      </c>
      <c r="R10" s="78">
        <f t="shared" si="3"/>
        <v>85.284464372401828</v>
      </c>
      <c r="S10" s="76"/>
      <c r="T10" s="76"/>
      <c r="U10" s="76"/>
      <c r="Y10" s="79"/>
      <c r="Z10" s="80"/>
    </row>
    <row r="11" spans="2:29" ht="17.25" customHeight="1" thickBot="1" x14ac:dyDescent="0.25">
      <c r="B11" s="70">
        <v>2018</v>
      </c>
      <c r="C11" s="8">
        <v>107528</v>
      </c>
      <c r="D11" s="8">
        <v>571471</v>
      </c>
      <c r="E11" s="8">
        <v>53.1</v>
      </c>
      <c r="F11" s="8">
        <v>5276.6500000000005</v>
      </c>
      <c r="G11" s="8">
        <v>32818.459000000003</v>
      </c>
      <c r="H11" s="8">
        <v>193658.1592599999</v>
      </c>
      <c r="I11" s="71">
        <v>231753.2682599999</v>
      </c>
      <c r="J11" s="72">
        <v>102.48992</v>
      </c>
      <c r="K11" s="73">
        <f t="shared" si="0"/>
        <v>-0.30606911688118443</v>
      </c>
      <c r="L11" s="73">
        <f t="shared" si="1"/>
        <v>0.33887661711617895</v>
      </c>
      <c r="M11" s="73"/>
      <c r="N11" s="74">
        <f t="shared" si="4"/>
        <v>-21.408001871098829</v>
      </c>
      <c r="O11" s="75">
        <f t="shared" si="5"/>
        <v>-19.861254070245209</v>
      </c>
      <c r="P11" s="76"/>
      <c r="Q11" s="77">
        <f t="shared" si="2"/>
        <v>231753.2682599999</v>
      </c>
      <c r="R11" s="78">
        <f t="shared" si="3"/>
        <v>83.562212828316291</v>
      </c>
      <c r="S11" s="76"/>
      <c r="T11" s="76"/>
      <c r="U11" s="76"/>
      <c r="Y11" s="79"/>
      <c r="Z11" s="80"/>
    </row>
    <row r="12" spans="2:29" ht="17.25" customHeight="1" thickBot="1" x14ac:dyDescent="0.25">
      <c r="B12" s="70">
        <v>2019</v>
      </c>
      <c r="C12" s="8">
        <v>74617</v>
      </c>
      <c r="D12" s="8">
        <v>384922</v>
      </c>
      <c r="E12" s="81">
        <v>52</v>
      </c>
      <c r="F12" s="8">
        <v>5750.9539999999997</v>
      </c>
      <c r="G12" s="8">
        <v>16789.530000000002</v>
      </c>
      <c r="H12" s="8">
        <v>217860.04787999991</v>
      </c>
      <c r="I12" s="71">
        <v>240400.53187999991</v>
      </c>
      <c r="J12" s="72">
        <v>53.42266</v>
      </c>
      <c r="K12" s="73" t="e">
        <f>(#REF!/C12)-1</f>
        <v>#REF!</v>
      </c>
      <c r="L12" s="73">
        <f t="shared" si="1"/>
        <v>0.56598492130873246</v>
      </c>
      <c r="M12" s="73"/>
      <c r="N12" s="74">
        <f t="shared" si="4"/>
        <v>-30.606911688118444</v>
      </c>
      <c r="O12" s="75">
        <f t="shared" si="5"/>
        <v>-32.643651208897737</v>
      </c>
      <c r="P12" s="76"/>
      <c r="Q12" s="77">
        <f t="shared" si="2"/>
        <v>240400.53187999991</v>
      </c>
      <c r="R12" s="78">
        <f t="shared" si="3"/>
        <v>90.62377948013382</v>
      </c>
      <c r="S12" s="76"/>
      <c r="T12" s="76"/>
      <c r="U12" s="76"/>
      <c r="Y12" s="79"/>
      <c r="Z12" s="80"/>
    </row>
    <row r="13" spans="2:29" ht="17.25" customHeight="1" x14ac:dyDescent="0.2">
      <c r="B13" s="70">
        <v>2020</v>
      </c>
      <c r="C13" s="8">
        <v>96994</v>
      </c>
      <c r="D13" s="8">
        <v>477395.6</v>
      </c>
      <c r="E13" s="81">
        <v>49.2</v>
      </c>
      <c r="F13" s="8">
        <v>2155.9</v>
      </c>
      <c r="G13" s="8">
        <v>691.71500000000003</v>
      </c>
      <c r="H13" s="8">
        <v>257544.44519999967</v>
      </c>
      <c r="I13" s="71">
        <v>260392.06019999966</v>
      </c>
      <c r="J13" s="72">
        <v>121424.66824</v>
      </c>
      <c r="K13" s="73"/>
      <c r="L13" s="73">
        <f t="shared" si="1"/>
        <v>0.53947804546166678</v>
      </c>
      <c r="M13" s="73"/>
      <c r="N13" s="82"/>
      <c r="O13" s="83"/>
      <c r="P13" s="76"/>
      <c r="Q13" s="84">
        <f>SUM(F13:J13)</f>
        <v>642208.78863999934</v>
      </c>
      <c r="R13" s="85">
        <f t="shared" si="3"/>
        <v>40.102915088627107</v>
      </c>
      <c r="S13" s="76"/>
      <c r="T13" s="76"/>
      <c r="U13" s="76"/>
      <c r="Y13" s="79"/>
      <c r="Z13" s="80"/>
    </row>
    <row r="14" spans="2:29" ht="17.25" customHeight="1" x14ac:dyDescent="0.2">
      <c r="B14" s="70">
        <v>2021</v>
      </c>
      <c r="C14" s="8">
        <v>112640</v>
      </c>
      <c r="D14" s="8">
        <v>525244.63012784102</v>
      </c>
      <c r="E14" s="86">
        <v>46.6</v>
      </c>
      <c r="F14" s="8">
        <v>949.75</v>
      </c>
      <c r="G14" s="8">
        <v>530.30104000000006</v>
      </c>
      <c r="H14" s="8">
        <v>208426.49057999998</v>
      </c>
      <c r="I14" s="71">
        <v>209906.54161999997</v>
      </c>
      <c r="J14" s="72">
        <v>88776.207530000014</v>
      </c>
      <c r="K14" s="73"/>
      <c r="L14" s="73"/>
      <c r="M14" s="73"/>
      <c r="N14" s="82"/>
      <c r="O14" s="83"/>
      <c r="P14" s="76"/>
      <c r="Q14" s="84"/>
      <c r="R14" s="85"/>
      <c r="S14" s="76"/>
      <c r="T14" s="76"/>
      <c r="U14" s="76"/>
      <c r="Y14" s="79"/>
      <c r="Z14" s="80"/>
    </row>
    <row r="15" spans="2:29" ht="17.25" customHeight="1" x14ac:dyDescent="0.2">
      <c r="B15" s="70">
        <v>2022</v>
      </c>
      <c r="C15" s="8">
        <v>123445</v>
      </c>
      <c r="D15" s="8">
        <v>578448.05786300101</v>
      </c>
      <c r="E15" s="86">
        <v>46.858767699218333</v>
      </c>
      <c r="F15" s="8">
        <v>1273.165</v>
      </c>
      <c r="G15" s="8">
        <v>67097.63155999998</v>
      </c>
      <c r="H15" s="8">
        <v>252800.27654000017</v>
      </c>
      <c r="I15" s="71">
        <v>321171.07310000015</v>
      </c>
      <c r="J15" s="72">
        <v>756.28257000000008</v>
      </c>
      <c r="K15" s="73"/>
      <c r="L15" s="73"/>
      <c r="M15" s="73"/>
      <c r="N15" s="82"/>
      <c r="O15" s="83"/>
      <c r="P15" s="76"/>
      <c r="Q15" s="84"/>
      <c r="R15" s="85"/>
      <c r="S15" s="76"/>
      <c r="T15" s="76"/>
      <c r="U15" s="76"/>
      <c r="Y15" s="79"/>
      <c r="Z15" s="80"/>
    </row>
    <row r="16" spans="2:29" ht="17.25" customHeight="1" x14ac:dyDescent="0.2">
      <c r="B16" s="70">
        <v>2023</v>
      </c>
      <c r="C16" s="8">
        <v>71685</v>
      </c>
      <c r="D16" s="8">
        <v>333069.54813469405</v>
      </c>
      <c r="E16" s="86">
        <v>46.462934802914702</v>
      </c>
      <c r="F16" s="8">
        <v>759.5</v>
      </c>
      <c r="G16" s="8">
        <v>356.01799999999997</v>
      </c>
      <c r="H16" s="8">
        <v>242571.75087000028</v>
      </c>
      <c r="I16" s="8">
        <v>243687.26887000029</v>
      </c>
      <c r="J16" s="72">
        <v>100057.14172</v>
      </c>
      <c r="K16" s="73"/>
      <c r="L16" s="73"/>
      <c r="M16" s="73"/>
      <c r="N16" s="82"/>
      <c r="O16" s="83"/>
      <c r="P16" s="76"/>
      <c r="Q16" s="84"/>
      <c r="R16" s="85"/>
      <c r="S16" s="76"/>
      <c r="T16" s="76"/>
      <c r="U16" s="76"/>
      <c r="Y16" s="79"/>
      <c r="Z16" s="80"/>
    </row>
    <row r="17" spans="2:27" ht="17.25" customHeight="1" x14ac:dyDescent="0.2">
      <c r="B17" s="70">
        <v>2024</v>
      </c>
      <c r="C17" s="87">
        <v>85215</v>
      </c>
      <c r="D17" s="8">
        <v>457567</v>
      </c>
      <c r="E17" s="86">
        <v>53.7</v>
      </c>
      <c r="F17" s="88">
        <v>1775.1000000000001</v>
      </c>
      <c r="G17" s="8">
        <v>8588.3599999999988</v>
      </c>
      <c r="H17" s="8">
        <v>261459.80087000015</v>
      </c>
      <c r="I17" s="8">
        <v>271823.26087000017</v>
      </c>
      <c r="J17" s="72">
        <v>417.42775</v>
      </c>
      <c r="K17" s="73"/>
      <c r="L17" s="73"/>
      <c r="M17" s="73"/>
      <c r="N17" s="89"/>
      <c r="O17" s="89"/>
      <c r="P17" s="76"/>
      <c r="Q17" s="90"/>
      <c r="R17" s="85"/>
      <c r="S17" s="76"/>
      <c r="T17" s="76"/>
      <c r="U17" s="76"/>
      <c r="Y17" s="79"/>
      <c r="Z17" s="91"/>
      <c r="AA17" s="80"/>
    </row>
    <row r="18" spans="2:27" ht="17.25" customHeight="1" x14ac:dyDescent="0.2">
      <c r="B18" s="63">
        <v>2025</v>
      </c>
      <c r="C18" s="92">
        <v>96998</v>
      </c>
      <c r="D18" s="93">
        <v>507767.92347471102</v>
      </c>
      <c r="E18" s="94">
        <v>52.348287951783625</v>
      </c>
      <c r="F18" s="95">
        <v>1670.5</v>
      </c>
      <c r="G18" s="93">
        <v>10323.994999999999</v>
      </c>
      <c r="H18" s="93">
        <v>270617.11245000025</v>
      </c>
      <c r="I18" s="93">
        <v>282611.60745000024</v>
      </c>
      <c r="J18" s="96">
        <v>652.88183000000004</v>
      </c>
      <c r="K18" s="73"/>
      <c r="L18" s="73"/>
      <c r="M18" s="73"/>
      <c r="N18" s="89"/>
      <c r="O18" s="89"/>
      <c r="P18" s="76"/>
      <c r="Q18" s="90"/>
      <c r="R18" s="85"/>
      <c r="S18" s="76"/>
      <c r="T18" s="76"/>
      <c r="U18" s="76"/>
      <c r="Y18" s="79"/>
      <c r="Z18" s="97"/>
      <c r="AA18" s="80"/>
    </row>
    <row r="19" spans="2:27" ht="17.25" customHeight="1" thickBot="1" x14ac:dyDescent="0.25">
      <c r="B19" s="98">
        <v>2026</v>
      </c>
      <c r="C19" s="99"/>
      <c r="D19" s="100"/>
      <c r="E19" s="101"/>
      <c r="F19" s="102">
        <v>79.5</v>
      </c>
      <c r="G19" s="100">
        <v>250</v>
      </c>
      <c r="H19" s="100">
        <v>18409.1944</v>
      </c>
      <c r="I19" s="100">
        <v>18738.6944</v>
      </c>
      <c r="J19" s="103">
        <v>85.823750000000004</v>
      </c>
      <c r="K19" s="73">
        <v>47.842029999999994</v>
      </c>
      <c r="L19" s="73"/>
      <c r="M19" s="73"/>
      <c r="N19" s="89"/>
      <c r="O19" s="89"/>
      <c r="P19" s="76"/>
      <c r="Q19" s="90"/>
      <c r="R19" s="85"/>
      <c r="S19" s="76"/>
      <c r="T19" s="76"/>
      <c r="U19" s="76"/>
      <c r="Y19" s="79"/>
      <c r="Z19" s="97"/>
      <c r="AA19" s="80"/>
    </row>
    <row r="20" spans="2:27" ht="116.25" customHeight="1" thickBot="1" x14ac:dyDescent="0.25">
      <c r="B20" s="439" t="s">
        <v>274</v>
      </c>
      <c r="C20" s="440"/>
      <c r="D20" s="440"/>
      <c r="E20" s="440"/>
      <c r="F20" s="440"/>
      <c r="G20" s="440"/>
      <c r="H20" s="440"/>
      <c r="I20" s="440"/>
      <c r="J20" s="441"/>
      <c r="N20" s="104"/>
      <c r="O20" s="104"/>
      <c r="P20" s="105"/>
      <c r="Q20" s="427" t="s">
        <v>77</v>
      </c>
      <c r="R20" s="428"/>
      <c r="S20" s="76"/>
      <c r="T20" s="76"/>
      <c r="U20" s="105"/>
    </row>
    <row r="21" spans="2:27" x14ac:dyDescent="0.2">
      <c r="B21" s="106"/>
      <c r="C21" s="107"/>
      <c r="D21" s="106"/>
      <c r="E21" s="106"/>
      <c r="F21" s="108"/>
      <c r="G21" s="108"/>
      <c r="H21" s="108"/>
      <c r="I21" s="109"/>
      <c r="J21" s="106"/>
      <c r="N21" s="104"/>
      <c r="O21" s="104"/>
      <c r="P21" s="105"/>
      <c r="Q21" s="110"/>
      <c r="R21" s="110"/>
      <c r="S21" s="76"/>
      <c r="T21" s="76"/>
      <c r="U21" s="105"/>
    </row>
    <row r="22" spans="2:27" x14ac:dyDescent="0.2">
      <c r="G22" s="80"/>
      <c r="H22" s="80"/>
      <c r="I22" s="79"/>
    </row>
    <row r="23" spans="2:27" x14ac:dyDescent="0.2">
      <c r="B23" s="111"/>
      <c r="C23" s="80"/>
      <c r="D23" s="112"/>
      <c r="E23" s="112"/>
      <c r="F23" s="113"/>
      <c r="G23" s="113"/>
      <c r="H23" s="113"/>
      <c r="I23" s="111"/>
      <c r="J23" s="111"/>
    </row>
    <row r="24" spans="2:27" x14ac:dyDescent="0.2">
      <c r="B24" s="111"/>
      <c r="C24" s="111"/>
      <c r="D24" s="111"/>
      <c r="E24" s="111"/>
      <c r="F24" s="111"/>
      <c r="G24" s="114"/>
    </row>
    <row r="25" spans="2:27" x14ac:dyDescent="0.2">
      <c r="K25" s="115" t="s">
        <v>78</v>
      </c>
    </row>
    <row r="26" spans="2:27" x14ac:dyDescent="0.2">
      <c r="K26" s="115" t="s">
        <v>79</v>
      </c>
    </row>
    <row r="27" spans="2:27" x14ac:dyDescent="0.2">
      <c r="K27" s="116" t="s">
        <v>80</v>
      </c>
    </row>
    <row r="28" spans="2:27" x14ac:dyDescent="0.2">
      <c r="K28" s="60">
        <v>-5.3</v>
      </c>
    </row>
    <row r="37" spans="1:9" x14ac:dyDescent="0.2">
      <c r="I37" s="117"/>
    </row>
    <row r="38" spans="1:9" x14ac:dyDescent="0.2">
      <c r="I38" s="117"/>
    </row>
    <row r="46" spans="1:9" x14ac:dyDescent="0.2">
      <c r="A46" s="118"/>
    </row>
  </sheetData>
  <mergeCells count="9">
    <mergeCell ref="Q20:R20"/>
    <mergeCell ref="B2:J2"/>
    <mergeCell ref="B3:J3"/>
    <mergeCell ref="B4:B5"/>
    <mergeCell ref="B20:J20"/>
    <mergeCell ref="C4:C5"/>
    <mergeCell ref="D4:D5"/>
    <mergeCell ref="E4:E5"/>
    <mergeCell ref="F4:I4"/>
  </mergeCells>
  <pageMargins left="0.25" right="0.25" top="0.75" bottom="0.75" header="0.3" footer="0.3"/>
  <pageSetup orientation="landscape" r:id="rId1"/>
  <ignoredErrors>
    <ignoredError sqref="Q6:Q12" formulaRange="1"/>
  </ignoredError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20B4B6-69ED-480C-8C72-70A544635377}">
  <sheetPr codeName="Hoja30">
    <pageSetUpPr fitToPage="1"/>
  </sheetPr>
  <dimension ref="B1:Y39"/>
  <sheetViews>
    <sheetView zoomScaleNormal="100" workbookViewId="0">
      <selection activeCell="K37" sqref="K37"/>
    </sheetView>
  </sheetViews>
  <sheetFormatPr baseColWidth="10" defaultColWidth="11.42578125" defaultRowHeight="15" x14ac:dyDescent="0.25"/>
  <cols>
    <col min="1" max="1" width="3.7109375" style="23" customWidth="1"/>
    <col min="2" max="11" width="11.42578125" style="23"/>
    <col min="12" max="16" width="11.42578125" style="126"/>
    <col min="17" max="21" width="11.42578125" style="185"/>
    <col min="22" max="16384" width="11.42578125" style="23"/>
  </cols>
  <sheetData>
    <row r="1" spans="2:25" x14ac:dyDescent="0.25">
      <c r="V1" s="126"/>
      <c r="W1" s="126"/>
      <c r="X1" s="125"/>
    </row>
    <row r="2" spans="2:25" x14ac:dyDescent="0.25">
      <c r="M2" s="126">
        <v>2024</v>
      </c>
      <c r="N2" s="126">
        <v>2025</v>
      </c>
      <c r="O2" s="126">
        <v>2026</v>
      </c>
      <c r="V2" s="125"/>
      <c r="W2" s="125"/>
      <c r="X2" s="125"/>
      <c r="Y2" s="126"/>
    </row>
    <row r="3" spans="2:25" x14ac:dyDescent="0.25">
      <c r="L3" s="126" t="s">
        <v>99</v>
      </c>
      <c r="M3" s="186">
        <v>16.497699999999998</v>
      </c>
      <c r="N3" s="187"/>
      <c r="O3" s="187">
        <v>16.031779999999998</v>
      </c>
      <c r="V3" s="125"/>
      <c r="W3" s="125"/>
      <c r="X3" s="125"/>
      <c r="Y3" s="126"/>
    </row>
    <row r="4" spans="2:25" x14ac:dyDescent="0.25">
      <c r="L4" s="126" t="s">
        <v>100</v>
      </c>
      <c r="M4" s="186">
        <v>14.641400000000001</v>
      </c>
      <c r="N4" s="187">
        <v>1.31572</v>
      </c>
      <c r="O4" s="187"/>
      <c r="V4" s="125"/>
      <c r="W4" s="125"/>
      <c r="X4" s="125"/>
      <c r="Y4" s="126"/>
    </row>
    <row r="5" spans="2:25" x14ac:dyDescent="0.25">
      <c r="L5" s="126" t="s">
        <v>101</v>
      </c>
      <c r="M5" s="186">
        <v>21.576619999999991</v>
      </c>
      <c r="N5" s="187">
        <v>16.797259999999998</v>
      </c>
      <c r="O5" s="187"/>
      <c r="V5" s="125"/>
      <c r="W5" s="125"/>
      <c r="X5" s="125"/>
      <c r="Y5" s="126"/>
    </row>
    <row r="6" spans="2:25" x14ac:dyDescent="0.25">
      <c r="L6" s="126" t="s">
        <v>102</v>
      </c>
      <c r="M6" s="186">
        <v>61.0334</v>
      </c>
      <c r="N6" s="187">
        <v>37.574770000000001</v>
      </c>
      <c r="O6" s="187"/>
      <c r="V6" s="125"/>
      <c r="W6" s="125"/>
      <c r="X6" s="125"/>
      <c r="Y6" s="126"/>
    </row>
    <row r="7" spans="2:25" x14ac:dyDescent="0.25">
      <c r="L7" s="126" t="s">
        <v>103</v>
      </c>
      <c r="M7" s="186">
        <v>8.202</v>
      </c>
      <c r="N7" s="187">
        <v>5.2410000000000005</v>
      </c>
      <c r="O7" s="187"/>
      <c r="V7" s="125"/>
      <c r="W7" s="125"/>
      <c r="X7" s="125"/>
      <c r="Y7" s="126"/>
    </row>
    <row r="8" spans="2:25" x14ac:dyDescent="0.25">
      <c r="L8" s="126" t="s">
        <v>104</v>
      </c>
      <c r="M8" s="186">
        <v>52</v>
      </c>
      <c r="N8" s="187">
        <v>2.3460000000000001</v>
      </c>
      <c r="O8" s="187"/>
      <c r="V8" s="125"/>
      <c r="W8" s="125"/>
      <c r="X8" s="125"/>
      <c r="Y8" s="126"/>
    </row>
    <row r="9" spans="2:25" x14ac:dyDescent="0.25">
      <c r="L9" s="126" t="s">
        <v>105</v>
      </c>
      <c r="M9" s="186"/>
      <c r="N9" s="187">
        <v>7.7515400000000012</v>
      </c>
      <c r="O9" s="187"/>
      <c r="V9" s="125"/>
      <c r="W9" s="125"/>
      <c r="X9" s="125"/>
      <c r="Y9" s="126"/>
    </row>
    <row r="10" spans="2:25" x14ac:dyDescent="0.25">
      <c r="L10" s="126" t="s">
        <v>106</v>
      </c>
      <c r="M10" s="186"/>
      <c r="N10" s="187">
        <v>10.742600000000001</v>
      </c>
      <c r="O10" s="187"/>
      <c r="V10" s="125"/>
      <c r="W10" s="125"/>
      <c r="X10" s="125"/>
      <c r="Y10" s="126"/>
    </row>
    <row r="11" spans="2:25" x14ac:dyDescent="0.25">
      <c r="L11" s="126" t="s">
        <v>107</v>
      </c>
      <c r="M11" s="186">
        <v>38.746739999999996</v>
      </c>
      <c r="N11" s="187">
        <v>15.921279999999999</v>
      </c>
      <c r="O11" s="187"/>
      <c r="V11" s="125"/>
      <c r="W11" s="125"/>
      <c r="X11" s="125"/>
      <c r="Y11" s="126"/>
    </row>
    <row r="12" spans="2:25" x14ac:dyDescent="0.25">
      <c r="L12" s="126" t="s">
        <v>119</v>
      </c>
      <c r="M12" s="186">
        <v>9.2424999999999997</v>
      </c>
      <c r="N12" s="187">
        <v>12.236400000000003</v>
      </c>
      <c r="O12" s="187"/>
      <c r="V12" s="125"/>
      <c r="W12" s="125"/>
      <c r="X12" s="125"/>
      <c r="Y12" s="126"/>
    </row>
    <row r="13" spans="2:25" x14ac:dyDescent="0.25">
      <c r="L13" s="126" t="s">
        <v>109</v>
      </c>
      <c r="M13" s="186">
        <v>18.331500000000002</v>
      </c>
      <c r="N13" s="187">
        <v>14.388049999999998</v>
      </c>
      <c r="O13" s="187"/>
      <c r="V13" s="125"/>
      <c r="W13" s="125"/>
      <c r="X13" s="125"/>
      <c r="Y13" s="126"/>
    </row>
    <row r="14" spans="2:25" ht="13.7" customHeight="1" x14ac:dyDescent="0.25">
      <c r="L14" s="126" t="s">
        <v>110</v>
      </c>
      <c r="M14" s="186">
        <v>29.719260000000002</v>
      </c>
      <c r="N14" s="187">
        <v>7.7966000000000006</v>
      </c>
      <c r="O14" s="187"/>
      <c r="V14" s="125"/>
      <c r="W14" s="125"/>
      <c r="X14" s="125"/>
      <c r="Y14" s="126"/>
    </row>
    <row r="15" spans="2:25" hidden="1" x14ac:dyDescent="0.25">
      <c r="V15" s="125"/>
      <c r="W15" s="125"/>
      <c r="X15" s="125"/>
      <c r="Y15" s="126"/>
    </row>
    <row r="16" spans="2:25" x14ac:dyDescent="0.25">
      <c r="B16" s="469" t="s">
        <v>111</v>
      </c>
      <c r="C16" s="469"/>
      <c r="D16" s="469"/>
      <c r="E16" s="469"/>
      <c r="F16" s="469"/>
      <c r="G16" s="469"/>
      <c r="H16" s="469"/>
      <c r="I16" s="469"/>
      <c r="J16" s="469"/>
      <c r="K16" s="469"/>
      <c r="L16" s="126" t="s">
        <v>177</v>
      </c>
      <c r="M16" s="186">
        <f t="shared" ref="M16:O16" si="0">SUM(M3:M15)</f>
        <v>269.99112000000002</v>
      </c>
      <c r="N16" s="186">
        <f t="shared" si="0"/>
        <v>132.11122</v>
      </c>
      <c r="O16" s="186">
        <f t="shared" si="0"/>
        <v>16.031779999999998</v>
      </c>
      <c r="V16" s="125"/>
      <c r="W16" s="125"/>
      <c r="X16" s="125"/>
      <c r="Y16" s="126"/>
    </row>
    <row r="17" spans="2:25" x14ac:dyDescent="0.25">
      <c r="V17" s="125"/>
      <c r="W17" s="125"/>
      <c r="X17" s="125"/>
      <c r="Y17" s="126"/>
    </row>
    <row r="18" spans="2:25" x14ac:dyDescent="0.25">
      <c r="V18" s="125"/>
      <c r="W18" s="125"/>
      <c r="X18" s="125"/>
      <c r="Y18" s="126"/>
    </row>
    <row r="19" spans="2:25" x14ac:dyDescent="0.25">
      <c r="M19" s="126">
        <v>2024</v>
      </c>
      <c r="N19" s="126">
        <v>2025</v>
      </c>
      <c r="O19" s="126">
        <v>2026</v>
      </c>
      <c r="V19" s="125"/>
      <c r="W19" s="125"/>
      <c r="X19" s="125"/>
      <c r="Y19" s="126"/>
    </row>
    <row r="20" spans="2:25" x14ac:dyDescent="0.25">
      <c r="L20" s="126" t="s">
        <v>99</v>
      </c>
      <c r="M20" s="186">
        <v>3882.5630239366706</v>
      </c>
      <c r="N20" s="187"/>
      <c r="O20" s="187">
        <v>2744.7794318534811</v>
      </c>
      <c r="V20" s="125"/>
      <c r="W20" s="125"/>
      <c r="X20" s="125"/>
      <c r="Y20" s="126"/>
    </row>
    <row r="21" spans="2:25" x14ac:dyDescent="0.25">
      <c r="L21" s="126" t="s">
        <v>100</v>
      </c>
      <c r="M21" s="186">
        <v>2042.1148250850326</v>
      </c>
      <c r="N21" s="187">
        <v>6338.4914723497404</v>
      </c>
      <c r="O21" s="187"/>
      <c r="V21" s="125"/>
      <c r="W21" s="125"/>
      <c r="X21" s="125"/>
      <c r="Y21" s="126"/>
    </row>
    <row r="22" spans="2:25" x14ac:dyDescent="0.25">
      <c r="L22" s="126" t="s">
        <v>101</v>
      </c>
      <c r="M22" s="186">
        <v>3851.4146330611588</v>
      </c>
      <c r="N22" s="187">
        <v>5585.7616063572295</v>
      </c>
      <c r="O22" s="187"/>
      <c r="V22" s="125"/>
      <c r="W22" s="125"/>
      <c r="X22" s="125"/>
      <c r="Y22" s="126"/>
    </row>
    <row r="23" spans="2:25" x14ac:dyDescent="0.25">
      <c r="L23" s="126" t="s">
        <v>102</v>
      </c>
      <c r="M23" s="186">
        <v>1478.1209960447886</v>
      </c>
      <c r="N23" s="187">
        <v>3372.4813219082912</v>
      </c>
      <c r="O23" s="187"/>
      <c r="V23" s="125"/>
      <c r="W23" s="125"/>
      <c r="X23" s="125"/>
      <c r="Y23" s="126"/>
    </row>
    <row r="24" spans="2:25" x14ac:dyDescent="0.25">
      <c r="L24" s="126" t="s">
        <v>103</v>
      </c>
      <c r="M24" s="186">
        <v>3565.7644476956843</v>
      </c>
      <c r="N24" s="187">
        <v>4251.4405647777139</v>
      </c>
      <c r="O24" s="187"/>
      <c r="V24" s="125"/>
      <c r="W24" s="125"/>
      <c r="X24" s="125"/>
      <c r="Y24" s="126"/>
    </row>
    <row r="25" spans="2:25" x14ac:dyDescent="0.25">
      <c r="L25" s="126" t="s">
        <v>104</v>
      </c>
      <c r="M25" s="186">
        <v>3981</v>
      </c>
      <c r="N25" s="187">
        <v>3240.9548167092921</v>
      </c>
      <c r="O25" s="187"/>
      <c r="V25" s="125"/>
      <c r="W25" s="125"/>
      <c r="X25" s="125"/>
      <c r="Y25" s="126"/>
    </row>
    <row r="26" spans="2:25" x14ac:dyDescent="0.25">
      <c r="L26" s="126" t="s">
        <v>105</v>
      </c>
      <c r="M26" s="186"/>
      <c r="N26" s="187">
        <v>4297.2364201178079</v>
      </c>
      <c r="O26" s="187"/>
      <c r="V26" s="125"/>
      <c r="W26" s="125"/>
      <c r="X26" s="125"/>
      <c r="Y26" s="126"/>
    </row>
    <row r="27" spans="2:25" x14ac:dyDescent="0.25">
      <c r="L27" s="126" t="s">
        <v>106</v>
      </c>
      <c r="M27" s="186"/>
      <c r="N27" s="187">
        <v>3074.452181036248</v>
      </c>
      <c r="O27" s="187"/>
      <c r="V27" s="125"/>
      <c r="W27" s="125"/>
      <c r="X27" s="125"/>
      <c r="Y27" s="126"/>
    </row>
    <row r="28" spans="2:25" x14ac:dyDescent="0.25">
      <c r="L28" s="126" t="s">
        <v>107</v>
      </c>
      <c r="M28" s="186">
        <v>4365.6594077333993</v>
      </c>
      <c r="N28" s="187">
        <v>2440.0871035494633</v>
      </c>
      <c r="O28" s="187"/>
      <c r="V28" s="125"/>
      <c r="W28" s="125"/>
      <c r="X28" s="125"/>
      <c r="Y28" s="126"/>
    </row>
    <row r="29" spans="2:25" x14ac:dyDescent="0.25">
      <c r="L29" s="126" t="s">
        <v>119</v>
      </c>
      <c r="M29" s="186">
        <v>2912.4197998377063</v>
      </c>
      <c r="N29" s="187">
        <v>2722.463306201169</v>
      </c>
      <c r="O29" s="187"/>
      <c r="V29" s="125"/>
      <c r="W29" s="125"/>
      <c r="X29" s="125"/>
      <c r="Y29" s="126"/>
    </row>
    <row r="30" spans="2:25" x14ac:dyDescent="0.25">
      <c r="L30" s="126" t="s">
        <v>109</v>
      </c>
      <c r="M30" s="186">
        <v>3669.766249352208</v>
      </c>
      <c r="N30" s="187">
        <v>2833.3040266054127</v>
      </c>
      <c r="O30" s="187"/>
      <c r="V30" s="125"/>
      <c r="W30" s="125"/>
      <c r="X30" s="125"/>
      <c r="Y30" s="126"/>
    </row>
    <row r="31" spans="2:25" x14ac:dyDescent="0.25">
      <c r="L31" s="126" t="s">
        <v>110</v>
      </c>
      <c r="M31" s="186">
        <v>3496.2660577685979</v>
      </c>
      <c r="N31" s="187">
        <v>1864.2626272990794</v>
      </c>
      <c r="O31" s="187"/>
      <c r="V31" s="125"/>
      <c r="W31" s="125"/>
      <c r="X31" s="125"/>
      <c r="Y31" s="126"/>
    </row>
    <row r="32" spans="2:25" x14ac:dyDescent="0.25">
      <c r="B32" s="469" t="s">
        <v>111</v>
      </c>
      <c r="C32" s="469"/>
      <c r="D32" s="469"/>
      <c r="E32" s="469"/>
      <c r="F32" s="469"/>
      <c r="G32" s="469"/>
      <c r="H32" s="469"/>
      <c r="I32" s="469"/>
      <c r="J32" s="469"/>
      <c r="K32" s="469"/>
      <c r="V32" s="125"/>
      <c r="W32" s="125"/>
      <c r="X32" s="125"/>
      <c r="Y32" s="126"/>
    </row>
    <row r="33" spans="10:25" ht="1.5" customHeight="1" x14ac:dyDescent="0.25">
      <c r="V33" s="126"/>
      <c r="W33" s="126"/>
      <c r="X33" s="126"/>
      <c r="Y33" s="126"/>
    </row>
    <row r="34" spans="10:25" x14ac:dyDescent="0.25">
      <c r="V34" s="126"/>
      <c r="W34" s="126"/>
      <c r="X34" s="126"/>
      <c r="Y34" s="126"/>
    </row>
    <row r="35" spans="10:25" x14ac:dyDescent="0.25">
      <c r="J35" s="23" t="s">
        <v>76</v>
      </c>
      <c r="V35" s="126"/>
      <c r="W35" s="126"/>
      <c r="X35" s="126"/>
      <c r="Y35" s="126"/>
    </row>
    <row r="36" spans="10:25" x14ac:dyDescent="0.25">
      <c r="V36" s="126"/>
      <c r="W36" s="126"/>
      <c r="X36" s="125"/>
    </row>
    <row r="37" spans="10:25" x14ac:dyDescent="0.25">
      <c r="V37" s="125"/>
      <c r="W37" s="125"/>
      <c r="X37" s="125"/>
    </row>
    <row r="38" spans="10:25" x14ac:dyDescent="0.25">
      <c r="V38" s="125"/>
      <c r="W38" s="125"/>
      <c r="X38" s="125"/>
    </row>
    <row r="39" spans="10:25" x14ac:dyDescent="0.25">
      <c r="V39" s="125"/>
      <c r="W39" s="125"/>
      <c r="X39" s="125"/>
    </row>
  </sheetData>
  <mergeCells count="2">
    <mergeCell ref="B16:K16"/>
    <mergeCell ref="B32:K32"/>
  </mergeCells>
  <pageMargins left="0.25" right="0.25" top="0.75" bottom="0.75" header="0.3" footer="0.3"/>
  <pageSetup fitToHeight="0" orientation="landscape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F1A72D-E548-4BA1-9EA0-5D4E1301580A}">
  <sheetPr codeName="Hoja31">
    <pageSetUpPr fitToPage="1"/>
  </sheetPr>
  <dimension ref="B1:K28"/>
  <sheetViews>
    <sheetView zoomScaleNormal="100" zoomScaleSheetLayoutView="100" workbookViewId="0">
      <selection activeCell="L9" sqref="L9"/>
    </sheetView>
  </sheetViews>
  <sheetFormatPr baseColWidth="10" defaultColWidth="11.42578125" defaultRowHeight="15" x14ac:dyDescent="0.25"/>
  <cols>
    <col min="1" max="1" width="4" style="23" customWidth="1"/>
    <col min="2" max="2" width="13.42578125" style="23" customWidth="1"/>
    <col min="3" max="4" width="9" style="23" bestFit="1" customWidth="1"/>
    <col min="5" max="5" width="9" style="23" customWidth="1"/>
    <col min="6" max="10" width="9" style="23" bestFit="1" customWidth="1"/>
    <col min="11" max="11" width="10.140625" style="23" bestFit="1" customWidth="1"/>
    <col min="12" max="16384" width="11.42578125" style="23"/>
  </cols>
  <sheetData>
    <row r="1" spans="2:11" ht="7.5" customHeight="1" thickBot="1" x14ac:dyDescent="0.3"/>
    <row r="2" spans="2:11" ht="15.75" thickBot="1" x14ac:dyDescent="0.3">
      <c r="B2" s="470" t="s">
        <v>230</v>
      </c>
      <c r="C2" s="640"/>
      <c r="D2" s="640"/>
      <c r="E2" s="640"/>
      <c r="F2" s="471"/>
      <c r="G2" s="471"/>
      <c r="H2" s="471"/>
      <c r="I2" s="471"/>
      <c r="J2" s="471"/>
      <c r="K2" s="472"/>
    </row>
    <row r="3" spans="2:11" ht="18.95" customHeight="1" x14ac:dyDescent="0.25">
      <c r="B3" s="641" t="s">
        <v>285</v>
      </c>
      <c r="C3" s="642"/>
      <c r="D3" s="642"/>
      <c r="E3" s="642"/>
      <c r="F3" s="486"/>
      <c r="G3" s="486"/>
      <c r="H3" s="486"/>
      <c r="I3" s="486"/>
      <c r="J3" s="486"/>
      <c r="K3" s="488"/>
    </row>
    <row r="4" spans="2:11" ht="15.75" customHeight="1" x14ac:dyDescent="0.25">
      <c r="B4" s="166" t="s">
        <v>187</v>
      </c>
      <c r="C4" s="643" t="s">
        <v>116</v>
      </c>
      <c r="D4" s="643" t="s">
        <v>117</v>
      </c>
      <c r="E4" s="643">
        <v>11042210</v>
      </c>
      <c r="F4" s="644" t="s">
        <v>136</v>
      </c>
      <c r="G4" s="645" t="s">
        <v>137</v>
      </c>
      <c r="H4" s="644" t="s">
        <v>186</v>
      </c>
      <c r="I4" s="644" t="s">
        <v>138</v>
      </c>
      <c r="J4" s="645" t="s">
        <v>171</v>
      </c>
      <c r="K4" s="646" t="s">
        <v>177</v>
      </c>
    </row>
    <row r="5" spans="2:11" x14ac:dyDescent="0.25">
      <c r="B5" s="647" t="s">
        <v>99</v>
      </c>
      <c r="C5" s="648">
        <v>0.20699999999999999</v>
      </c>
      <c r="D5" s="649">
        <v>0.30280000000000001</v>
      </c>
      <c r="E5" s="649"/>
      <c r="F5" s="649"/>
      <c r="G5" s="649">
        <v>45.812159999999999</v>
      </c>
      <c r="H5" s="649">
        <v>38.905199999999994</v>
      </c>
      <c r="I5" s="649">
        <v>0.59658999999999995</v>
      </c>
      <c r="J5" s="649"/>
      <c r="K5" s="650">
        <v>85.823750000000004</v>
      </c>
    </row>
    <row r="6" spans="2:11" x14ac:dyDescent="0.25">
      <c r="B6" s="647" t="s">
        <v>100</v>
      </c>
      <c r="C6" s="648"/>
      <c r="D6" s="649"/>
      <c r="E6" s="649"/>
      <c r="F6" s="649"/>
      <c r="G6" s="649"/>
      <c r="H6" s="649"/>
      <c r="I6" s="649"/>
      <c r="J6" s="649"/>
      <c r="K6" s="650"/>
    </row>
    <row r="7" spans="2:11" x14ac:dyDescent="0.25">
      <c r="B7" s="647" t="s">
        <v>101</v>
      </c>
      <c r="C7" s="648"/>
      <c r="D7" s="649"/>
      <c r="E7" s="649"/>
      <c r="F7" s="649"/>
      <c r="G7" s="649"/>
      <c r="H7" s="649"/>
      <c r="I7" s="649"/>
      <c r="J7" s="649"/>
      <c r="K7" s="650"/>
    </row>
    <row r="8" spans="2:11" x14ac:dyDescent="0.25">
      <c r="B8" s="647" t="s">
        <v>102</v>
      </c>
      <c r="C8" s="648"/>
      <c r="D8" s="649"/>
      <c r="E8" s="649"/>
      <c r="F8" s="649"/>
      <c r="G8" s="649"/>
      <c r="H8" s="649"/>
      <c r="I8" s="649"/>
      <c r="J8" s="649"/>
      <c r="K8" s="650"/>
    </row>
    <row r="9" spans="2:11" x14ac:dyDescent="0.25">
      <c r="B9" s="647" t="s">
        <v>103</v>
      </c>
      <c r="C9" s="651"/>
      <c r="D9" s="651"/>
      <c r="E9" s="651"/>
      <c r="F9" s="167"/>
      <c r="G9" s="167"/>
      <c r="H9" s="167"/>
      <c r="I9" s="167"/>
      <c r="J9" s="167"/>
      <c r="K9" s="652"/>
    </row>
    <row r="10" spans="2:11" x14ac:dyDescent="0.25">
      <c r="B10" s="647" t="s">
        <v>104</v>
      </c>
      <c r="C10" s="651"/>
      <c r="D10" s="651"/>
      <c r="E10" s="651"/>
      <c r="F10" s="167"/>
      <c r="G10" s="167"/>
      <c r="H10" s="167"/>
      <c r="I10" s="167"/>
      <c r="J10" s="167"/>
      <c r="K10" s="652"/>
    </row>
    <row r="11" spans="2:11" x14ac:dyDescent="0.25">
      <c r="B11" s="647" t="s">
        <v>105</v>
      </c>
      <c r="C11" s="651"/>
      <c r="D11" s="651"/>
      <c r="E11" s="651"/>
      <c r="F11" s="167"/>
      <c r="G11" s="167"/>
      <c r="H11" s="167"/>
      <c r="I11" s="167"/>
      <c r="J11" s="167"/>
      <c r="K11" s="652"/>
    </row>
    <row r="12" spans="2:11" x14ac:dyDescent="0.25">
      <c r="B12" s="647" t="s">
        <v>106</v>
      </c>
      <c r="C12" s="651"/>
      <c r="D12" s="651"/>
      <c r="E12" s="167"/>
      <c r="F12" s="167"/>
      <c r="G12" s="167"/>
      <c r="H12" s="167"/>
      <c r="I12" s="167"/>
      <c r="J12" s="167"/>
      <c r="K12" s="652"/>
    </row>
    <row r="13" spans="2:11" x14ac:dyDescent="0.25">
      <c r="B13" s="647" t="s">
        <v>107</v>
      </c>
      <c r="C13" s="651"/>
      <c r="D13" s="651"/>
      <c r="E13" s="651"/>
      <c r="F13" s="167"/>
      <c r="G13" s="167"/>
      <c r="H13" s="167"/>
      <c r="I13" s="167"/>
      <c r="J13" s="167"/>
      <c r="K13" s="652"/>
    </row>
    <row r="14" spans="2:11" x14ac:dyDescent="0.25">
      <c r="B14" s="647" t="s">
        <v>119</v>
      </c>
      <c r="C14" s="651"/>
      <c r="D14" s="651"/>
      <c r="E14" s="651"/>
      <c r="F14" s="653"/>
      <c r="G14" s="167"/>
      <c r="H14" s="167"/>
      <c r="I14" s="167"/>
      <c r="J14" s="167"/>
      <c r="K14" s="652"/>
    </row>
    <row r="15" spans="2:11" x14ac:dyDescent="0.25">
      <c r="B15" s="647" t="s">
        <v>109</v>
      </c>
      <c r="C15" s="651"/>
      <c r="D15" s="651"/>
      <c r="E15" s="651"/>
      <c r="F15" s="167"/>
      <c r="G15" s="167"/>
      <c r="H15" s="167"/>
      <c r="I15" s="167"/>
      <c r="J15" s="167"/>
      <c r="K15" s="652"/>
    </row>
    <row r="16" spans="2:11" x14ac:dyDescent="0.25">
      <c r="B16" s="647" t="s">
        <v>110</v>
      </c>
      <c r="C16" s="651"/>
      <c r="D16" s="651"/>
      <c r="E16" s="651"/>
      <c r="F16" s="167"/>
      <c r="G16" s="167"/>
      <c r="H16" s="167"/>
      <c r="I16" s="167"/>
      <c r="J16" s="167"/>
      <c r="K16" s="652"/>
    </row>
    <row r="17" spans="2:11" ht="15.75" thickBot="1" x14ac:dyDescent="0.3">
      <c r="B17" s="356" t="s">
        <v>283</v>
      </c>
      <c r="C17" s="654">
        <f>SUM(C5:C16)</f>
        <v>0.20699999999999999</v>
      </c>
      <c r="D17" s="654">
        <f t="shared" ref="D17:K17" si="0">SUM(D5:D16)</f>
        <v>0.30280000000000001</v>
      </c>
      <c r="E17" s="654">
        <f t="shared" si="0"/>
        <v>0</v>
      </c>
      <c r="F17" s="654">
        <f t="shared" si="0"/>
        <v>0</v>
      </c>
      <c r="G17" s="654">
        <f t="shared" si="0"/>
        <v>45.812159999999999</v>
      </c>
      <c r="H17" s="654">
        <f t="shared" si="0"/>
        <v>38.905199999999994</v>
      </c>
      <c r="I17" s="654">
        <f t="shared" si="0"/>
        <v>0.59658999999999995</v>
      </c>
      <c r="J17" s="654">
        <f t="shared" si="0"/>
        <v>0</v>
      </c>
      <c r="K17" s="655">
        <f t="shared" si="0"/>
        <v>85.823750000000004</v>
      </c>
    </row>
    <row r="18" spans="2:11" ht="45" customHeight="1" thickBot="1" x14ac:dyDescent="0.3">
      <c r="B18" s="666" t="s">
        <v>284</v>
      </c>
      <c r="C18" s="501"/>
      <c r="D18" s="501"/>
      <c r="E18" s="501"/>
      <c r="F18" s="501"/>
      <c r="G18" s="501"/>
      <c r="H18" s="501"/>
      <c r="I18" s="501"/>
      <c r="J18" s="501"/>
      <c r="K18" s="502"/>
    </row>
    <row r="19" spans="2:11" ht="9.75" customHeight="1" x14ac:dyDescent="0.25"/>
    <row r="20" spans="2:11" x14ac:dyDescent="0.25">
      <c r="B20" s="656" t="s">
        <v>252</v>
      </c>
      <c r="C20" s="657"/>
      <c r="D20" s="657"/>
      <c r="E20" s="657"/>
      <c r="F20" s="657"/>
      <c r="G20" s="657"/>
      <c r="H20" s="657"/>
      <c r="I20" s="657"/>
      <c r="J20" s="657"/>
      <c r="K20" s="658"/>
    </row>
    <row r="21" spans="2:11" ht="22.7" customHeight="1" x14ac:dyDescent="0.25">
      <c r="B21" s="343">
        <v>10049000</v>
      </c>
      <c r="C21" s="659" t="s">
        <v>140</v>
      </c>
      <c r="D21" s="660"/>
      <c r="E21" s="660"/>
      <c r="F21" s="660"/>
      <c r="G21" s="660"/>
      <c r="H21" s="660"/>
      <c r="I21" s="660"/>
      <c r="J21" s="660"/>
      <c r="K21" s="661"/>
    </row>
    <row r="22" spans="2:11" ht="22.7" customHeight="1" x14ac:dyDescent="0.25">
      <c r="B22" s="343">
        <v>11041200</v>
      </c>
      <c r="C22" s="659" t="s">
        <v>141</v>
      </c>
      <c r="D22" s="660"/>
      <c r="E22" s="660"/>
      <c r="F22" s="660"/>
      <c r="G22" s="660"/>
      <c r="H22" s="660"/>
      <c r="I22" s="660"/>
      <c r="J22" s="660"/>
      <c r="K22" s="661"/>
    </row>
    <row r="23" spans="2:11" ht="22.7" customHeight="1" x14ac:dyDescent="0.25">
      <c r="B23" s="343">
        <v>11042210</v>
      </c>
      <c r="C23" s="659" t="s">
        <v>142</v>
      </c>
      <c r="D23" s="660"/>
      <c r="E23" s="660"/>
      <c r="F23" s="660"/>
      <c r="G23" s="660"/>
      <c r="H23" s="660"/>
      <c r="I23" s="660"/>
      <c r="J23" s="660"/>
      <c r="K23" s="661"/>
    </row>
    <row r="24" spans="2:11" ht="22.7" customHeight="1" x14ac:dyDescent="0.25">
      <c r="B24" s="343">
        <v>11042290</v>
      </c>
      <c r="C24" s="659" t="s">
        <v>143</v>
      </c>
      <c r="D24" s="660"/>
      <c r="E24" s="660"/>
      <c r="F24" s="660"/>
      <c r="G24" s="660"/>
      <c r="H24" s="660"/>
      <c r="I24" s="660"/>
      <c r="J24" s="660"/>
      <c r="K24" s="661"/>
    </row>
    <row r="25" spans="2:11" ht="22.7" customHeight="1" x14ac:dyDescent="0.25">
      <c r="B25" s="343">
        <v>19041000</v>
      </c>
      <c r="C25" s="659" t="s">
        <v>144</v>
      </c>
      <c r="D25" s="660"/>
      <c r="E25" s="660"/>
      <c r="F25" s="660"/>
      <c r="G25" s="660"/>
      <c r="H25" s="660"/>
      <c r="I25" s="660"/>
      <c r="J25" s="660"/>
      <c r="K25" s="661"/>
    </row>
    <row r="26" spans="2:11" ht="22.7" customHeight="1" x14ac:dyDescent="0.25">
      <c r="B26" s="343">
        <v>19042000</v>
      </c>
      <c r="C26" s="662" t="s">
        <v>145</v>
      </c>
      <c r="D26" s="663"/>
      <c r="E26" s="663"/>
      <c r="F26" s="663"/>
      <c r="G26" s="663"/>
      <c r="H26" s="663"/>
      <c r="I26" s="663"/>
      <c r="J26" s="663"/>
      <c r="K26" s="664"/>
    </row>
    <row r="27" spans="2:11" ht="22.7" customHeight="1" x14ac:dyDescent="0.25">
      <c r="B27" s="343">
        <v>19049000</v>
      </c>
      <c r="C27" s="659" t="s">
        <v>146</v>
      </c>
      <c r="D27" s="660"/>
      <c r="E27" s="660"/>
      <c r="F27" s="660"/>
      <c r="G27" s="660"/>
      <c r="H27" s="660"/>
      <c r="I27" s="660"/>
      <c r="J27" s="660"/>
      <c r="K27" s="661"/>
    </row>
    <row r="28" spans="2:11" x14ac:dyDescent="0.25">
      <c r="B28" s="665" t="s">
        <v>253</v>
      </c>
    </row>
  </sheetData>
  <mergeCells count="11">
    <mergeCell ref="C25:K25"/>
    <mergeCell ref="C26:K26"/>
    <mergeCell ref="C27:K27"/>
    <mergeCell ref="B18:K18"/>
    <mergeCell ref="B2:K2"/>
    <mergeCell ref="B3:K3"/>
    <mergeCell ref="B20:K20"/>
    <mergeCell ref="C21:K21"/>
    <mergeCell ref="C22:K22"/>
    <mergeCell ref="C23:K23"/>
    <mergeCell ref="C24:K24"/>
  </mergeCells>
  <phoneticPr fontId="41" type="noConversion"/>
  <pageMargins left="0.25" right="0.25" top="0.75" bottom="0.75" header="0.3" footer="0.3"/>
  <pageSetup orientation="portrait" r:id="rId1"/>
  <ignoredErrors>
    <ignoredError sqref="F4:J4 C4:D4" numberStoredAsText="1"/>
    <ignoredError sqref="E17" formulaRange="1"/>
  </ignoredError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E024B4-DD8F-4925-9102-C739F2925838}">
  <sheetPr codeName="Hoja32">
    <pageSetUpPr fitToPage="1"/>
  </sheetPr>
  <dimension ref="B1:AE27"/>
  <sheetViews>
    <sheetView zoomScaleNormal="100" zoomScaleSheetLayoutView="90" workbookViewId="0">
      <selection activeCell="W22" sqref="W22"/>
    </sheetView>
  </sheetViews>
  <sheetFormatPr baseColWidth="10" defaultColWidth="11.42578125" defaultRowHeight="15" x14ac:dyDescent="0.25"/>
  <cols>
    <col min="1" max="1" width="3.85546875" style="23" customWidth="1"/>
    <col min="2" max="2" width="18.7109375" style="23" customWidth="1"/>
    <col min="3" max="20" width="9.5703125" style="23" hidden="1" customWidth="1"/>
    <col min="21" max="26" width="9.5703125" style="23" customWidth="1"/>
    <col min="27" max="16384" width="11.42578125" style="23"/>
  </cols>
  <sheetData>
    <row r="1" spans="2:31" ht="8.25" customHeight="1" thickBot="1" x14ac:dyDescent="0.3"/>
    <row r="2" spans="2:31" ht="15.75" thickBot="1" x14ac:dyDescent="0.3">
      <c r="B2" s="667" t="s">
        <v>231</v>
      </c>
      <c r="C2" s="668"/>
      <c r="D2" s="668"/>
      <c r="E2" s="668"/>
      <c r="F2" s="668"/>
      <c r="G2" s="668"/>
      <c r="H2" s="668"/>
      <c r="I2" s="668"/>
      <c r="J2" s="668"/>
      <c r="K2" s="668"/>
      <c r="L2" s="668"/>
      <c r="M2" s="668"/>
      <c r="N2" s="668"/>
      <c r="O2" s="668"/>
      <c r="P2" s="668"/>
      <c r="Q2" s="668"/>
      <c r="R2" s="668"/>
      <c r="S2" s="668"/>
      <c r="T2" s="668"/>
      <c r="U2" s="668"/>
      <c r="V2" s="668"/>
      <c r="W2" s="668"/>
      <c r="X2" s="668"/>
      <c r="Y2" s="668"/>
      <c r="Z2" s="669"/>
    </row>
    <row r="3" spans="2:31" ht="20.25" customHeight="1" x14ac:dyDescent="0.25">
      <c r="B3" s="670" t="s">
        <v>178</v>
      </c>
      <c r="C3" s="671"/>
      <c r="D3" s="671"/>
      <c r="E3" s="671"/>
      <c r="F3" s="671"/>
      <c r="G3" s="671"/>
      <c r="H3" s="671"/>
      <c r="I3" s="671"/>
      <c r="J3" s="671"/>
      <c r="K3" s="671"/>
      <c r="L3" s="671"/>
      <c r="M3" s="671"/>
      <c r="N3" s="671"/>
      <c r="O3" s="671"/>
      <c r="P3" s="671"/>
      <c r="Q3" s="671"/>
      <c r="R3" s="671"/>
      <c r="S3" s="671"/>
      <c r="T3" s="671"/>
      <c r="U3" s="671"/>
      <c r="V3" s="671"/>
      <c r="W3" s="671"/>
      <c r="X3" s="671"/>
      <c r="Y3" s="671"/>
      <c r="Z3" s="672"/>
    </row>
    <row r="4" spans="2:31" x14ac:dyDescent="0.25">
      <c r="B4" s="512" t="s">
        <v>81</v>
      </c>
      <c r="C4" s="506">
        <v>2022</v>
      </c>
      <c r="D4" s="673"/>
      <c r="E4" s="673"/>
      <c r="F4" s="673"/>
      <c r="G4" s="673"/>
      <c r="H4" s="507"/>
      <c r="I4" s="506">
        <v>2023</v>
      </c>
      <c r="J4" s="673"/>
      <c r="K4" s="673"/>
      <c r="L4" s="673"/>
      <c r="M4" s="673"/>
      <c r="N4" s="507"/>
      <c r="O4" s="506">
        <v>2024</v>
      </c>
      <c r="P4" s="673"/>
      <c r="Q4" s="673"/>
      <c r="R4" s="673"/>
      <c r="S4" s="673"/>
      <c r="T4" s="507"/>
      <c r="U4" s="506" t="s">
        <v>255</v>
      </c>
      <c r="V4" s="673"/>
      <c r="W4" s="673"/>
      <c r="X4" s="673"/>
      <c r="Y4" s="673"/>
      <c r="Z4" s="674"/>
    </row>
    <row r="5" spans="2:31" ht="19.5" customHeight="1" x14ac:dyDescent="0.25">
      <c r="B5" s="513"/>
      <c r="C5" s="675" t="s">
        <v>182</v>
      </c>
      <c r="D5" s="676"/>
      <c r="E5" s="675" t="s">
        <v>183</v>
      </c>
      <c r="F5" s="677"/>
      <c r="G5" s="675" t="s">
        <v>184</v>
      </c>
      <c r="H5" s="677"/>
      <c r="I5" s="676" t="s">
        <v>182</v>
      </c>
      <c r="J5" s="676"/>
      <c r="K5" s="675" t="s">
        <v>183</v>
      </c>
      <c r="L5" s="677"/>
      <c r="M5" s="675" t="s">
        <v>184</v>
      </c>
      <c r="N5" s="677"/>
      <c r="O5" s="676" t="s">
        <v>182</v>
      </c>
      <c r="P5" s="676"/>
      <c r="Q5" s="675" t="s">
        <v>183</v>
      </c>
      <c r="R5" s="677"/>
      <c r="S5" s="675" t="s">
        <v>184</v>
      </c>
      <c r="T5" s="677"/>
      <c r="U5" s="676" t="s">
        <v>182</v>
      </c>
      <c r="V5" s="676"/>
      <c r="W5" s="675" t="s">
        <v>183</v>
      </c>
      <c r="X5" s="677"/>
      <c r="Y5" s="676" t="s">
        <v>184</v>
      </c>
      <c r="Z5" s="678"/>
    </row>
    <row r="6" spans="2:31" ht="15.75" customHeight="1" x14ac:dyDescent="0.25">
      <c r="B6" s="513"/>
      <c r="C6" s="321" t="s">
        <v>82</v>
      </c>
      <c r="D6" s="322" t="s">
        <v>172</v>
      </c>
      <c r="E6" s="321" t="s">
        <v>82</v>
      </c>
      <c r="F6" s="322" t="s">
        <v>172</v>
      </c>
      <c r="G6" s="321" t="s">
        <v>82</v>
      </c>
      <c r="H6" s="322" t="s">
        <v>172</v>
      </c>
      <c r="I6" s="321" t="s">
        <v>82</v>
      </c>
      <c r="J6" s="322" t="s">
        <v>172</v>
      </c>
      <c r="K6" s="321" t="s">
        <v>82</v>
      </c>
      <c r="L6" s="322" t="s">
        <v>172</v>
      </c>
      <c r="M6" s="321" t="s">
        <v>82</v>
      </c>
      <c r="N6" s="322" t="s">
        <v>172</v>
      </c>
      <c r="O6" s="321" t="s">
        <v>82</v>
      </c>
      <c r="P6" s="322" t="s">
        <v>172</v>
      </c>
      <c r="Q6" s="321" t="s">
        <v>82</v>
      </c>
      <c r="R6" s="322" t="s">
        <v>172</v>
      </c>
      <c r="S6" s="321" t="s">
        <v>82</v>
      </c>
      <c r="T6" s="322" t="s">
        <v>172</v>
      </c>
      <c r="U6" s="321" t="s">
        <v>82</v>
      </c>
      <c r="V6" s="322" t="s">
        <v>172</v>
      </c>
      <c r="W6" s="321" t="s">
        <v>82</v>
      </c>
      <c r="X6" s="322" t="s">
        <v>172</v>
      </c>
      <c r="Y6" s="321" t="s">
        <v>82</v>
      </c>
      <c r="Z6" s="323" t="s">
        <v>172</v>
      </c>
    </row>
    <row r="7" spans="2:31" ht="19.5" customHeight="1" x14ac:dyDescent="0.25">
      <c r="B7" s="514"/>
      <c r="C7" s="211" t="s">
        <v>84</v>
      </c>
      <c r="D7" s="212" t="s">
        <v>85</v>
      </c>
      <c r="E7" s="211" t="s">
        <v>84</v>
      </c>
      <c r="F7" s="212" t="s">
        <v>85</v>
      </c>
      <c r="G7" s="211" t="s">
        <v>84</v>
      </c>
      <c r="H7" s="212" t="s">
        <v>85</v>
      </c>
      <c r="I7" s="211" t="s">
        <v>84</v>
      </c>
      <c r="J7" s="212" t="s">
        <v>85</v>
      </c>
      <c r="K7" s="211" t="s">
        <v>84</v>
      </c>
      <c r="L7" s="212" t="s">
        <v>85</v>
      </c>
      <c r="M7" s="211" t="s">
        <v>84</v>
      </c>
      <c r="N7" s="212" t="s">
        <v>85</v>
      </c>
      <c r="O7" s="211" t="s">
        <v>84</v>
      </c>
      <c r="P7" s="212" t="s">
        <v>85</v>
      </c>
      <c r="Q7" s="211" t="s">
        <v>84</v>
      </c>
      <c r="R7" s="212" t="s">
        <v>85</v>
      </c>
      <c r="S7" s="211" t="s">
        <v>84</v>
      </c>
      <c r="T7" s="212" t="s">
        <v>85</v>
      </c>
      <c r="U7" s="211" t="s">
        <v>243</v>
      </c>
      <c r="V7" s="212" t="s">
        <v>244</v>
      </c>
      <c r="W7" s="211" t="s">
        <v>243</v>
      </c>
      <c r="X7" s="212" t="s">
        <v>244</v>
      </c>
      <c r="Y7" s="211" t="s">
        <v>243</v>
      </c>
      <c r="Z7" s="213" t="s">
        <v>244</v>
      </c>
    </row>
    <row r="8" spans="2:31" ht="15" customHeight="1" x14ac:dyDescent="0.25">
      <c r="B8" s="162" t="s">
        <v>173</v>
      </c>
      <c r="C8" s="11"/>
      <c r="D8" s="20"/>
      <c r="E8" s="11"/>
      <c r="F8" s="20"/>
      <c r="G8" s="11">
        <v>160.44946999999999</v>
      </c>
      <c r="H8" s="20">
        <v>3388.8245314864557</v>
      </c>
      <c r="I8" s="11"/>
      <c r="J8" s="20"/>
      <c r="K8" s="11"/>
      <c r="L8" s="20"/>
      <c r="M8" s="11">
        <v>206.70420000000001</v>
      </c>
      <c r="N8" s="20">
        <v>2497.6276727807176</v>
      </c>
      <c r="O8" s="11"/>
      <c r="P8" s="20"/>
      <c r="Q8" s="11"/>
      <c r="R8" s="20"/>
      <c r="S8" s="11">
        <v>149.61624</v>
      </c>
      <c r="T8" s="20">
        <v>2371.6411400259753</v>
      </c>
      <c r="U8" s="11"/>
      <c r="V8" s="20"/>
      <c r="W8" s="11"/>
      <c r="X8" s="20"/>
      <c r="Y8" s="11">
        <v>39.164400000000001</v>
      </c>
      <c r="Z8" s="12">
        <v>2777.7798204491833</v>
      </c>
    </row>
    <row r="9" spans="2:31" ht="15" customHeight="1" x14ac:dyDescent="0.25">
      <c r="B9" s="162" t="s">
        <v>87</v>
      </c>
      <c r="C9" s="11"/>
      <c r="D9" s="20"/>
      <c r="E9" s="11"/>
      <c r="F9" s="20"/>
      <c r="G9" s="11">
        <v>8.9956800000000001</v>
      </c>
      <c r="H9" s="20">
        <v>5425.8532984721551</v>
      </c>
      <c r="I9" s="11"/>
      <c r="J9" s="20"/>
      <c r="K9" s="11"/>
      <c r="L9" s="20"/>
      <c r="M9" s="11">
        <v>71.556109999999975</v>
      </c>
      <c r="N9" s="20">
        <v>4912.3307569402559</v>
      </c>
      <c r="O9" s="11">
        <v>30.723120000000002</v>
      </c>
      <c r="P9" s="20">
        <v>4754.1463887782229</v>
      </c>
      <c r="Q9" s="11"/>
      <c r="R9" s="20"/>
      <c r="S9" s="11">
        <v>144.77703</v>
      </c>
      <c r="T9" s="20">
        <v>4536.0199749918902</v>
      </c>
      <c r="U9" s="11"/>
      <c r="V9" s="20"/>
      <c r="W9" s="11"/>
      <c r="X9" s="20"/>
      <c r="Y9" s="11">
        <v>42.911999999999999</v>
      </c>
      <c r="Z9" s="12">
        <v>4747.8928970917232</v>
      </c>
    </row>
    <row r="10" spans="2:31" ht="15" customHeight="1" x14ac:dyDescent="0.25">
      <c r="B10" s="162" t="s">
        <v>112</v>
      </c>
      <c r="C10" s="11"/>
      <c r="D10" s="20"/>
      <c r="E10" s="11"/>
      <c r="F10" s="20"/>
      <c r="G10" s="11">
        <v>146.58977000000002</v>
      </c>
      <c r="H10" s="20">
        <v>2298.6905566466189</v>
      </c>
      <c r="I10" s="11"/>
      <c r="J10" s="20"/>
      <c r="K10" s="11"/>
      <c r="L10" s="20"/>
      <c r="M10" s="11">
        <v>80.131110000000021</v>
      </c>
      <c r="N10" s="20">
        <v>2998.4935938114422</v>
      </c>
      <c r="O10" s="11"/>
      <c r="P10" s="20"/>
      <c r="Q10" s="11"/>
      <c r="R10" s="20"/>
      <c r="S10" s="11">
        <v>30.536069999999999</v>
      </c>
      <c r="T10" s="20">
        <v>3641.3107515145202</v>
      </c>
      <c r="U10" s="11"/>
      <c r="V10" s="20"/>
      <c r="W10" s="11"/>
      <c r="X10" s="20"/>
      <c r="Y10" s="11">
        <v>3.0599500000000002</v>
      </c>
      <c r="Z10" s="12">
        <v>8082.8739031683517</v>
      </c>
    </row>
    <row r="11" spans="2:31" ht="15" customHeight="1" x14ac:dyDescent="0.25">
      <c r="B11" s="162" t="s">
        <v>94</v>
      </c>
      <c r="C11" s="11">
        <v>0.20736000000000002</v>
      </c>
      <c r="D11" s="20">
        <v>756.36574074074065</v>
      </c>
      <c r="E11" s="11"/>
      <c r="F11" s="20"/>
      <c r="G11" s="11">
        <v>17.315629999999999</v>
      </c>
      <c r="H11" s="20">
        <v>273.95480268404901</v>
      </c>
      <c r="I11" s="11"/>
      <c r="J11" s="20"/>
      <c r="K11" s="11"/>
      <c r="L11" s="20"/>
      <c r="M11" s="11">
        <v>25.131070000000001</v>
      </c>
      <c r="N11" s="20">
        <v>221.16766218071885</v>
      </c>
      <c r="O11" s="11">
        <v>1.6636999999999997</v>
      </c>
      <c r="P11" s="20">
        <v>214.09508925888085</v>
      </c>
      <c r="Q11" s="11"/>
      <c r="R11" s="20"/>
      <c r="S11" s="11">
        <v>16.50197</v>
      </c>
      <c r="T11" s="20">
        <v>225.08706536249915</v>
      </c>
      <c r="U11" s="11"/>
      <c r="V11" s="20"/>
      <c r="W11" s="11"/>
      <c r="X11" s="20"/>
      <c r="Y11" s="11">
        <v>0.68699999999999994</v>
      </c>
      <c r="Z11" s="12">
        <v>2941.8486171761288</v>
      </c>
      <c r="AB11" s="679"/>
      <c r="AC11" s="679"/>
      <c r="AD11" s="679"/>
      <c r="AE11" s="679"/>
    </row>
    <row r="12" spans="2:31" ht="15" customHeight="1" x14ac:dyDescent="0.25">
      <c r="B12" s="162" t="s">
        <v>127</v>
      </c>
      <c r="C12" s="11"/>
      <c r="D12" s="20"/>
      <c r="E12" s="11"/>
      <c r="F12" s="20"/>
      <c r="G12" s="11">
        <v>12.6</v>
      </c>
      <c r="H12" s="20">
        <v>2407.7984126984129</v>
      </c>
      <c r="I12" s="11"/>
      <c r="J12" s="20"/>
      <c r="K12" s="11"/>
      <c r="L12" s="20"/>
      <c r="M12" s="11">
        <v>17.869500000000002</v>
      </c>
      <c r="N12" s="20">
        <v>1945.8876857214805</v>
      </c>
      <c r="O12" s="11">
        <v>5.1929999999999996</v>
      </c>
      <c r="P12" s="20">
        <v>1640.7548623146545</v>
      </c>
      <c r="Q12" s="11"/>
      <c r="R12" s="20"/>
      <c r="S12" s="11">
        <v>10.367999999999999</v>
      </c>
      <c r="T12" s="20">
        <v>1648.8802083333335</v>
      </c>
      <c r="U12" s="11"/>
      <c r="V12" s="20"/>
      <c r="W12" s="11"/>
      <c r="X12" s="20"/>
      <c r="Y12" s="11">
        <v>4.0000000000000002E-4</v>
      </c>
      <c r="Z12" s="12">
        <v>74300</v>
      </c>
      <c r="AB12" s="679"/>
      <c r="AC12" s="679"/>
      <c r="AD12" s="679"/>
      <c r="AE12" s="679"/>
    </row>
    <row r="13" spans="2:31" ht="15" customHeight="1" thickBot="1" x14ac:dyDescent="0.3">
      <c r="B13" s="163" t="s">
        <v>177</v>
      </c>
      <c r="C13" s="336">
        <v>377.07240999999999</v>
      </c>
      <c r="D13" s="337">
        <v>314.48211763889066</v>
      </c>
      <c r="E13" s="336">
        <v>0</v>
      </c>
      <c r="F13" s="337">
        <v>0</v>
      </c>
      <c r="G13" s="336">
        <v>379.21016000000009</v>
      </c>
      <c r="H13" s="337">
        <v>2866.2924273969847</v>
      </c>
      <c r="I13" s="336">
        <v>99527.766820000019</v>
      </c>
      <c r="J13" s="337">
        <v>296.75546959087291</v>
      </c>
      <c r="K13" s="336">
        <v>0</v>
      </c>
      <c r="L13" s="337">
        <v>0</v>
      </c>
      <c r="M13" s="336">
        <v>529.37490000000003</v>
      </c>
      <c r="N13" s="337">
        <v>2669.8906767207905</v>
      </c>
      <c r="O13" s="336">
        <v>38.602029999999992</v>
      </c>
      <c r="P13" s="337">
        <v>4071.52541534071</v>
      </c>
      <c r="Q13" s="336">
        <v>0</v>
      </c>
      <c r="R13" s="337">
        <v>0</v>
      </c>
      <c r="S13" s="336">
        <v>378.63188999999994</v>
      </c>
      <c r="T13" s="337">
        <v>3214.0811848605599</v>
      </c>
      <c r="U13" s="336">
        <v>0</v>
      </c>
      <c r="V13" s="337">
        <v>0</v>
      </c>
      <c r="W13" s="336">
        <v>0</v>
      </c>
      <c r="X13" s="337">
        <v>0</v>
      </c>
      <c r="Y13" s="336">
        <v>85.823750000000004</v>
      </c>
      <c r="Z13" s="680">
        <v>3953.6331143768471</v>
      </c>
      <c r="AA13" s="142"/>
      <c r="AB13" s="679"/>
      <c r="AC13" s="679"/>
      <c r="AD13" s="679"/>
      <c r="AE13" s="679"/>
    </row>
    <row r="14" spans="2:31" ht="66.75" customHeight="1" thickBot="1" x14ac:dyDescent="0.3">
      <c r="B14" s="682" t="s">
        <v>286</v>
      </c>
      <c r="C14" s="683"/>
      <c r="D14" s="683"/>
      <c r="E14" s="683"/>
      <c r="F14" s="683"/>
      <c r="G14" s="683"/>
      <c r="H14" s="683"/>
      <c r="I14" s="683"/>
      <c r="J14" s="683"/>
      <c r="K14" s="683"/>
      <c r="L14" s="683"/>
      <c r="M14" s="683"/>
      <c r="N14" s="683"/>
      <c r="O14" s="683"/>
      <c r="P14" s="683"/>
      <c r="Q14" s="683"/>
      <c r="R14" s="683"/>
      <c r="S14" s="683"/>
      <c r="T14" s="683"/>
      <c r="U14" s="683"/>
      <c r="V14" s="683"/>
      <c r="W14" s="683"/>
      <c r="X14" s="683"/>
      <c r="Y14" s="683"/>
      <c r="Z14" s="684"/>
      <c r="AB14" s="679"/>
      <c r="AC14" s="679"/>
      <c r="AD14" s="679"/>
      <c r="AE14" s="679"/>
    </row>
    <row r="15" spans="2:31" ht="14.25" customHeight="1" x14ac:dyDescent="0.25">
      <c r="AB15" s="679"/>
      <c r="AC15" s="679"/>
      <c r="AD15" s="679"/>
      <c r="AE15" s="679"/>
    </row>
    <row r="16" spans="2:31" ht="14.25" customHeight="1" x14ac:dyDescent="0.25">
      <c r="V16" s="142"/>
      <c r="AB16" s="679"/>
      <c r="AC16" s="679"/>
      <c r="AD16" s="679"/>
      <c r="AE16" s="679"/>
    </row>
    <row r="17" spans="19:31" ht="14.25" customHeight="1" x14ac:dyDescent="0.25">
      <c r="S17" s="142"/>
      <c r="AB17" s="679"/>
      <c r="AC17" s="679"/>
      <c r="AD17" s="679"/>
      <c r="AE17" s="679"/>
    </row>
    <row r="18" spans="19:31" ht="14.25" customHeight="1" x14ac:dyDescent="0.25">
      <c r="AB18" s="679"/>
      <c r="AC18" s="679"/>
      <c r="AD18" s="679"/>
      <c r="AE18" s="679"/>
    </row>
    <row r="19" spans="19:31" ht="14.25" customHeight="1" x14ac:dyDescent="0.25">
      <c r="AB19" s="679"/>
      <c r="AC19" s="679"/>
      <c r="AD19" s="679"/>
      <c r="AE19" s="679"/>
    </row>
    <row r="20" spans="19:31" ht="14.25" customHeight="1" x14ac:dyDescent="0.25">
      <c r="AB20" s="679"/>
      <c r="AC20" s="679"/>
      <c r="AD20" s="679"/>
      <c r="AE20" s="679"/>
    </row>
    <row r="21" spans="19:31" ht="14.25" customHeight="1" x14ac:dyDescent="0.25">
      <c r="AB21" s="679"/>
      <c r="AC21" s="679"/>
      <c r="AD21" s="679"/>
      <c r="AE21" s="679"/>
    </row>
    <row r="22" spans="19:31" ht="27.95" customHeight="1" x14ac:dyDescent="0.25">
      <c r="AB22" s="679"/>
      <c r="AC22" s="679"/>
      <c r="AD22" s="679"/>
      <c r="AE22" s="679"/>
    </row>
    <row r="23" spans="19:31" ht="14.25" customHeight="1" x14ac:dyDescent="0.25">
      <c r="AB23" s="679"/>
      <c r="AC23" s="679"/>
      <c r="AD23" s="679"/>
      <c r="AE23" s="679"/>
    </row>
    <row r="24" spans="19:31" ht="29.1" customHeight="1" x14ac:dyDescent="0.25">
      <c r="AB24" s="679"/>
      <c r="AC24" s="679"/>
      <c r="AD24" s="679"/>
      <c r="AE24" s="679"/>
    </row>
    <row r="25" spans="19:31" ht="25.5" customHeight="1" x14ac:dyDescent="0.25">
      <c r="AB25" s="679"/>
      <c r="AC25" s="679"/>
      <c r="AD25" s="679"/>
      <c r="AE25" s="679"/>
    </row>
    <row r="26" spans="19:31" x14ac:dyDescent="0.25">
      <c r="AB26" s="679"/>
      <c r="AC26" s="679"/>
      <c r="AD26" s="679"/>
      <c r="AE26" s="679"/>
    </row>
    <row r="27" spans="19:31" x14ac:dyDescent="0.25">
      <c r="AB27" s="681"/>
      <c r="AC27" s="681"/>
      <c r="AD27" s="681"/>
      <c r="AE27" s="681"/>
    </row>
  </sheetData>
  <mergeCells count="20">
    <mergeCell ref="I4:N4"/>
    <mergeCell ref="I5:J5"/>
    <mergeCell ref="K5:L5"/>
    <mergeCell ref="M5:N5"/>
    <mergeCell ref="B2:Z2"/>
    <mergeCell ref="B3:Z3"/>
    <mergeCell ref="B14:Z14"/>
    <mergeCell ref="O4:T4"/>
    <mergeCell ref="O5:P5"/>
    <mergeCell ref="Q5:R5"/>
    <mergeCell ref="S5:T5"/>
    <mergeCell ref="U4:Z4"/>
    <mergeCell ref="U5:V5"/>
    <mergeCell ref="W5:X5"/>
    <mergeCell ref="Y5:Z5"/>
    <mergeCell ref="B4:B7"/>
    <mergeCell ref="C5:D5"/>
    <mergeCell ref="E5:F5"/>
    <mergeCell ref="C4:H4"/>
    <mergeCell ref="G5:H5"/>
  </mergeCells>
  <pageMargins left="0.25" right="0.25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EA7EC9-716A-44B3-9637-34DD7B744239}">
  <sheetPr codeName="Hoja33">
    <pageSetUpPr fitToPage="1"/>
  </sheetPr>
  <dimension ref="B1:Y39"/>
  <sheetViews>
    <sheetView zoomScaleNormal="100" workbookViewId="0">
      <selection activeCell="B15" sqref="B15:K15"/>
    </sheetView>
  </sheetViews>
  <sheetFormatPr baseColWidth="10" defaultColWidth="11.42578125" defaultRowHeight="15" x14ac:dyDescent="0.25"/>
  <cols>
    <col min="1" max="1" width="3.28515625" style="23" customWidth="1"/>
    <col min="2" max="11" width="11.42578125" style="23"/>
    <col min="12" max="16" width="11.42578125" style="151"/>
    <col min="17" max="18" width="11.42578125" style="685"/>
    <col min="19" max="20" width="11.42578125" style="185"/>
    <col min="21" max="16384" width="11.42578125" style="23"/>
  </cols>
  <sheetData>
    <row r="1" spans="2:25" x14ac:dyDescent="0.25">
      <c r="M1" s="151">
        <v>2024</v>
      </c>
      <c r="N1" s="151">
        <v>2025</v>
      </c>
      <c r="O1" s="151">
        <v>2026</v>
      </c>
      <c r="U1" s="126"/>
      <c r="V1" s="125"/>
      <c r="W1" s="125"/>
      <c r="X1" s="125"/>
      <c r="Y1" s="125"/>
    </row>
    <row r="2" spans="2:25" x14ac:dyDescent="0.25">
      <c r="L2" s="151" t="s">
        <v>99</v>
      </c>
      <c r="M2" s="154"/>
      <c r="U2" s="125"/>
      <c r="V2" s="125"/>
      <c r="W2" s="125"/>
      <c r="X2" s="125"/>
      <c r="Y2" s="125"/>
    </row>
    <row r="3" spans="2:25" x14ac:dyDescent="0.25">
      <c r="L3" s="151" t="s">
        <v>100</v>
      </c>
      <c r="M3" s="154"/>
      <c r="N3" s="155"/>
      <c r="O3" s="155"/>
      <c r="U3" s="125"/>
      <c r="V3" s="125"/>
      <c r="W3" s="125"/>
      <c r="X3" s="125"/>
      <c r="Y3" s="125"/>
    </row>
    <row r="4" spans="2:25" x14ac:dyDescent="0.25">
      <c r="L4" s="151" t="s">
        <v>101</v>
      </c>
      <c r="M4" s="154"/>
      <c r="U4" s="125"/>
      <c r="V4" s="125"/>
      <c r="W4" s="125"/>
      <c r="X4" s="125"/>
      <c r="Y4" s="125"/>
    </row>
    <row r="5" spans="2:25" x14ac:dyDescent="0.25">
      <c r="L5" s="151" t="s">
        <v>102</v>
      </c>
      <c r="M5" s="154"/>
      <c r="U5" s="125"/>
      <c r="V5" s="125"/>
      <c r="W5" s="125"/>
      <c r="X5" s="125"/>
      <c r="Y5" s="125"/>
    </row>
    <row r="6" spans="2:25" x14ac:dyDescent="0.25">
      <c r="L6" s="151" t="s">
        <v>103</v>
      </c>
      <c r="M6" s="154"/>
      <c r="U6" s="125"/>
      <c r="V6" s="125"/>
      <c r="W6" s="125"/>
      <c r="X6" s="125"/>
      <c r="Y6" s="125"/>
    </row>
    <row r="7" spans="2:25" x14ac:dyDescent="0.25">
      <c r="L7" s="151" t="s">
        <v>104</v>
      </c>
      <c r="M7" s="154"/>
      <c r="U7" s="125"/>
      <c r="V7" s="125"/>
      <c r="W7" s="125"/>
      <c r="X7" s="125"/>
      <c r="Y7" s="125"/>
    </row>
    <row r="8" spans="2:25" x14ac:dyDescent="0.25">
      <c r="L8" s="151" t="s">
        <v>105</v>
      </c>
      <c r="M8" s="154"/>
      <c r="U8" s="125"/>
      <c r="V8" s="125"/>
      <c r="W8" s="125"/>
      <c r="X8" s="125"/>
      <c r="Y8" s="125"/>
    </row>
    <row r="9" spans="2:25" x14ac:dyDescent="0.25">
      <c r="L9" s="151" t="s">
        <v>106</v>
      </c>
      <c r="M9" s="154">
        <v>22</v>
      </c>
      <c r="U9" s="125"/>
      <c r="V9" s="125"/>
      <c r="W9" s="125"/>
      <c r="X9" s="125"/>
      <c r="Y9" s="125"/>
    </row>
    <row r="10" spans="2:25" x14ac:dyDescent="0.25">
      <c r="L10" s="151" t="s">
        <v>107</v>
      </c>
      <c r="M10" s="154">
        <v>17</v>
      </c>
      <c r="U10" s="125"/>
      <c r="V10" s="125"/>
      <c r="W10" s="125"/>
      <c r="X10" s="125"/>
      <c r="Y10" s="125"/>
    </row>
    <row r="11" spans="2:25" x14ac:dyDescent="0.25">
      <c r="L11" s="151" t="s">
        <v>119</v>
      </c>
      <c r="M11" s="154"/>
      <c r="U11" s="125"/>
      <c r="V11" s="125"/>
      <c r="W11" s="125"/>
      <c r="X11" s="125"/>
      <c r="Y11" s="125"/>
    </row>
    <row r="12" spans="2:25" x14ac:dyDescent="0.25">
      <c r="L12" s="151" t="s">
        <v>109</v>
      </c>
      <c r="M12" s="154"/>
      <c r="N12" s="155">
        <v>4.6999999999999999E-4</v>
      </c>
      <c r="O12" s="155">
        <v>4.6999999999999999E-4</v>
      </c>
      <c r="U12" s="125"/>
      <c r="V12" s="125"/>
      <c r="W12" s="125"/>
      <c r="X12" s="125"/>
      <c r="Y12" s="125"/>
    </row>
    <row r="13" spans="2:25" ht="17.25" customHeight="1" x14ac:dyDescent="0.25">
      <c r="L13" s="151" t="s">
        <v>110</v>
      </c>
      <c r="M13" s="154">
        <v>0.19383</v>
      </c>
      <c r="N13" s="155"/>
      <c r="O13" s="155"/>
      <c r="U13" s="125"/>
      <c r="V13" s="125"/>
      <c r="W13" s="125"/>
      <c r="X13" s="125"/>
      <c r="Y13" s="125"/>
    </row>
    <row r="14" spans="2:25" ht="17.25" customHeight="1" x14ac:dyDescent="0.25">
      <c r="M14" s="154">
        <f>SUM(M2:M13)</f>
        <v>39.193829999999998</v>
      </c>
      <c r="N14" s="154">
        <f>SUM(N2:N13)</f>
        <v>4.6999999999999999E-4</v>
      </c>
      <c r="O14" s="154">
        <f>SUM(O2:O13)</f>
        <v>4.6999999999999999E-4</v>
      </c>
      <c r="U14" s="125"/>
      <c r="V14" s="125"/>
      <c r="W14" s="125"/>
      <c r="X14" s="125"/>
      <c r="Y14" s="125"/>
    </row>
    <row r="15" spans="2:25" ht="28.5" customHeight="1" x14ac:dyDescent="0.25">
      <c r="B15" s="468" t="s">
        <v>287</v>
      </c>
      <c r="C15" s="468"/>
      <c r="D15" s="468"/>
      <c r="E15" s="468"/>
      <c r="F15" s="468"/>
      <c r="G15" s="468"/>
      <c r="H15" s="468"/>
      <c r="I15" s="468"/>
      <c r="J15" s="468"/>
      <c r="K15" s="468"/>
      <c r="U15" s="125"/>
      <c r="V15" s="125"/>
      <c r="W15" s="125"/>
      <c r="X15" s="125"/>
      <c r="Y15" s="125"/>
    </row>
    <row r="16" spans="2:25" x14ac:dyDescent="0.25">
      <c r="U16" s="125"/>
      <c r="V16" s="125"/>
      <c r="W16" s="125"/>
      <c r="X16" s="125"/>
      <c r="Y16" s="125"/>
    </row>
    <row r="17" spans="12:25" ht="17.25" customHeight="1" x14ac:dyDescent="0.25">
      <c r="U17" s="125"/>
      <c r="V17" s="125"/>
      <c r="W17" s="125"/>
      <c r="X17" s="125"/>
      <c r="Y17" s="125"/>
    </row>
    <row r="18" spans="12:25" x14ac:dyDescent="0.25">
      <c r="M18" s="151">
        <v>2024</v>
      </c>
      <c r="N18" s="151">
        <v>2025</v>
      </c>
      <c r="O18" s="151">
        <v>2026</v>
      </c>
      <c r="U18" s="125"/>
      <c r="V18" s="125"/>
      <c r="W18" s="125"/>
      <c r="X18" s="125"/>
      <c r="Y18" s="125"/>
    </row>
    <row r="19" spans="12:25" x14ac:dyDescent="0.25">
      <c r="L19" s="151" t="s">
        <v>99</v>
      </c>
      <c r="M19" s="154"/>
      <c r="N19" s="197"/>
      <c r="O19" s="197"/>
      <c r="U19" s="125"/>
      <c r="V19" s="125"/>
      <c r="W19" s="125"/>
      <c r="X19" s="125"/>
      <c r="Y19" s="125"/>
    </row>
    <row r="20" spans="12:25" x14ac:dyDescent="0.25">
      <c r="L20" s="151" t="s">
        <v>100</v>
      </c>
      <c r="M20" s="154"/>
      <c r="N20" s="155"/>
      <c r="O20" s="155"/>
      <c r="U20" s="125"/>
      <c r="V20" s="125"/>
      <c r="W20" s="125"/>
      <c r="X20" s="125"/>
      <c r="Y20" s="125"/>
    </row>
    <row r="21" spans="12:25" x14ac:dyDescent="0.25">
      <c r="L21" s="151" t="s">
        <v>101</v>
      </c>
      <c r="M21" s="154"/>
      <c r="U21" s="125"/>
      <c r="V21" s="125"/>
      <c r="W21" s="125"/>
      <c r="X21" s="125"/>
      <c r="Y21" s="125"/>
    </row>
    <row r="22" spans="12:25" x14ac:dyDescent="0.25">
      <c r="L22" s="151" t="s">
        <v>102</v>
      </c>
      <c r="M22" s="154"/>
      <c r="U22" s="125"/>
      <c r="V22" s="125"/>
      <c r="W22" s="125"/>
      <c r="X22" s="125"/>
      <c r="Y22" s="125"/>
    </row>
    <row r="23" spans="12:25" x14ac:dyDescent="0.25">
      <c r="L23" s="151" t="s">
        <v>103</v>
      </c>
      <c r="M23" s="154"/>
      <c r="U23" s="125"/>
      <c r="V23" s="125"/>
      <c r="W23" s="125"/>
      <c r="X23" s="125"/>
      <c r="Y23" s="125"/>
    </row>
    <row r="24" spans="12:25" x14ac:dyDescent="0.25">
      <c r="L24" s="151" t="s">
        <v>104</v>
      </c>
      <c r="M24" s="154"/>
      <c r="U24" s="125"/>
      <c r="V24" s="125"/>
      <c r="W24" s="125"/>
      <c r="X24" s="125"/>
      <c r="Y24" s="125"/>
    </row>
    <row r="25" spans="12:25" x14ac:dyDescent="0.25">
      <c r="L25" s="151" t="s">
        <v>105</v>
      </c>
      <c r="M25" s="154"/>
      <c r="U25" s="125"/>
      <c r="V25" s="125"/>
      <c r="W25" s="125"/>
      <c r="X25" s="125"/>
      <c r="Y25" s="125"/>
    </row>
    <row r="26" spans="12:25" x14ac:dyDescent="0.25">
      <c r="L26" s="151" t="s">
        <v>106</v>
      </c>
      <c r="M26" s="154">
        <v>3867.8114052879341</v>
      </c>
      <c r="N26" s="155"/>
      <c r="O26" s="155"/>
      <c r="U26" s="125"/>
      <c r="V26" s="125"/>
      <c r="W26" s="125"/>
      <c r="X26" s="125"/>
      <c r="Y26" s="125"/>
    </row>
    <row r="27" spans="12:25" x14ac:dyDescent="0.25">
      <c r="L27" s="151" t="s">
        <v>107</v>
      </c>
      <c r="M27" s="154">
        <v>4372.4257887144513</v>
      </c>
      <c r="N27" s="155"/>
      <c r="O27" s="155"/>
      <c r="U27" s="125"/>
      <c r="V27" s="125"/>
      <c r="W27" s="125"/>
      <c r="X27" s="125"/>
      <c r="Y27" s="125"/>
    </row>
    <row r="28" spans="12:25" x14ac:dyDescent="0.25">
      <c r="L28" s="151" t="s">
        <v>119</v>
      </c>
      <c r="M28" s="154"/>
      <c r="U28" s="125"/>
      <c r="V28" s="125"/>
      <c r="W28" s="125"/>
      <c r="X28" s="125"/>
      <c r="Y28" s="125"/>
    </row>
    <row r="29" spans="12:25" x14ac:dyDescent="0.25">
      <c r="L29" s="151" t="s">
        <v>109</v>
      </c>
      <c r="M29" s="154"/>
      <c r="U29" s="125"/>
      <c r="V29" s="125"/>
      <c r="W29" s="125"/>
      <c r="X29" s="125"/>
      <c r="Y29" s="125"/>
    </row>
    <row r="30" spans="12:25" ht="13.7" customHeight="1" x14ac:dyDescent="0.25">
      <c r="L30" s="151" t="s">
        <v>110</v>
      </c>
      <c r="M30" s="154">
        <v>173.65732858690603</v>
      </c>
      <c r="N30" s="155"/>
      <c r="O30" s="155"/>
      <c r="U30" s="125"/>
      <c r="V30" s="125"/>
      <c r="W30" s="125"/>
      <c r="X30" s="125"/>
      <c r="Y30" s="125"/>
    </row>
    <row r="31" spans="12:25" ht="13.7" hidden="1" customHeight="1" x14ac:dyDescent="0.25">
      <c r="U31" s="125"/>
      <c r="V31" s="125"/>
      <c r="W31" s="125"/>
      <c r="X31" s="125"/>
      <c r="Y31" s="125"/>
    </row>
    <row r="32" spans="12:25" hidden="1" x14ac:dyDescent="0.25">
      <c r="U32" s="125"/>
      <c r="V32" s="125"/>
      <c r="W32" s="125"/>
      <c r="X32" s="125"/>
      <c r="Y32" s="125"/>
    </row>
    <row r="33" spans="2:25" ht="30.75" customHeight="1" x14ac:dyDescent="0.25">
      <c r="B33" s="468" t="s">
        <v>288</v>
      </c>
      <c r="C33" s="468"/>
      <c r="D33" s="468"/>
      <c r="E33" s="468"/>
      <c r="F33" s="468"/>
      <c r="G33" s="468"/>
      <c r="H33" s="468"/>
      <c r="I33" s="468"/>
      <c r="J33" s="468"/>
      <c r="K33" s="468"/>
      <c r="U33" s="125"/>
      <c r="V33" s="125"/>
      <c r="W33" s="125"/>
      <c r="X33" s="125"/>
      <c r="Y33" s="125"/>
    </row>
    <row r="34" spans="2:25" x14ac:dyDescent="0.25">
      <c r="U34" s="126"/>
      <c r="V34" s="125"/>
      <c r="W34" s="125"/>
      <c r="X34" s="125"/>
      <c r="Y34" s="125"/>
    </row>
    <row r="35" spans="2:25" x14ac:dyDescent="0.25">
      <c r="U35" s="125"/>
      <c r="V35" s="125"/>
      <c r="W35" s="125"/>
      <c r="X35" s="125"/>
      <c r="Y35" s="125"/>
    </row>
    <row r="36" spans="2:25" x14ac:dyDescent="0.25">
      <c r="U36" s="125"/>
      <c r="V36" s="125"/>
      <c r="W36" s="125"/>
      <c r="X36" s="125"/>
      <c r="Y36" s="125"/>
    </row>
    <row r="37" spans="2:25" x14ac:dyDescent="0.25">
      <c r="U37" s="125"/>
      <c r="V37" s="125"/>
    </row>
    <row r="38" spans="2:25" x14ac:dyDescent="0.25">
      <c r="U38" s="125"/>
      <c r="V38" s="125"/>
    </row>
    <row r="39" spans="2:25" x14ac:dyDescent="0.25">
      <c r="U39" s="125"/>
      <c r="V39" s="125"/>
    </row>
  </sheetData>
  <mergeCells count="2">
    <mergeCell ref="B15:K15"/>
    <mergeCell ref="B33:K33"/>
  </mergeCells>
  <pageMargins left="0.7" right="0.7" top="0.75" bottom="0.75" header="0.3" footer="0.3"/>
  <pageSetup paperSize="9" fitToHeight="0" orientation="landscape" r:id="rId1"/>
  <ignoredErrors>
    <ignoredError sqref="M14:O14" formulaRange="1"/>
  </ignoredErrors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59C33-B7AC-4262-8A92-82C8E301F107}">
  <sheetPr codeName="Hoja34">
    <pageSetUpPr fitToPage="1"/>
  </sheetPr>
  <dimension ref="B1:X34"/>
  <sheetViews>
    <sheetView zoomScaleNormal="100" workbookViewId="0">
      <selection activeCell="B1" sqref="B1:K33"/>
    </sheetView>
  </sheetViews>
  <sheetFormatPr baseColWidth="10" defaultColWidth="11.42578125" defaultRowHeight="15" x14ac:dyDescent="0.25"/>
  <cols>
    <col min="1" max="1" width="2.7109375" style="23" customWidth="1"/>
    <col min="2" max="11" width="11.42578125" style="23"/>
    <col min="12" max="12" width="11.42578125" style="126" customWidth="1"/>
    <col min="13" max="15" width="11.42578125" style="126"/>
    <col min="16" max="16" width="11.42578125" style="185"/>
    <col min="17" max="17" width="11.42578125" style="125"/>
    <col min="18" max="18" width="11.42578125" style="126"/>
    <col min="19" max="19" width="11.42578125" style="185"/>
    <col min="20" max="21" width="11.42578125" style="126"/>
    <col min="22" max="16384" width="11.42578125" style="23"/>
  </cols>
  <sheetData>
    <row r="1" spans="2:24" x14ac:dyDescent="0.25">
      <c r="V1" s="125"/>
      <c r="W1" s="125"/>
      <c r="X1" s="125"/>
    </row>
    <row r="2" spans="2:24" x14ac:dyDescent="0.25">
      <c r="M2" s="126">
        <v>2024</v>
      </c>
      <c r="N2" s="126">
        <v>2025</v>
      </c>
      <c r="O2" s="126">
        <v>2026</v>
      </c>
      <c r="V2" s="126"/>
      <c r="W2" s="126"/>
      <c r="X2" s="125"/>
    </row>
    <row r="3" spans="2:24" x14ac:dyDescent="0.25">
      <c r="L3" s="126" t="s">
        <v>99</v>
      </c>
      <c r="M3" s="186">
        <v>33.806759999999997</v>
      </c>
      <c r="N3" s="186">
        <v>47.842029999999994</v>
      </c>
      <c r="O3" s="187">
        <v>85.82374999999999</v>
      </c>
      <c r="V3" s="126"/>
      <c r="W3" s="126"/>
      <c r="X3" s="125"/>
    </row>
    <row r="4" spans="2:24" x14ac:dyDescent="0.25">
      <c r="L4" s="126" t="s">
        <v>100</v>
      </c>
      <c r="M4" s="186">
        <v>83.126809999999992</v>
      </c>
      <c r="N4" s="186">
        <v>5.6854800000000001</v>
      </c>
      <c r="O4" s="187"/>
      <c r="V4" s="126"/>
      <c r="W4" s="126"/>
      <c r="X4" s="125"/>
    </row>
    <row r="5" spans="2:24" x14ac:dyDescent="0.25">
      <c r="L5" s="126" t="s">
        <v>101</v>
      </c>
      <c r="M5" s="186">
        <v>17.123700000000003</v>
      </c>
      <c r="N5" s="186">
        <v>108.68492000000001</v>
      </c>
      <c r="O5" s="187"/>
      <c r="V5" s="126"/>
      <c r="W5" s="126"/>
      <c r="X5" s="125"/>
    </row>
    <row r="6" spans="2:24" x14ac:dyDescent="0.25">
      <c r="L6" s="126" t="s">
        <v>102</v>
      </c>
      <c r="M6" s="186">
        <v>43.283460000000005</v>
      </c>
      <c r="N6" s="186">
        <v>27.512109999999993</v>
      </c>
      <c r="O6" s="187"/>
      <c r="V6" s="126"/>
      <c r="W6" s="126"/>
      <c r="X6" s="125"/>
    </row>
    <row r="7" spans="2:24" x14ac:dyDescent="0.25">
      <c r="L7" s="126" t="s">
        <v>103</v>
      </c>
      <c r="M7" s="186">
        <v>14.956190000000001</v>
      </c>
      <c r="N7" s="186">
        <v>65.468299999999971</v>
      </c>
      <c r="O7" s="187"/>
      <c r="V7" s="126"/>
      <c r="W7" s="126"/>
      <c r="X7" s="125"/>
    </row>
    <row r="8" spans="2:24" x14ac:dyDescent="0.25">
      <c r="L8" s="126" t="s">
        <v>104</v>
      </c>
      <c r="M8" s="186">
        <v>3</v>
      </c>
      <c r="N8" s="186">
        <v>40.420760000000001</v>
      </c>
      <c r="O8" s="187"/>
      <c r="V8" s="126"/>
      <c r="W8" s="126"/>
      <c r="X8" s="125"/>
    </row>
    <row r="9" spans="2:24" x14ac:dyDescent="0.25">
      <c r="L9" s="126" t="s">
        <v>105</v>
      </c>
      <c r="M9" s="186">
        <v>59.744960000000013</v>
      </c>
      <c r="N9" s="186">
        <v>64.659260000000003</v>
      </c>
      <c r="O9" s="187"/>
      <c r="V9" s="126"/>
      <c r="W9" s="126"/>
      <c r="X9" s="125"/>
    </row>
    <row r="10" spans="2:24" x14ac:dyDescent="0.25">
      <c r="L10" s="126" t="s">
        <v>106</v>
      </c>
      <c r="M10" s="186">
        <v>0.7</v>
      </c>
      <c r="N10" s="186">
        <v>43.248989999999992</v>
      </c>
      <c r="O10" s="187"/>
      <c r="V10" s="126"/>
      <c r="W10" s="126"/>
      <c r="X10" s="125"/>
    </row>
    <row r="11" spans="2:24" x14ac:dyDescent="0.25">
      <c r="L11" s="126" t="s">
        <v>107</v>
      </c>
      <c r="M11" s="186">
        <v>32</v>
      </c>
      <c r="N11" s="186">
        <v>67.214049999999986</v>
      </c>
      <c r="O11" s="187"/>
      <c r="V11" s="126"/>
      <c r="W11" s="126"/>
      <c r="X11" s="125"/>
    </row>
    <row r="12" spans="2:24" x14ac:dyDescent="0.25">
      <c r="L12" s="126" t="s">
        <v>119</v>
      </c>
      <c r="M12" s="186">
        <v>55.457550000000005</v>
      </c>
      <c r="N12" s="186">
        <v>37.832939999999994</v>
      </c>
      <c r="O12" s="187"/>
      <c r="V12" s="126"/>
      <c r="W12" s="126"/>
      <c r="X12" s="125"/>
    </row>
    <row r="13" spans="2:24" x14ac:dyDescent="0.25">
      <c r="L13" s="126" t="s">
        <v>109</v>
      </c>
      <c r="M13" s="186">
        <v>32.540759999999999</v>
      </c>
      <c r="N13" s="186">
        <v>56.730709999999988</v>
      </c>
      <c r="O13" s="186"/>
      <c r="V13" s="126"/>
      <c r="W13" s="126"/>
      <c r="X13" s="125"/>
    </row>
    <row r="14" spans="2:24" ht="15.75" customHeight="1" x14ac:dyDescent="0.25">
      <c r="L14" s="126" t="s">
        <v>110</v>
      </c>
      <c r="M14" s="186">
        <v>2.9157800000000003</v>
      </c>
      <c r="N14" s="186">
        <v>87.488809999999987</v>
      </c>
      <c r="O14" s="187"/>
      <c r="V14" s="126"/>
      <c r="W14" s="126"/>
      <c r="X14" s="125"/>
    </row>
    <row r="15" spans="2:24" ht="15.75" customHeight="1" x14ac:dyDescent="0.25">
      <c r="L15" s="406" t="s">
        <v>177</v>
      </c>
      <c r="M15" s="407">
        <f t="shared" ref="M15:O15" si="0">SUM(M3:M14)</f>
        <v>378.65597000000002</v>
      </c>
      <c r="N15" s="407">
        <f t="shared" si="0"/>
        <v>652.7883599999999</v>
      </c>
      <c r="O15" s="407">
        <f t="shared" si="0"/>
        <v>85.82374999999999</v>
      </c>
      <c r="Q15" s="188"/>
      <c r="V15" s="126"/>
      <c r="W15" s="126"/>
      <c r="X15" s="125"/>
    </row>
    <row r="16" spans="2:24" ht="34.5" customHeight="1" x14ac:dyDescent="0.25">
      <c r="B16" s="469" t="s">
        <v>289</v>
      </c>
      <c r="C16" s="469"/>
      <c r="D16" s="469"/>
      <c r="E16" s="469"/>
      <c r="F16" s="469"/>
      <c r="G16" s="469"/>
      <c r="H16" s="469"/>
      <c r="I16" s="469"/>
      <c r="J16" s="469"/>
      <c r="K16" s="469"/>
      <c r="V16" s="126"/>
      <c r="W16" s="126"/>
      <c r="X16" s="125"/>
    </row>
    <row r="17" spans="2:24" x14ac:dyDescent="0.25">
      <c r="V17" s="126"/>
      <c r="W17" s="126"/>
      <c r="X17" s="125"/>
    </row>
    <row r="18" spans="2:24" x14ac:dyDescent="0.25">
      <c r="M18" s="126">
        <v>2024</v>
      </c>
      <c r="N18" s="126">
        <v>2025</v>
      </c>
      <c r="O18" s="126">
        <v>2026</v>
      </c>
      <c r="V18" s="126"/>
      <c r="W18" s="126"/>
      <c r="X18" s="125"/>
    </row>
    <row r="19" spans="2:24" x14ac:dyDescent="0.25">
      <c r="L19" s="126" t="s">
        <v>99</v>
      </c>
      <c r="M19" s="186">
        <v>4659.8458414825918</v>
      </c>
      <c r="N19" s="186">
        <v>3797.4536197565208</v>
      </c>
      <c r="O19" s="187">
        <v>3953.6331143768489</v>
      </c>
      <c r="V19" s="126"/>
      <c r="W19" s="126"/>
      <c r="X19" s="125"/>
    </row>
    <row r="20" spans="2:24" x14ac:dyDescent="0.25">
      <c r="L20" s="126" t="s">
        <v>100</v>
      </c>
      <c r="M20" s="186">
        <v>2883.2478955946949</v>
      </c>
      <c r="N20" s="186">
        <v>4707.7731343703617</v>
      </c>
      <c r="O20" s="187"/>
      <c r="V20" s="126"/>
      <c r="W20" s="126"/>
      <c r="X20" s="125"/>
    </row>
    <row r="21" spans="2:24" x14ac:dyDescent="0.25">
      <c r="L21" s="126" t="s">
        <v>101</v>
      </c>
      <c r="M21" s="186">
        <v>2025.3490775942112</v>
      </c>
      <c r="N21" s="186">
        <v>2616.2131784243852</v>
      </c>
      <c r="O21" s="187"/>
      <c r="V21" s="126"/>
      <c r="W21" s="126"/>
      <c r="X21" s="125"/>
    </row>
    <row r="22" spans="2:24" x14ac:dyDescent="0.25">
      <c r="L22" s="126" t="s">
        <v>102</v>
      </c>
      <c r="M22" s="186">
        <v>3705.2871928445643</v>
      </c>
      <c r="N22" s="186">
        <v>4436.0774219062096</v>
      </c>
      <c r="O22" s="187"/>
      <c r="V22" s="126"/>
      <c r="W22" s="126"/>
      <c r="X22" s="125"/>
    </row>
    <row r="23" spans="2:24" x14ac:dyDescent="0.25">
      <c r="L23" s="126" t="s">
        <v>103</v>
      </c>
      <c r="M23" s="186">
        <v>2902.4779186259798</v>
      </c>
      <c r="N23" s="186">
        <v>3411.2193229395016</v>
      </c>
      <c r="O23" s="187"/>
      <c r="V23" s="126"/>
      <c r="W23" s="126"/>
      <c r="X23" s="125"/>
    </row>
    <row r="24" spans="2:24" x14ac:dyDescent="0.25">
      <c r="L24" s="126" t="s">
        <v>104</v>
      </c>
      <c r="M24" s="186">
        <v>1049</v>
      </c>
      <c r="N24" s="186">
        <v>3685.3347141419408</v>
      </c>
      <c r="O24" s="187"/>
      <c r="V24" s="126"/>
      <c r="W24" s="126"/>
      <c r="X24" s="125"/>
    </row>
    <row r="25" spans="2:24" x14ac:dyDescent="0.25">
      <c r="L25" s="126" t="s">
        <v>105</v>
      </c>
      <c r="M25" s="186">
        <v>2054.2362067026238</v>
      </c>
      <c r="N25" s="186">
        <v>3112.1154185804166</v>
      </c>
      <c r="O25" s="187"/>
      <c r="V25" s="126"/>
      <c r="W25" s="126"/>
      <c r="X25" s="125"/>
    </row>
    <row r="26" spans="2:24" x14ac:dyDescent="0.25">
      <c r="L26" s="126" t="s">
        <v>106</v>
      </c>
      <c r="M26" s="186">
        <v>5619.9571428571426</v>
      </c>
      <c r="N26" s="186">
        <v>3001.9262877583969</v>
      </c>
      <c r="O26" s="187"/>
      <c r="V26" s="126"/>
      <c r="W26" s="126"/>
      <c r="X26" s="125"/>
    </row>
    <row r="27" spans="2:24" x14ac:dyDescent="0.25">
      <c r="L27" s="126" t="s">
        <v>107</v>
      </c>
      <c r="M27" s="186">
        <v>2721</v>
      </c>
      <c r="N27" s="186">
        <v>4801.8316110991673</v>
      </c>
      <c r="O27" s="187"/>
      <c r="V27" s="126"/>
      <c r="W27" s="126"/>
      <c r="X27" s="125"/>
    </row>
    <row r="28" spans="2:24" x14ac:dyDescent="0.25">
      <c r="L28" s="126" t="s">
        <v>119</v>
      </c>
      <c r="M28" s="186">
        <v>3649.9796691343195</v>
      </c>
      <c r="N28" s="186">
        <v>2396.3255300804012</v>
      </c>
      <c r="O28" s="187"/>
      <c r="V28" s="126"/>
      <c r="W28" s="126"/>
      <c r="X28" s="125"/>
    </row>
    <row r="29" spans="2:24" x14ac:dyDescent="0.25">
      <c r="L29" s="126" t="s">
        <v>109</v>
      </c>
      <c r="M29" s="186">
        <v>4689.8013445291381</v>
      </c>
      <c r="N29" s="186">
        <v>1432.5438549949406</v>
      </c>
      <c r="O29" s="187"/>
      <c r="V29" s="126"/>
      <c r="W29" s="126"/>
      <c r="X29" s="125"/>
    </row>
    <row r="30" spans="2:24" ht="20.25" customHeight="1" x14ac:dyDescent="0.25">
      <c r="L30" s="126" t="s">
        <v>110</v>
      </c>
      <c r="M30" s="186">
        <v>5901.2834406887032</v>
      </c>
      <c r="N30" s="186">
        <v>4513.6592896851625</v>
      </c>
      <c r="O30" s="187"/>
      <c r="V30" s="126"/>
      <c r="W30" s="126"/>
      <c r="X30" s="125"/>
    </row>
    <row r="31" spans="2:24" ht="20.25" customHeight="1" x14ac:dyDescent="0.25">
      <c r="V31" s="126"/>
      <c r="W31" s="126"/>
      <c r="X31" s="125"/>
    </row>
    <row r="32" spans="2:24" ht="30.75" customHeight="1" x14ac:dyDescent="0.25">
      <c r="B32" s="469" t="s">
        <v>289</v>
      </c>
      <c r="C32" s="469"/>
      <c r="D32" s="469"/>
      <c r="E32" s="469"/>
      <c r="F32" s="469"/>
      <c r="G32" s="469"/>
      <c r="H32" s="469"/>
      <c r="I32" s="469"/>
      <c r="J32" s="469"/>
      <c r="K32" s="469"/>
      <c r="O32" s="187"/>
      <c r="V32" s="126"/>
      <c r="W32" s="126"/>
      <c r="X32" s="125"/>
    </row>
    <row r="33" spans="22:24" x14ac:dyDescent="0.25">
      <c r="V33" s="126"/>
      <c r="W33" s="126"/>
      <c r="X33" s="125"/>
    </row>
    <row r="34" spans="22:24" x14ac:dyDescent="0.25">
      <c r="V34" s="126"/>
      <c r="W34" s="126"/>
    </row>
  </sheetData>
  <mergeCells count="2">
    <mergeCell ref="B16:K16"/>
    <mergeCell ref="B32:K32"/>
  </mergeCells>
  <pageMargins left="1" right="1" top="1" bottom="1" header="0.5" footer="0.5"/>
  <pageSetup scale="88" orientation="landscape" r:id="rId1"/>
  <ignoredErrors>
    <ignoredError sqref="O15 M15:N15" formulaRange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07D7D0-62B3-4E23-B85E-6727EEC74BC9}">
  <sheetPr codeName="Hoja4">
    <pageSetUpPr fitToPage="1"/>
  </sheetPr>
  <dimension ref="B26:B27"/>
  <sheetViews>
    <sheetView zoomScaleNormal="100" zoomScaleSheetLayoutView="100" workbookViewId="0">
      <selection activeCell="A10" sqref="A10"/>
    </sheetView>
  </sheetViews>
  <sheetFormatPr baseColWidth="10" defaultColWidth="11.42578125" defaultRowHeight="15" x14ac:dyDescent="0.25"/>
  <cols>
    <col min="1" max="4" width="11.42578125" style="23"/>
    <col min="5" max="5" width="16.5703125" style="23" customWidth="1"/>
    <col min="6" max="6" width="19.5703125" style="23" customWidth="1"/>
    <col min="7" max="7" width="20.85546875" style="23" customWidth="1"/>
    <col min="8" max="16384" width="11.42578125" style="23"/>
  </cols>
  <sheetData>
    <row r="26" spans="2:2" x14ac:dyDescent="0.25">
      <c r="B26" s="59" t="s">
        <v>251</v>
      </c>
    </row>
    <row r="27" spans="2:2" x14ac:dyDescent="0.25">
      <c r="B27" s="59" t="s">
        <v>250</v>
      </c>
    </row>
  </sheetData>
  <pageMargins left="0.25" right="0.25" top="0.75" bottom="0.75" header="0.3" footer="0.3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A73D1D-89BB-4ADA-ABB4-1345ACABB517}">
  <sheetPr codeName="Hoja5">
    <pageSetUpPr fitToPage="1"/>
  </sheetPr>
  <dimension ref="B1:W37"/>
  <sheetViews>
    <sheetView topLeftCell="A16" zoomScaleNormal="100" workbookViewId="0">
      <selection activeCell="N23" sqref="N23"/>
    </sheetView>
  </sheetViews>
  <sheetFormatPr baseColWidth="10" defaultColWidth="11.42578125" defaultRowHeight="15" x14ac:dyDescent="0.25"/>
  <cols>
    <col min="1" max="1" width="3.140625" style="23" customWidth="1"/>
    <col min="2" max="16384" width="11.42578125" style="23"/>
  </cols>
  <sheetData>
    <row r="1" spans="8:23" x14ac:dyDescent="0.25">
      <c r="H1" s="125"/>
      <c r="I1" s="125"/>
      <c r="J1" s="125"/>
      <c r="K1" s="125"/>
      <c r="L1" s="125"/>
      <c r="M1" s="125"/>
      <c r="N1" s="125"/>
      <c r="O1" s="126"/>
      <c r="P1" s="126"/>
      <c r="Q1" s="126"/>
      <c r="R1" s="126"/>
      <c r="S1" s="126"/>
      <c r="T1" s="125"/>
      <c r="U1" s="125"/>
      <c r="V1" s="125"/>
      <c r="W1" s="125"/>
    </row>
    <row r="2" spans="8:23" x14ac:dyDescent="0.25">
      <c r="H2" s="125"/>
      <c r="I2" s="125"/>
      <c r="J2" s="125"/>
      <c r="K2" s="125"/>
      <c r="L2" s="125"/>
      <c r="M2" s="125"/>
      <c r="N2" s="125"/>
      <c r="O2" s="126"/>
      <c r="P2" s="126"/>
      <c r="Q2" s="126"/>
      <c r="R2" s="126"/>
      <c r="S2" s="126"/>
      <c r="T2" s="125"/>
      <c r="U2" s="125"/>
      <c r="V2" s="125"/>
      <c r="W2" s="125"/>
    </row>
    <row r="3" spans="8:23" x14ac:dyDescent="0.25">
      <c r="H3" s="125"/>
      <c r="I3" s="125"/>
      <c r="J3" s="125"/>
      <c r="K3" s="125"/>
      <c r="L3" s="125"/>
      <c r="M3" s="125"/>
      <c r="N3" s="125"/>
      <c r="O3" s="126"/>
      <c r="P3" s="126"/>
      <c r="Q3" s="126"/>
      <c r="R3" s="126"/>
      <c r="S3" s="126"/>
      <c r="T3" s="125"/>
      <c r="U3" s="125"/>
      <c r="V3" s="125"/>
      <c r="W3" s="125"/>
    </row>
    <row r="4" spans="8:23" x14ac:dyDescent="0.25">
      <c r="H4" s="125"/>
      <c r="I4" s="125"/>
      <c r="J4" s="125"/>
      <c r="K4" s="125"/>
      <c r="L4" s="125"/>
      <c r="M4" s="125"/>
      <c r="N4" s="125"/>
      <c r="O4" s="126"/>
      <c r="P4" s="126"/>
      <c r="Q4" s="126"/>
      <c r="R4" s="126"/>
      <c r="S4" s="126"/>
      <c r="T4" s="125"/>
      <c r="U4" s="125"/>
      <c r="V4" s="125"/>
      <c r="W4" s="125"/>
    </row>
    <row r="5" spans="8:23" x14ac:dyDescent="0.25">
      <c r="H5" s="125"/>
      <c r="I5" s="125"/>
      <c r="J5" s="125"/>
      <c r="K5" s="125"/>
      <c r="L5" s="125"/>
      <c r="M5" s="125"/>
      <c r="N5" s="125"/>
      <c r="O5" s="126"/>
      <c r="P5" s="126"/>
      <c r="Q5" s="126"/>
      <c r="R5" s="126"/>
      <c r="S5" s="126"/>
      <c r="T5" s="125"/>
      <c r="U5" s="125"/>
      <c r="V5" s="125"/>
      <c r="W5" s="125"/>
    </row>
    <row r="6" spans="8:23" x14ac:dyDescent="0.25">
      <c r="H6" s="125"/>
      <c r="I6" s="125"/>
      <c r="J6" s="125"/>
      <c r="K6" s="125"/>
      <c r="L6" s="125"/>
      <c r="M6" s="125"/>
      <c r="N6" s="125"/>
      <c r="O6" s="126"/>
      <c r="P6" s="126"/>
      <c r="Q6" s="126"/>
      <c r="R6" s="126"/>
      <c r="S6" s="126"/>
      <c r="T6" s="125"/>
      <c r="U6" s="125"/>
      <c r="V6" s="125"/>
      <c r="W6" s="125"/>
    </row>
    <row r="7" spans="8:23" x14ac:dyDescent="0.25">
      <c r="H7" s="125"/>
      <c r="I7" s="125"/>
      <c r="J7" s="125"/>
      <c r="K7" s="125"/>
      <c r="L7" s="125"/>
      <c r="M7" s="125"/>
      <c r="N7" s="125"/>
      <c r="O7" s="126"/>
      <c r="P7" s="126"/>
      <c r="Q7" s="126"/>
      <c r="R7" s="126"/>
      <c r="S7" s="126"/>
      <c r="T7" s="125"/>
      <c r="U7" s="125"/>
      <c r="V7" s="125"/>
      <c r="W7" s="125"/>
    </row>
    <row r="8" spans="8:23" x14ac:dyDescent="0.25">
      <c r="H8" s="125"/>
      <c r="I8" s="125"/>
      <c r="J8" s="125"/>
      <c r="K8" s="125"/>
      <c r="L8" s="125"/>
      <c r="M8" s="125"/>
      <c r="N8" s="125"/>
      <c r="O8" s="126"/>
      <c r="P8" s="126"/>
      <c r="Q8" s="126"/>
      <c r="R8" s="126"/>
      <c r="S8" s="126"/>
      <c r="T8" s="125"/>
      <c r="U8" s="125"/>
      <c r="V8" s="125"/>
      <c r="W8" s="125"/>
    </row>
    <row r="9" spans="8:23" x14ac:dyDescent="0.25">
      <c r="H9" s="125"/>
      <c r="I9" s="125"/>
      <c r="J9" s="125"/>
      <c r="K9" s="125"/>
      <c r="L9" s="125"/>
      <c r="M9" s="125"/>
      <c r="N9" s="125"/>
      <c r="O9" s="126"/>
      <c r="P9" s="126"/>
      <c r="Q9" s="126"/>
      <c r="R9" s="126"/>
      <c r="S9" s="126"/>
      <c r="T9" s="125"/>
      <c r="U9" s="125"/>
      <c r="V9" s="125"/>
      <c r="W9" s="125"/>
    </row>
    <row r="10" spans="8:23" x14ac:dyDescent="0.25">
      <c r="H10" s="125"/>
      <c r="I10" s="125"/>
      <c r="J10" s="125"/>
      <c r="K10" s="125"/>
      <c r="L10" s="125"/>
      <c r="M10" s="125"/>
      <c r="N10" s="125"/>
      <c r="O10" s="126"/>
      <c r="P10" s="126"/>
      <c r="Q10" s="126"/>
      <c r="R10" s="126"/>
      <c r="S10" s="126"/>
      <c r="T10" s="125"/>
      <c r="U10" s="125"/>
      <c r="V10" s="125"/>
      <c r="W10" s="125"/>
    </row>
    <row r="11" spans="8:23" x14ac:dyDescent="0.25">
      <c r="H11" s="125"/>
      <c r="I11" s="125"/>
      <c r="J11" s="125"/>
      <c r="K11" s="125"/>
      <c r="L11" s="125"/>
      <c r="M11" s="125"/>
      <c r="N11" s="125"/>
      <c r="O11" s="126"/>
      <c r="P11" s="126"/>
      <c r="Q11" s="126"/>
      <c r="R11" s="126"/>
      <c r="S11" s="126"/>
      <c r="T11" s="125"/>
      <c r="U11" s="125"/>
      <c r="V11" s="125"/>
      <c r="W11" s="125"/>
    </row>
    <row r="12" spans="8:23" x14ac:dyDescent="0.25">
      <c r="H12" s="125"/>
      <c r="I12" s="125"/>
      <c r="J12" s="125"/>
      <c r="K12" s="125"/>
      <c r="L12" s="125"/>
      <c r="M12" s="125"/>
      <c r="N12" s="125"/>
      <c r="O12" s="126"/>
      <c r="P12" s="126"/>
      <c r="Q12" s="126"/>
      <c r="R12" s="126"/>
      <c r="S12" s="126"/>
      <c r="T12" s="125"/>
      <c r="U12" s="125"/>
      <c r="V12" s="125"/>
      <c r="W12" s="125"/>
    </row>
    <row r="13" spans="8:23" x14ac:dyDescent="0.25">
      <c r="H13" s="125"/>
      <c r="I13" s="125"/>
      <c r="J13" s="125"/>
      <c r="K13" s="125"/>
      <c r="L13" s="125"/>
      <c r="M13" s="125"/>
      <c r="N13" s="125"/>
      <c r="O13" s="126"/>
      <c r="P13" s="126"/>
      <c r="Q13" s="126"/>
      <c r="R13" s="126"/>
      <c r="S13" s="126"/>
      <c r="T13" s="125"/>
      <c r="U13" s="125"/>
      <c r="V13" s="125"/>
      <c r="W13" s="125"/>
    </row>
    <row r="14" spans="8:23" x14ac:dyDescent="0.25">
      <c r="H14" s="125"/>
      <c r="I14" s="125"/>
      <c r="J14" s="125"/>
      <c r="K14" s="125"/>
      <c r="L14" s="125"/>
      <c r="M14" s="125"/>
      <c r="N14" s="125"/>
      <c r="O14" s="126"/>
      <c r="P14" s="126"/>
      <c r="Q14" s="126"/>
      <c r="R14" s="126"/>
      <c r="S14" s="126"/>
      <c r="T14" s="125"/>
      <c r="U14" s="125"/>
      <c r="V14" s="125"/>
      <c r="W14" s="125"/>
    </row>
    <row r="15" spans="8:23" x14ac:dyDescent="0.25">
      <c r="H15" s="125"/>
      <c r="I15" s="125"/>
      <c r="J15" s="125"/>
      <c r="K15" s="125"/>
      <c r="L15" s="125"/>
      <c r="M15" s="125"/>
      <c r="N15" s="125"/>
      <c r="O15" s="126"/>
      <c r="P15" s="126"/>
      <c r="Q15" s="126"/>
      <c r="R15" s="126"/>
      <c r="S15" s="126"/>
      <c r="T15" s="125"/>
      <c r="U15" s="125"/>
      <c r="V15" s="125"/>
      <c r="W15" s="125"/>
    </row>
    <row r="16" spans="8:23" x14ac:dyDescent="0.25">
      <c r="H16" s="125"/>
      <c r="I16" s="125"/>
      <c r="J16" s="125"/>
      <c r="K16" s="125"/>
      <c r="L16" s="125"/>
      <c r="M16" s="125"/>
      <c r="N16" s="125"/>
      <c r="O16" s="126"/>
      <c r="P16" s="126"/>
      <c r="Q16" s="126"/>
      <c r="R16" s="126"/>
      <c r="S16" s="126"/>
      <c r="T16" s="125"/>
      <c r="U16" s="125"/>
      <c r="V16" s="125"/>
      <c r="W16" s="125"/>
    </row>
    <row r="17" spans="2:23" x14ac:dyDescent="0.25">
      <c r="H17" s="125"/>
      <c r="I17" s="125"/>
      <c r="J17" s="125"/>
      <c r="K17" s="125"/>
      <c r="L17" s="125"/>
      <c r="M17" s="125"/>
      <c r="N17" s="125"/>
      <c r="O17" s="126"/>
      <c r="P17" s="126"/>
      <c r="Q17" s="126"/>
      <c r="R17" s="126"/>
      <c r="S17" s="126"/>
      <c r="T17" s="125"/>
      <c r="U17" s="125"/>
      <c r="V17" s="125"/>
      <c r="W17" s="125"/>
    </row>
    <row r="18" spans="2:23" x14ac:dyDescent="0.25">
      <c r="H18" s="125"/>
      <c r="I18" s="125"/>
      <c r="J18" s="125"/>
      <c r="K18" s="125"/>
      <c r="L18" s="125"/>
      <c r="M18" s="125"/>
      <c r="N18" s="125"/>
      <c r="O18" s="126"/>
      <c r="P18" s="126"/>
      <c r="Q18" s="126"/>
      <c r="R18" s="126"/>
      <c r="S18" s="126"/>
      <c r="T18" s="125"/>
      <c r="U18" s="125"/>
      <c r="V18" s="125"/>
      <c r="W18" s="125"/>
    </row>
    <row r="19" spans="2:23" x14ac:dyDescent="0.25">
      <c r="H19" s="125"/>
      <c r="I19" s="125"/>
      <c r="J19" s="125"/>
      <c r="K19" s="125"/>
      <c r="L19" s="125"/>
      <c r="M19" s="125"/>
      <c r="N19" s="125"/>
      <c r="O19" s="126"/>
      <c r="P19" s="126"/>
      <c r="Q19" s="126"/>
      <c r="R19" s="126"/>
      <c r="S19" s="126"/>
      <c r="T19" s="125"/>
      <c r="U19" s="125"/>
      <c r="V19" s="125"/>
      <c r="W19" s="125"/>
    </row>
    <row r="20" spans="2:23" x14ac:dyDescent="0.25">
      <c r="H20" s="125"/>
      <c r="I20" s="125"/>
      <c r="J20" s="125"/>
      <c r="K20" s="125"/>
      <c r="L20" s="125"/>
      <c r="M20" s="125"/>
      <c r="N20" s="125"/>
      <c r="O20" s="126"/>
      <c r="P20" s="126"/>
      <c r="Q20" s="126"/>
      <c r="R20" s="126"/>
      <c r="S20" s="126"/>
      <c r="T20" s="125"/>
      <c r="U20" s="125"/>
      <c r="V20" s="125"/>
      <c r="W20" s="125"/>
    </row>
    <row r="21" spans="2:23" x14ac:dyDescent="0.25">
      <c r="H21" s="125"/>
      <c r="I21" s="125"/>
      <c r="J21" s="125"/>
      <c r="K21" s="125"/>
      <c r="L21" s="125"/>
      <c r="M21" s="125"/>
      <c r="N21" s="125"/>
      <c r="O21" s="126"/>
      <c r="P21" s="126"/>
      <c r="Q21" s="126"/>
      <c r="R21" s="126"/>
      <c r="S21" s="126"/>
      <c r="T21" s="125"/>
      <c r="U21" s="125"/>
      <c r="V21" s="125"/>
      <c r="W21" s="125"/>
    </row>
    <row r="22" spans="2:23" ht="15.75" customHeight="1" x14ac:dyDescent="0.25">
      <c r="B22" s="129" t="s">
        <v>275</v>
      </c>
      <c r="H22" s="125"/>
      <c r="I22" s="125"/>
      <c r="J22" s="125"/>
      <c r="K22" s="125"/>
      <c r="L22" s="125"/>
      <c r="M22" s="125"/>
      <c r="N22" s="125"/>
      <c r="O22" s="126"/>
      <c r="P22" s="126"/>
      <c r="Q22" s="126"/>
      <c r="R22" s="126"/>
      <c r="S22" s="126"/>
      <c r="T22" s="125"/>
      <c r="U22" s="125"/>
      <c r="V22" s="125"/>
      <c r="W22" s="125"/>
    </row>
    <row r="23" spans="2:23" ht="15.75" customHeight="1" x14ac:dyDescent="0.25">
      <c r="B23" s="129" t="s">
        <v>276</v>
      </c>
      <c r="H23" s="125"/>
      <c r="I23" s="125"/>
      <c r="J23" s="125"/>
      <c r="K23" s="125"/>
      <c r="L23" s="125"/>
      <c r="M23" s="125"/>
      <c r="N23" s="125"/>
      <c r="O23" s="126"/>
      <c r="P23" s="126"/>
      <c r="Q23" s="126"/>
      <c r="R23" s="126"/>
      <c r="S23" s="126"/>
      <c r="T23" s="125"/>
      <c r="U23" s="125"/>
      <c r="V23" s="125"/>
      <c r="W23" s="125"/>
    </row>
    <row r="24" spans="2:23" ht="15.75" customHeight="1" x14ac:dyDescent="0.25">
      <c r="B24" s="129" t="s">
        <v>111</v>
      </c>
      <c r="C24" s="125"/>
      <c r="D24" s="125"/>
      <c r="E24" s="125"/>
      <c r="F24" s="125"/>
      <c r="G24" s="125"/>
      <c r="H24" s="125"/>
      <c r="I24" s="125"/>
      <c r="J24" s="125"/>
      <c r="K24" s="125"/>
      <c r="L24" s="125"/>
      <c r="M24" s="125"/>
      <c r="N24" s="125"/>
      <c r="O24" s="125"/>
      <c r="P24" s="125"/>
      <c r="Q24" s="125"/>
      <c r="R24" s="125"/>
      <c r="S24" s="125"/>
      <c r="T24" s="125"/>
      <c r="U24" s="125"/>
      <c r="V24" s="125"/>
      <c r="W24" s="125"/>
    </row>
    <row r="25" spans="2:23" x14ac:dyDescent="0.25">
      <c r="B25" s="128"/>
      <c r="C25" s="125"/>
      <c r="D25" s="125"/>
      <c r="E25" s="125"/>
      <c r="F25" s="125"/>
      <c r="G25" s="125"/>
      <c r="H25" s="125"/>
      <c r="I25" s="125"/>
      <c r="J25" s="125"/>
      <c r="K25" s="125"/>
      <c r="L25" s="125"/>
      <c r="M25" s="125"/>
      <c r="N25" s="125"/>
      <c r="O25" s="125"/>
      <c r="P25" s="125"/>
      <c r="Q25" s="125"/>
      <c r="R25" s="125"/>
      <c r="S25" s="125"/>
      <c r="T25" s="125"/>
      <c r="U25" s="125"/>
      <c r="V25" s="125"/>
      <c r="W25" s="125"/>
    </row>
    <row r="26" spans="2:23" x14ac:dyDescent="0.25">
      <c r="B26" s="449" t="s">
        <v>252</v>
      </c>
      <c r="C26" s="449"/>
      <c r="D26" s="449"/>
      <c r="E26" s="449"/>
      <c r="F26" s="449"/>
      <c r="G26" s="449"/>
      <c r="H26" s="449"/>
      <c r="I26" s="449"/>
      <c r="J26" s="449"/>
      <c r="K26" s="449"/>
      <c r="L26" s="449"/>
      <c r="M26" s="125"/>
      <c r="N26" s="125"/>
      <c r="O26" s="125"/>
      <c r="P26" s="125"/>
      <c r="Q26" s="125"/>
      <c r="R26" s="125"/>
      <c r="S26" s="125"/>
      <c r="T26" s="125"/>
      <c r="U26" s="125"/>
      <c r="V26" s="125"/>
      <c r="W26" s="125"/>
    </row>
    <row r="27" spans="2:23" ht="27.95" customHeight="1" x14ac:dyDescent="0.25">
      <c r="B27" s="127">
        <v>10049000</v>
      </c>
      <c r="C27" s="448" t="s">
        <v>140</v>
      </c>
      <c r="D27" s="448"/>
      <c r="E27" s="448"/>
      <c r="F27" s="448"/>
      <c r="G27" s="448"/>
      <c r="H27" s="448"/>
      <c r="I27" s="448"/>
      <c r="J27" s="448"/>
      <c r="K27" s="448"/>
      <c r="L27" s="448"/>
      <c r="M27" s="125"/>
      <c r="N27" s="125"/>
      <c r="O27" s="125"/>
      <c r="P27" s="125"/>
      <c r="Q27" s="125"/>
    </row>
    <row r="28" spans="2:23" ht="27.95" customHeight="1" x14ac:dyDescent="0.25">
      <c r="B28" s="127">
        <v>11041200</v>
      </c>
      <c r="C28" s="448" t="s">
        <v>141</v>
      </c>
      <c r="D28" s="448"/>
      <c r="E28" s="448"/>
      <c r="F28" s="448"/>
      <c r="G28" s="448"/>
      <c r="H28" s="448"/>
      <c r="I28" s="448"/>
      <c r="J28" s="448"/>
      <c r="K28" s="448"/>
      <c r="L28" s="448"/>
      <c r="M28" s="125"/>
      <c r="N28" s="125"/>
      <c r="O28" s="125"/>
      <c r="P28" s="125"/>
      <c r="Q28" s="125"/>
    </row>
    <row r="29" spans="2:23" ht="27.95" customHeight="1" x14ac:dyDescent="0.25">
      <c r="B29" s="127">
        <v>11042210</v>
      </c>
      <c r="C29" s="448" t="s">
        <v>142</v>
      </c>
      <c r="D29" s="448"/>
      <c r="E29" s="448"/>
      <c r="F29" s="448"/>
      <c r="G29" s="448"/>
      <c r="H29" s="448"/>
      <c r="I29" s="448"/>
      <c r="J29" s="448"/>
      <c r="K29" s="448"/>
      <c r="L29" s="448"/>
      <c r="M29" s="125"/>
      <c r="N29" s="125"/>
      <c r="O29" s="125"/>
      <c r="P29" s="125"/>
      <c r="Q29" s="125"/>
    </row>
    <row r="30" spans="2:23" ht="27.95" customHeight="1" x14ac:dyDescent="0.25">
      <c r="B30" s="127">
        <v>11042290</v>
      </c>
      <c r="C30" s="448" t="s">
        <v>143</v>
      </c>
      <c r="D30" s="448"/>
      <c r="E30" s="448"/>
      <c r="F30" s="448"/>
      <c r="G30" s="448"/>
      <c r="H30" s="448"/>
      <c r="I30" s="448"/>
      <c r="J30" s="448"/>
      <c r="K30" s="448"/>
      <c r="L30" s="448"/>
      <c r="M30" s="125"/>
      <c r="N30" s="125"/>
      <c r="O30" s="125"/>
      <c r="P30" s="125"/>
      <c r="Q30" s="125"/>
    </row>
    <row r="31" spans="2:23" ht="27.95" customHeight="1" x14ac:dyDescent="0.25">
      <c r="B31" s="127">
        <v>19041000</v>
      </c>
      <c r="C31" s="448" t="s">
        <v>144</v>
      </c>
      <c r="D31" s="448"/>
      <c r="E31" s="448"/>
      <c r="F31" s="448"/>
      <c r="G31" s="448"/>
      <c r="H31" s="448"/>
      <c r="I31" s="448"/>
      <c r="J31" s="448"/>
      <c r="K31" s="448"/>
      <c r="L31" s="448"/>
      <c r="M31" s="125"/>
      <c r="N31" s="125"/>
      <c r="O31" s="125"/>
      <c r="P31" s="125"/>
      <c r="Q31" s="125"/>
    </row>
    <row r="32" spans="2:23" ht="27.95" customHeight="1" x14ac:dyDescent="0.25">
      <c r="B32" s="127">
        <v>19042000</v>
      </c>
      <c r="C32" s="447" t="s">
        <v>145</v>
      </c>
      <c r="D32" s="447"/>
      <c r="E32" s="447"/>
      <c r="F32" s="447"/>
      <c r="G32" s="447"/>
      <c r="H32" s="447"/>
      <c r="I32" s="447"/>
      <c r="J32" s="447"/>
      <c r="K32" s="447"/>
      <c r="L32" s="447"/>
      <c r="M32" s="125"/>
      <c r="N32" s="125"/>
      <c r="O32" s="125"/>
      <c r="P32" s="125"/>
      <c r="Q32" s="125"/>
    </row>
    <row r="33" spans="2:16" ht="27.95" customHeight="1" x14ac:dyDescent="0.25">
      <c r="B33" s="127">
        <v>19049000</v>
      </c>
      <c r="C33" s="448" t="s">
        <v>146</v>
      </c>
      <c r="D33" s="448"/>
      <c r="E33" s="448"/>
      <c r="F33" s="448"/>
      <c r="G33" s="448"/>
      <c r="H33" s="448"/>
      <c r="I33" s="448"/>
      <c r="J33" s="448"/>
      <c r="K33" s="448"/>
      <c r="L33" s="448"/>
      <c r="M33" s="125"/>
      <c r="N33" s="125"/>
      <c r="O33" s="125"/>
      <c r="P33" s="125"/>
    </row>
    <row r="34" spans="2:16" x14ac:dyDescent="0.25">
      <c r="B34" s="128" t="s">
        <v>253</v>
      </c>
      <c r="C34" s="125"/>
      <c r="D34" s="125"/>
      <c r="E34" s="125"/>
      <c r="F34" s="125"/>
      <c r="G34" s="125"/>
      <c r="H34" s="125"/>
      <c r="I34" s="125"/>
      <c r="J34" s="125"/>
      <c r="K34" s="125"/>
      <c r="L34" s="125"/>
      <c r="M34" s="125"/>
      <c r="N34" s="125"/>
      <c r="O34" s="125"/>
      <c r="P34" s="125"/>
    </row>
    <row r="35" spans="2:16" x14ac:dyDescent="0.25">
      <c r="B35" s="125"/>
      <c r="C35" s="125"/>
      <c r="D35" s="125"/>
      <c r="E35" s="125"/>
      <c r="F35" s="125"/>
      <c r="G35" s="125"/>
      <c r="H35" s="125"/>
      <c r="I35" s="125"/>
      <c r="J35" s="125"/>
      <c r="K35" s="125"/>
      <c r="L35" s="125"/>
      <c r="M35" s="125"/>
      <c r="N35" s="125"/>
      <c r="O35" s="125"/>
      <c r="P35" s="125"/>
    </row>
    <row r="36" spans="2:16" x14ac:dyDescent="0.25">
      <c r="C36" s="125"/>
      <c r="D36" s="125"/>
      <c r="E36" s="125"/>
      <c r="F36" s="125"/>
      <c r="G36" s="125"/>
      <c r="H36" s="125"/>
      <c r="I36" s="125"/>
      <c r="J36" s="125"/>
      <c r="K36" s="125"/>
      <c r="L36" s="125"/>
      <c r="M36" s="125"/>
      <c r="N36" s="125"/>
      <c r="O36" s="125"/>
      <c r="P36" s="125"/>
    </row>
    <row r="37" spans="2:16" x14ac:dyDescent="0.25">
      <c r="C37" s="125"/>
      <c r="D37" s="125"/>
      <c r="E37" s="125"/>
      <c r="F37" s="125"/>
      <c r="G37" s="125"/>
      <c r="H37" s="125"/>
      <c r="I37" s="125"/>
      <c r="J37" s="125"/>
      <c r="K37" s="125"/>
      <c r="L37" s="125"/>
      <c r="M37" s="125"/>
      <c r="N37" s="125"/>
      <c r="O37" s="125"/>
      <c r="P37" s="125"/>
    </row>
  </sheetData>
  <mergeCells count="8">
    <mergeCell ref="C32:L32"/>
    <mergeCell ref="C33:L33"/>
    <mergeCell ref="B26:L26"/>
    <mergeCell ref="C27:L27"/>
    <mergeCell ref="C28:L28"/>
    <mergeCell ref="C29:L29"/>
    <mergeCell ref="C30:L30"/>
    <mergeCell ref="C31:L31"/>
  </mergeCells>
  <pageMargins left="0.25" right="0.25" top="0.75" bottom="0.75" header="0.3" footer="0.3"/>
  <pageSetup scale="86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FC7A1D-D0F2-48B5-98C6-F2F91BFE930E}">
  <sheetPr codeName="Hoja6">
    <pageSetUpPr fitToPage="1"/>
  </sheetPr>
  <dimension ref="B1:L20"/>
  <sheetViews>
    <sheetView zoomScaleNormal="100" workbookViewId="0">
      <selection activeCell="C18" sqref="C18"/>
    </sheetView>
  </sheetViews>
  <sheetFormatPr baseColWidth="10" defaultColWidth="11.42578125" defaultRowHeight="15" x14ac:dyDescent="0.25"/>
  <cols>
    <col min="1" max="1" width="3.7109375" style="23" customWidth="1"/>
    <col min="2" max="2" width="14.42578125" style="23" customWidth="1"/>
    <col min="3" max="10" width="10.7109375" style="23" customWidth="1"/>
    <col min="11" max="11" width="4.42578125" style="23" customWidth="1"/>
    <col min="12" max="16384" width="11.42578125" style="23"/>
  </cols>
  <sheetData>
    <row r="1" spans="2:12" ht="15.75" thickBot="1" x14ac:dyDescent="0.3"/>
    <row r="2" spans="2:12" ht="15.75" thickBot="1" x14ac:dyDescent="0.3">
      <c r="B2" s="458" t="s">
        <v>212</v>
      </c>
      <c r="C2" s="459"/>
      <c r="D2" s="459"/>
      <c r="E2" s="459"/>
      <c r="F2" s="459"/>
      <c r="G2" s="459"/>
      <c r="H2" s="459"/>
      <c r="I2" s="459"/>
      <c r="J2" s="460"/>
    </row>
    <row r="3" spans="2:12" x14ac:dyDescent="0.25">
      <c r="B3" s="455" t="s">
        <v>254</v>
      </c>
      <c r="C3" s="456"/>
      <c r="D3" s="456"/>
      <c r="E3" s="456"/>
      <c r="F3" s="456"/>
      <c r="G3" s="456"/>
      <c r="H3" s="456"/>
      <c r="I3" s="456"/>
      <c r="J3" s="457"/>
    </row>
    <row r="4" spans="2:12" x14ac:dyDescent="0.25">
      <c r="B4" s="465" t="s">
        <v>81</v>
      </c>
      <c r="C4" s="463">
        <v>2023</v>
      </c>
      <c r="D4" s="464"/>
      <c r="E4" s="463">
        <v>2024</v>
      </c>
      <c r="F4" s="464"/>
      <c r="G4" s="461">
        <v>2025</v>
      </c>
      <c r="H4" s="462"/>
      <c r="I4" s="450" t="s">
        <v>255</v>
      </c>
      <c r="J4" s="451"/>
    </row>
    <row r="5" spans="2:12" ht="22.7" customHeight="1" x14ac:dyDescent="0.25">
      <c r="B5" s="466"/>
      <c r="C5" s="130" t="s">
        <v>82</v>
      </c>
      <c r="D5" s="131" t="s">
        <v>83</v>
      </c>
      <c r="E5" s="130" t="s">
        <v>82</v>
      </c>
      <c r="F5" s="131" t="s">
        <v>83</v>
      </c>
      <c r="G5" s="130" t="s">
        <v>82</v>
      </c>
      <c r="H5" s="132" t="s">
        <v>83</v>
      </c>
      <c r="I5" s="130" t="s">
        <v>82</v>
      </c>
      <c r="J5" s="133" t="s">
        <v>83</v>
      </c>
    </row>
    <row r="6" spans="2:12" ht="15" customHeight="1" x14ac:dyDescent="0.25">
      <c r="B6" s="467"/>
      <c r="C6" s="134" t="s">
        <v>243</v>
      </c>
      <c r="D6" s="135" t="s">
        <v>244</v>
      </c>
      <c r="E6" s="134" t="s">
        <v>243</v>
      </c>
      <c r="F6" s="135" t="s">
        <v>244</v>
      </c>
      <c r="G6" s="134" t="s">
        <v>243</v>
      </c>
      <c r="H6" s="135" t="s">
        <v>244</v>
      </c>
      <c r="I6" s="134" t="s">
        <v>243</v>
      </c>
      <c r="J6" s="136" t="s">
        <v>244</v>
      </c>
    </row>
    <row r="7" spans="2:12" ht="15" customHeight="1" x14ac:dyDescent="0.25">
      <c r="B7" s="137" t="s">
        <v>86</v>
      </c>
      <c r="C7" s="138"/>
      <c r="D7" s="140"/>
      <c r="E7" s="138"/>
      <c r="F7" s="140"/>
      <c r="G7" s="138">
        <v>27.5</v>
      </c>
      <c r="H7" s="140">
        <v>180</v>
      </c>
      <c r="I7" s="138"/>
      <c r="J7" s="141"/>
    </row>
    <row r="8" spans="2:12" x14ac:dyDescent="0.25">
      <c r="B8" s="137" t="s">
        <v>87</v>
      </c>
      <c r="C8" s="138">
        <v>364</v>
      </c>
      <c r="D8" s="140">
        <v>450.33241758241758</v>
      </c>
      <c r="E8" s="138">
        <v>556.5</v>
      </c>
      <c r="F8" s="140">
        <v>400</v>
      </c>
      <c r="G8" s="138">
        <v>636</v>
      </c>
      <c r="H8" s="140">
        <v>400</v>
      </c>
      <c r="I8" s="138">
        <v>53</v>
      </c>
      <c r="J8" s="141">
        <v>400</v>
      </c>
      <c r="K8" s="142"/>
      <c r="L8" s="143"/>
    </row>
    <row r="9" spans="2:12" x14ac:dyDescent="0.25">
      <c r="B9" s="137" t="s">
        <v>88</v>
      </c>
      <c r="C9" s="138"/>
      <c r="D9" s="140"/>
      <c r="E9" s="138">
        <v>26.5</v>
      </c>
      <c r="F9" s="140">
        <v>400</v>
      </c>
      <c r="G9" s="138"/>
      <c r="H9" s="140"/>
      <c r="I9" s="138"/>
      <c r="J9" s="141"/>
      <c r="K9" s="142"/>
      <c r="L9" s="143"/>
    </row>
    <row r="10" spans="2:12" x14ac:dyDescent="0.25">
      <c r="B10" s="137" t="s">
        <v>90</v>
      </c>
      <c r="C10" s="138">
        <v>79.5</v>
      </c>
      <c r="D10" s="140">
        <v>485</v>
      </c>
      <c r="E10" s="138">
        <v>106</v>
      </c>
      <c r="F10" s="140">
        <v>435</v>
      </c>
      <c r="G10" s="138"/>
      <c r="H10" s="140"/>
      <c r="I10" s="138"/>
      <c r="J10" s="141"/>
      <c r="K10" s="142" t="s">
        <v>76</v>
      </c>
      <c r="L10" s="144"/>
    </row>
    <row r="11" spans="2:12" x14ac:dyDescent="0.25">
      <c r="B11" s="137" t="s">
        <v>93</v>
      </c>
      <c r="C11" s="138">
        <v>157</v>
      </c>
      <c r="D11" s="140">
        <v>418.08917197452229</v>
      </c>
      <c r="E11" s="138">
        <v>635.19999999999993</v>
      </c>
      <c r="F11" s="140">
        <v>407.15837531486153</v>
      </c>
      <c r="G11" s="138">
        <v>530</v>
      </c>
      <c r="H11" s="140">
        <v>404.02452830188679</v>
      </c>
      <c r="I11" s="138"/>
      <c r="J11" s="141"/>
      <c r="K11" s="142"/>
      <c r="L11" s="143"/>
    </row>
    <row r="12" spans="2:12" x14ac:dyDescent="0.25">
      <c r="B12" s="137" t="s">
        <v>95</v>
      </c>
      <c r="C12" s="138">
        <v>106</v>
      </c>
      <c r="D12" s="140">
        <v>332.54716981132077</v>
      </c>
      <c r="E12" s="138">
        <v>424.9</v>
      </c>
      <c r="F12" s="140">
        <v>409.53165450694286</v>
      </c>
      <c r="G12" s="138">
        <v>477</v>
      </c>
      <c r="H12" s="140">
        <v>400</v>
      </c>
      <c r="I12" s="138">
        <v>26.5</v>
      </c>
      <c r="J12" s="141">
        <v>400</v>
      </c>
      <c r="K12" s="142"/>
    </row>
    <row r="13" spans="2:12" x14ac:dyDescent="0.25">
      <c r="B13" s="137" t="s">
        <v>96</v>
      </c>
      <c r="C13" s="138">
        <v>53</v>
      </c>
      <c r="D13" s="140">
        <v>571.07547169811323</v>
      </c>
      <c r="E13" s="138">
        <v>26</v>
      </c>
      <c r="F13" s="140">
        <v>449.11538461538464</v>
      </c>
      <c r="G13" s="138"/>
      <c r="H13" s="140"/>
      <c r="I13" s="138"/>
      <c r="J13" s="141"/>
      <c r="K13" s="142"/>
    </row>
    <row r="14" spans="2:12" ht="15.75" thickBot="1" x14ac:dyDescent="0.3">
      <c r="B14" s="145" t="s">
        <v>97</v>
      </c>
      <c r="C14" s="146">
        <v>759.5</v>
      </c>
      <c r="D14" s="148">
        <v>439.28308097432523</v>
      </c>
      <c r="E14" s="146">
        <v>1775.1</v>
      </c>
      <c r="F14" s="148">
        <v>407.65252661821859</v>
      </c>
      <c r="G14" s="146">
        <v>1670.5</v>
      </c>
      <c r="H14" s="148">
        <v>397.65519305597127</v>
      </c>
      <c r="I14" s="146">
        <v>79.5</v>
      </c>
      <c r="J14" s="149">
        <v>400</v>
      </c>
      <c r="K14" s="142"/>
    </row>
    <row r="15" spans="2:12" ht="54" customHeight="1" thickBot="1" x14ac:dyDescent="0.3">
      <c r="B15" s="452" t="s">
        <v>277</v>
      </c>
      <c r="C15" s="453"/>
      <c r="D15" s="453"/>
      <c r="E15" s="453"/>
      <c r="F15" s="453"/>
      <c r="G15" s="453"/>
      <c r="H15" s="453"/>
      <c r="I15" s="453"/>
      <c r="J15" s="454"/>
      <c r="K15" s="142"/>
    </row>
    <row r="17" spans="2:8" x14ac:dyDescent="0.25">
      <c r="B17" s="150"/>
      <c r="C17" s="150"/>
      <c r="D17" s="150"/>
      <c r="E17" s="150"/>
      <c r="F17" s="150"/>
      <c r="G17" s="150"/>
      <c r="H17" s="150"/>
    </row>
    <row r="18" spans="2:8" x14ac:dyDescent="0.25">
      <c r="B18" s="150"/>
      <c r="C18" s="150"/>
      <c r="D18" s="150"/>
      <c r="E18" s="150"/>
      <c r="F18" s="150"/>
      <c r="G18" s="150"/>
      <c r="H18" s="150"/>
    </row>
    <row r="20" spans="2:8" x14ac:dyDescent="0.25">
      <c r="G20" s="23" t="s">
        <v>76</v>
      </c>
    </row>
  </sheetData>
  <mergeCells count="8">
    <mergeCell ref="I4:J4"/>
    <mergeCell ref="B15:J15"/>
    <mergeCell ref="B3:J3"/>
    <mergeCell ref="B2:J2"/>
    <mergeCell ref="G4:H4"/>
    <mergeCell ref="E4:F4"/>
    <mergeCell ref="C4:D4"/>
    <mergeCell ref="B4:B6"/>
  </mergeCells>
  <pageMargins left="0.25" right="0.25" top="0.75" bottom="0.75" header="0.3" footer="0.3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917EAC-76AD-4A44-93BB-C4CFFAA27809}">
  <sheetPr codeName="Hoja7">
    <pageSetUpPr fitToPage="1"/>
  </sheetPr>
  <dimension ref="B1:AD54"/>
  <sheetViews>
    <sheetView topLeftCell="A13" zoomScaleNormal="100" workbookViewId="0">
      <selection activeCell="F44" sqref="F44"/>
    </sheetView>
  </sheetViews>
  <sheetFormatPr baseColWidth="10" defaultColWidth="11.42578125" defaultRowHeight="12" x14ac:dyDescent="0.2"/>
  <cols>
    <col min="1" max="1" width="7.28515625" style="152" customWidth="1"/>
    <col min="2" max="11" width="11.42578125" style="152"/>
    <col min="12" max="12" width="4.28515625" style="152" customWidth="1"/>
    <col min="13" max="28" width="11.42578125" style="151"/>
    <col min="29" max="16384" width="11.42578125" style="152"/>
  </cols>
  <sheetData>
    <row r="1" spans="13:30" x14ac:dyDescent="0.2">
      <c r="AC1" s="151"/>
      <c r="AD1" s="151"/>
    </row>
    <row r="2" spans="13:30" x14ac:dyDescent="0.2">
      <c r="AC2" s="151"/>
      <c r="AD2" s="151"/>
    </row>
    <row r="3" spans="13:30" x14ac:dyDescent="0.2">
      <c r="AC3" s="151"/>
      <c r="AD3" s="151"/>
    </row>
    <row r="4" spans="13:30" x14ac:dyDescent="0.2">
      <c r="M4" s="153" t="s">
        <v>98</v>
      </c>
      <c r="N4" s="153" t="s">
        <v>86</v>
      </c>
      <c r="O4" s="153" t="s">
        <v>87</v>
      </c>
      <c r="P4" s="153" t="s">
        <v>93</v>
      </c>
      <c r="Q4" s="153" t="s">
        <v>95</v>
      </c>
      <c r="R4" s="153" t="s">
        <v>88</v>
      </c>
      <c r="S4" s="153" t="s">
        <v>90</v>
      </c>
      <c r="T4" s="153" t="s">
        <v>96</v>
      </c>
      <c r="AC4" s="151"/>
      <c r="AD4" s="151"/>
    </row>
    <row r="5" spans="13:30" x14ac:dyDescent="0.2">
      <c r="M5" s="633" t="s">
        <v>99</v>
      </c>
      <c r="N5" s="633"/>
      <c r="O5" s="153">
        <v>53</v>
      </c>
      <c r="P5" s="153"/>
      <c r="Q5" s="153">
        <v>26.5</v>
      </c>
      <c r="T5" s="153"/>
      <c r="AC5" s="151"/>
      <c r="AD5" s="151"/>
    </row>
    <row r="6" spans="13:30" x14ac:dyDescent="0.2">
      <c r="M6" s="151" t="s">
        <v>100</v>
      </c>
      <c r="O6" s="153"/>
      <c r="P6" s="153"/>
      <c r="Q6" s="153"/>
      <c r="T6" s="153"/>
      <c r="AC6" s="151"/>
      <c r="AD6" s="151"/>
    </row>
    <row r="7" spans="13:30" x14ac:dyDescent="0.2">
      <c r="M7" s="151" t="s">
        <v>101</v>
      </c>
      <c r="P7" s="153"/>
      <c r="Q7" s="153"/>
      <c r="T7" s="153"/>
      <c r="AC7" s="151"/>
      <c r="AD7" s="151"/>
    </row>
    <row r="8" spans="13:30" x14ac:dyDescent="0.2">
      <c r="M8" s="151" t="s">
        <v>102</v>
      </c>
      <c r="O8" s="154"/>
      <c r="P8" s="153"/>
      <c r="Q8" s="153"/>
      <c r="R8" s="153"/>
      <c r="S8" s="153"/>
      <c r="T8" s="153"/>
      <c r="AC8" s="151"/>
      <c r="AD8" s="151"/>
    </row>
    <row r="9" spans="13:30" ht="11.25" customHeight="1" x14ac:dyDescent="0.2">
      <c r="M9" s="151" t="s">
        <v>103</v>
      </c>
      <c r="O9" s="155"/>
      <c r="P9" s="155"/>
      <c r="Q9" s="155"/>
      <c r="R9" s="155"/>
      <c r="S9" s="155"/>
      <c r="T9" s="155"/>
      <c r="AC9" s="151"/>
      <c r="AD9" s="151"/>
    </row>
    <row r="10" spans="13:30" x14ac:dyDescent="0.2">
      <c r="M10" s="151" t="s">
        <v>104</v>
      </c>
      <c r="N10" s="155"/>
      <c r="O10" s="154"/>
      <c r="P10" s="154"/>
      <c r="Q10" s="154"/>
      <c r="R10" s="154"/>
      <c r="S10" s="153"/>
      <c r="T10" s="153"/>
      <c r="AC10" s="151"/>
      <c r="AD10" s="151"/>
    </row>
    <row r="11" spans="13:30" x14ac:dyDescent="0.2">
      <c r="M11" s="151" t="s">
        <v>105</v>
      </c>
      <c r="O11" s="153"/>
      <c r="P11" s="153"/>
      <c r="Q11" s="153"/>
      <c r="R11" s="153"/>
      <c r="S11" s="153"/>
      <c r="T11" s="153"/>
      <c r="AC11" s="151"/>
      <c r="AD11" s="151"/>
    </row>
    <row r="12" spans="13:30" x14ac:dyDescent="0.2">
      <c r="M12" s="151" t="s">
        <v>106</v>
      </c>
      <c r="O12" s="154"/>
      <c r="R12" s="155"/>
      <c r="AC12" s="151"/>
      <c r="AD12" s="151"/>
    </row>
    <row r="13" spans="13:30" x14ac:dyDescent="0.2">
      <c r="M13" s="151" t="s">
        <v>107</v>
      </c>
      <c r="O13" s="153"/>
      <c r="R13" s="155"/>
      <c r="S13" s="634"/>
      <c r="T13" s="634"/>
      <c r="AC13" s="151"/>
      <c r="AD13" s="151"/>
    </row>
    <row r="14" spans="13:30" x14ac:dyDescent="0.2">
      <c r="M14" s="151" t="s">
        <v>108</v>
      </c>
      <c r="O14" s="153"/>
      <c r="P14" s="153"/>
      <c r="Q14" s="153"/>
      <c r="R14" s="153"/>
      <c r="S14" s="153"/>
      <c r="T14" s="153"/>
      <c r="AC14" s="151"/>
      <c r="AD14" s="151"/>
    </row>
    <row r="15" spans="13:30" x14ac:dyDescent="0.2">
      <c r="M15" s="151" t="s">
        <v>109</v>
      </c>
      <c r="O15" s="154"/>
      <c r="P15" s="155"/>
      <c r="Q15" s="155"/>
      <c r="AC15" s="151"/>
      <c r="AD15" s="151"/>
    </row>
    <row r="16" spans="13:30" x14ac:dyDescent="0.2">
      <c r="M16" s="151" t="s">
        <v>110</v>
      </c>
      <c r="O16" s="154"/>
      <c r="P16" s="154"/>
      <c r="Q16" s="154"/>
      <c r="R16" s="154"/>
      <c r="S16" s="154"/>
      <c r="T16" s="154"/>
      <c r="AC16" s="151"/>
      <c r="AD16" s="151"/>
    </row>
    <row r="17" spans="2:30" x14ac:dyDescent="0.2">
      <c r="M17" s="635" t="s">
        <v>189</v>
      </c>
      <c r="N17" s="586">
        <f>SUM(N5:N16)</f>
        <v>0</v>
      </c>
      <c r="O17" s="586">
        <f>SUM(O5:O16)</f>
        <v>53</v>
      </c>
      <c r="P17" s="586">
        <f t="shared" ref="P17:T17" si="0">SUM(P5:P16)</f>
        <v>0</v>
      </c>
      <c r="Q17" s="586">
        <f t="shared" si="0"/>
        <v>26.5</v>
      </c>
      <c r="R17" s="586">
        <f t="shared" si="0"/>
        <v>0</v>
      </c>
      <c r="S17" s="586">
        <f t="shared" si="0"/>
        <v>0</v>
      </c>
      <c r="T17" s="586">
        <f t="shared" si="0"/>
        <v>0</v>
      </c>
      <c r="AC17" s="151"/>
      <c r="AD17" s="151"/>
    </row>
    <row r="18" spans="2:30" x14ac:dyDescent="0.2">
      <c r="AC18" s="151"/>
      <c r="AD18" s="151"/>
    </row>
    <row r="19" spans="2:30" x14ac:dyDescent="0.2">
      <c r="AC19" s="151"/>
      <c r="AD19" s="151"/>
    </row>
    <row r="20" spans="2:30" ht="11.25" customHeight="1" x14ac:dyDescent="0.2">
      <c r="B20" s="469" t="s">
        <v>111</v>
      </c>
      <c r="C20" s="469"/>
      <c r="D20" s="469"/>
      <c r="E20" s="469"/>
      <c r="F20" s="469"/>
      <c r="G20" s="469"/>
      <c r="H20" s="469"/>
      <c r="I20" s="469"/>
      <c r="J20" s="469"/>
      <c r="K20" s="469"/>
      <c r="L20" s="156"/>
      <c r="AC20" s="151"/>
      <c r="AD20" s="151"/>
    </row>
    <row r="21" spans="2:30" ht="11.25" customHeight="1" x14ac:dyDescent="0.2">
      <c r="B21" s="156"/>
      <c r="C21" s="156"/>
      <c r="D21" s="156"/>
      <c r="E21" s="156"/>
      <c r="F21" s="156"/>
      <c r="G21" s="156"/>
      <c r="H21" s="156"/>
      <c r="I21" s="156"/>
      <c r="J21" s="156"/>
      <c r="K21" s="156"/>
      <c r="L21" s="156"/>
      <c r="AC21" s="151"/>
      <c r="AD21" s="151"/>
    </row>
    <row r="22" spans="2:30" x14ac:dyDescent="0.2">
      <c r="AC22" s="151"/>
      <c r="AD22" s="151"/>
    </row>
    <row r="23" spans="2:30" x14ac:dyDescent="0.2">
      <c r="M23" s="153" t="s">
        <v>98</v>
      </c>
      <c r="N23" s="153" t="s">
        <v>86</v>
      </c>
      <c r="O23" s="153" t="s">
        <v>87</v>
      </c>
      <c r="P23" s="153" t="s">
        <v>93</v>
      </c>
      <c r="Q23" s="153" t="s">
        <v>95</v>
      </c>
      <c r="R23" s="153" t="s">
        <v>88</v>
      </c>
      <c r="S23" s="153" t="s">
        <v>90</v>
      </c>
      <c r="T23" s="153" t="s">
        <v>96</v>
      </c>
      <c r="AC23" s="151"/>
      <c r="AD23" s="151"/>
    </row>
    <row r="24" spans="2:30" x14ac:dyDescent="0.2">
      <c r="M24" s="633" t="s">
        <v>99</v>
      </c>
      <c r="N24" s="633"/>
      <c r="O24" s="154">
        <v>400</v>
      </c>
      <c r="Q24" s="153">
        <v>400</v>
      </c>
      <c r="T24" s="153"/>
      <c r="AC24" s="151"/>
      <c r="AD24" s="151"/>
    </row>
    <row r="25" spans="2:30" x14ac:dyDescent="0.2">
      <c r="M25" s="151" t="s">
        <v>100</v>
      </c>
      <c r="O25" s="153"/>
      <c r="P25" s="153"/>
      <c r="Q25" s="153"/>
      <c r="T25" s="153"/>
      <c r="AC25" s="151"/>
      <c r="AD25" s="151"/>
    </row>
    <row r="26" spans="2:30" x14ac:dyDescent="0.2">
      <c r="M26" s="151" t="s">
        <v>101</v>
      </c>
      <c r="P26" s="153"/>
      <c r="Q26" s="153"/>
      <c r="R26" s="154"/>
      <c r="S26" s="153"/>
      <c r="T26" s="153"/>
      <c r="AC26" s="151"/>
      <c r="AD26" s="151"/>
    </row>
    <row r="27" spans="2:30" x14ac:dyDescent="0.2">
      <c r="M27" s="151" t="s">
        <v>102</v>
      </c>
      <c r="O27" s="154"/>
      <c r="P27" s="153"/>
      <c r="Q27" s="153"/>
      <c r="R27" s="153"/>
      <c r="S27" s="153"/>
      <c r="T27" s="153"/>
      <c r="AC27" s="151"/>
      <c r="AD27" s="151"/>
    </row>
    <row r="28" spans="2:30" x14ac:dyDescent="0.2">
      <c r="M28" s="151" t="s">
        <v>103</v>
      </c>
      <c r="S28" s="155"/>
      <c r="T28" s="155"/>
      <c r="AC28" s="151"/>
      <c r="AD28" s="151"/>
    </row>
    <row r="29" spans="2:30" x14ac:dyDescent="0.2">
      <c r="M29" s="151" t="s">
        <v>104</v>
      </c>
      <c r="P29" s="154"/>
      <c r="Q29" s="154"/>
      <c r="R29" s="154"/>
      <c r="S29" s="153"/>
      <c r="T29" s="153"/>
      <c r="AC29" s="151"/>
      <c r="AD29" s="151"/>
    </row>
    <row r="30" spans="2:30" x14ac:dyDescent="0.2">
      <c r="M30" s="151" t="s">
        <v>105</v>
      </c>
      <c r="O30" s="153"/>
      <c r="P30" s="153"/>
      <c r="Q30" s="153"/>
      <c r="R30" s="153"/>
      <c r="S30" s="153"/>
      <c r="T30" s="153"/>
      <c r="AC30" s="151"/>
      <c r="AD30" s="151"/>
    </row>
    <row r="31" spans="2:30" x14ac:dyDescent="0.2">
      <c r="M31" s="151" t="s">
        <v>106</v>
      </c>
      <c r="O31" s="154"/>
      <c r="AC31" s="151"/>
      <c r="AD31" s="151"/>
    </row>
    <row r="32" spans="2:30" x14ac:dyDescent="0.2">
      <c r="M32" s="151" t="s">
        <v>107</v>
      </c>
      <c r="O32" s="153"/>
      <c r="P32" s="153"/>
      <c r="Q32" s="153"/>
      <c r="R32" s="153"/>
      <c r="S32" s="153"/>
      <c r="T32" s="634"/>
      <c r="AC32" s="151"/>
      <c r="AD32" s="151"/>
    </row>
    <row r="33" spans="2:30" x14ac:dyDescent="0.2">
      <c r="M33" s="151" t="s">
        <v>108</v>
      </c>
      <c r="O33" s="154"/>
      <c r="P33" s="154"/>
      <c r="Q33" s="154"/>
      <c r="R33" s="154"/>
      <c r="S33" s="154"/>
      <c r="T33" s="153"/>
      <c r="AC33" s="151"/>
      <c r="AD33" s="151"/>
    </row>
    <row r="34" spans="2:30" x14ac:dyDescent="0.2">
      <c r="M34" s="151" t="s">
        <v>109</v>
      </c>
      <c r="O34" s="154"/>
      <c r="T34" s="155"/>
      <c r="AC34" s="151"/>
      <c r="AD34" s="151"/>
    </row>
    <row r="35" spans="2:30" x14ac:dyDescent="0.2">
      <c r="M35" s="151" t="s">
        <v>110</v>
      </c>
      <c r="O35" s="154"/>
      <c r="P35" s="154"/>
      <c r="Q35" s="154"/>
      <c r="R35" s="154"/>
      <c r="S35" s="154"/>
      <c r="T35" s="154"/>
      <c r="AC35" s="151"/>
      <c r="AD35" s="151"/>
    </row>
    <row r="36" spans="2:30" x14ac:dyDescent="0.2">
      <c r="O36" s="154"/>
      <c r="P36" s="154"/>
      <c r="Q36" s="154"/>
      <c r="R36" s="154"/>
      <c r="S36" s="154"/>
      <c r="T36" s="154"/>
      <c r="AC36" s="151"/>
      <c r="AD36" s="151"/>
    </row>
    <row r="37" spans="2:30" x14ac:dyDescent="0.2">
      <c r="O37" s="154"/>
      <c r="P37" s="154"/>
      <c r="Q37" s="154"/>
      <c r="R37" s="154"/>
      <c r="S37" s="154"/>
      <c r="T37" s="154"/>
      <c r="AC37" s="151"/>
      <c r="AD37" s="151"/>
    </row>
    <row r="38" spans="2:30" x14ac:dyDescent="0.2">
      <c r="O38" s="154"/>
      <c r="P38" s="154"/>
      <c r="Q38" s="154"/>
      <c r="R38" s="154"/>
      <c r="S38" s="154"/>
      <c r="T38" s="586"/>
      <c r="AC38" s="151"/>
      <c r="AD38" s="151"/>
    </row>
    <row r="39" spans="2:30" x14ac:dyDescent="0.2">
      <c r="AC39" s="151"/>
      <c r="AD39" s="151"/>
    </row>
    <row r="40" spans="2:30" x14ac:dyDescent="0.2">
      <c r="AC40" s="151"/>
      <c r="AD40" s="151"/>
    </row>
    <row r="41" spans="2:30" ht="27.95" customHeight="1" x14ac:dyDescent="0.2">
      <c r="B41" s="468" t="s">
        <v>111</v>
      </c>
      <c r="C41" s="468"/>
      <c r="D41" s="468"/>
      <c r="E41" s="468"/>
      <c r="F41" s="468"/>
      <c r="G41" s="468"/>
      <c r="H41" s="468"/>
      <c r="I41" s="468"/>
      <c r="J41" s="468"/>
      <c r="K41" s="468"/>
      <c r="L41" s="157"/>
      <c r="AC41" s="151"/>
      <c r="AD41" s="151"/>
    </row>
    <row r="42" spans="2:30" x14ac:dyDescent="0.2">
      <c r="AC42" s="151"/>
      <c r="AD42" s="151"/>
    </row>
    <row r="43" spans="2:30" x14ac:dyDescent="0.2">
      <c r="AC43" s="151"/>
      <c r="AD43" s="151"/>
    </row>
    <row r="44" spans="2:30" x14ac:dyDescent="0.2">
      <c r="AC44" s="151"/>
      <c r="AD44" s="151"/>
    </row>
    <row r="45" spans="2:30" x14ac:dyDescent="0.2">
      <c r="AC45" s="151"/>
      <c r="AD45" s="151"/>
    </row>
    <row r="46" spans="2:30" x14ac:dyDescent="0.2">
      <c r="AC46" s="151"/>
      <c r="AD46" s="151"/>
    </row>
    <row r="47" spans="2:30" x14ac:dyDescent="0.2">
      <c r="AC47" s="151"/>
      <c r="AD47" s="151"/>
    </row>
    <row r="48" spans="2:30" x14ac:dyDescent="0.2">
      <c r="AC48" s="151"/>
      <c r="AD48" s="151"/>
    </row>
    <row r="49" spans="29:30" x14ac:dyDescent="0.2">
      <c r="AC49" s="151"/>
      <c r="AD49" s="151"/>
    </row>
    <row r="50" spans="29:30" x14ac:dyDescent="0.2">
      <c r="AC50" s="151"/>
      <c r="AD50" s="151"/>
    </row>
    <row r="51" spans="29:30" x14ac:dyDescent="0.2">
      <c r="AC51" s="151"/>
      <c r="AD51" s="151"/>
    </row>
    <row r="52" spans="29:30" x14ac:dyDescent="0.2">
      <c r="AC52" s="151"/>
      <c r="AD52" s="151"/>
    </row>
    <row r="53" spans="29:30" x14ac:dyDescent="0.2">
      <c r="AC53" s="151"/>
      <c r="AD53" s="151"/>
    </row>
    <row r="54" spans="29:30" x14ac:dyDescent="0.2">
      <c r="AC54" s="151"/>
      <c r="AD54" s="151"/>
    </row>
  </sheetData>
  <mergeCells count="2">
    <mergeCell ref="B41:K41"/>
    <mergeCell ref="B20:K20"/>
  </mergeCells>
  <phoneticPr fontId="41" type="noConversion"/>
  <pageMargins left="0.25" right="0.25" top="0.75" bottom="0.75" header="0.3" footer="0.3"/>
  <pageSetup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E6E608-A9A2-43F2-86A4-1DC69F12E4B5}">
  <sheetPr codeName="Hoja8">
    <pageSetUpPr fitToPage="1"/>
  </sheetPr>
  <dimension ref="B1:M21"/>
  <sheetViews>
    <sheetView zoomScaleNormal="100" workbookViewId="0">
      <selection activeCell="B14" sqref="B14"/>
    </sheetView>
  </sheetViews>
  <sheetFormatPr baseColWidth="10" defaultColWidth="11.42578125" defaultRowHeight="15" x14ac:dyDescent="0.25"/>
  <cols>
    <col min="1" max="1" width="5" style="23" customWidth="1"/>
    <col min="2" max="2" width="18" style="23" customWidth="1"/>
    <col min="3" max="10" width="10.85546875" style="23" customWidth="1"/>
    <col min="11" max="16384" width="11.42578125" style="23"/>
  </cols>
  <sheetData>
    <row r="1" spans="2:13" ht="15.75" thickBot="1" x14ac:dyDescent="0.3">
      <c r="D1" s="142"/>
      <c r="E1" s="142"/>
      <c r="F1" s="142"/>
      <c r="G1" s="142"/>
      <c r="H1" s="142"/>
      <c r="I1" s="142"/>
    </row>
    <row r="2" spans="2:13" ht="15.75" thickBot="1" x14ac:dyDescent="0.3">
      <c r="B2" s="470" t="s">
        <v>213</v>
      </c>
      <c r="C2" s="471"/>
      <c r="D2" s="471"/>
      <c r="E2" s="471"/>
      <c r="F2" s="471"/>
      <c r="G2" s="471"/>
      <c r="H2" s="471"/>
      <c r="I2" s="471"/>
      <c r="J2" s="472"/>
    </row>
    <row r="3" spans="2:13" x14ac:dyDescent="0.25">
      <c r="B3" s="473" t="s">
        <v>256</v>
      </c>
      <c r="C3" s="474"/>
      <c r="D3" s="474"/>
      <c r="E3" s="474"/>
      <c r="F3" s="474"/>
      <c r="G3" s="474"/>
      <c r="H3" s="474"/>
      <c r="I3" s="474"/>
      <c r="J3" s="475"/>
    </row>
    <row r="4" spans="2:13" x14ac:dyDescent="0.25">
      <c r="B4" s="465" t="s">
        <v>81</v>
      </c>
      <c r="C4" s="463">
        <v>2023</v>
      </c>
      <c r="D4" s="464"/>
      <c r="E4" s="476">
        <v>2024</v>
      </c>
      <c r="F4" s="476"/>
      <c r="G4" s="476">
        <v>2025</v>
      </c>
      <c r="H4" s="463"/>
      <c r="I4" s="476" t="s">
        <v>255</v>
      </c>
      <c r="J4" s="480"/>
    </row>
    <row r="5" spans="2:13" ht="20.25" customHeight="1" x14ac:dyDescent="0.25">
      <c r="B5" s="466"/>
      <c r="C5" s="158" t="s">
        <v>82</v>
      </c>
      <c r="D5" s="159" t="s">
        <v>83</v>
      </c>
      <c r="E5" s="158" t="s">
        <v>82</v>
      </c>
      <c r="F5" s="159" t="s">
        <v>83</v>
      </c>
      <c r="G5" s="158" t="s">
        <v>82</v>
      </c>
      <c r="H5" s="160" t="s">
        <v>83</v>
      </c>
      <c r="I5" s="158" t="s">
        <v>82</v>
      </c>
      <c r="J5" s="161" t="s">
        <v>83</v>
      </c>
    </row>
    <row r="6" spans="2:13" x14ac:dyDescent="0.25">
      <c r="B6" s="467"/>
      <c r="C6" s="134" t="s">
        <v>243</v>
      </c>
      <c r="D6" s="135" t="s">
        <v>244</v>
      </c>
      <c r="E6" s="134" t="s">
        <v>243</v>
      </c>
      <c r="F6" s="135" t="s">
        <v>244</v>
      </c>
      <c r="G6" s="134" t="s">
        <v>243</v>
      </c>
      <c r="H6" s="135" t="s">
        <v>244</v>
      </c>
      <c r="I6" s="134" t="s">
        <v>243</v>
      </c>
      <c r="J6" s="136" t="s">
        <v>244</v>
      </c>
    </row>
    <row r="7" spans="2:13" x14ac:dyDescent="0.25">
      <c r="B7" s="162" t="s">
        <v>87</v>
      </c>
      <c r="C7" s="138"/>
      <c r="D7" s="139"/>
      <c r="E7" s="138">
        <v>862.09</v>
      </c>
      <c r="F7" s="139">
        <v>525.28658260738439</v>
      </c>
      <c r="G7" s="138">
        <v>3277.6600000000003</v>
      </c>
      <c r="H7" s="140">
        <v>512.33146513061138</v>
      </c>
      <c r="I7" s="138"/>
      <c r="J7" s="141"/>
      <c r="L7" s="142"/>
      <c r="M7" s="142"/>
    </row>
    <row r="8" spans="2:13" x14ac:dyDescent="0.25">
      <c r="B8" s="162" t="s">
        <v>90</v>
      </c>
      <c r="C8" s="138"/>
      <c r="D8" s="139"/>
      <c r="E8" s="138"/>
      <c r="F8" s="139"/>
      <c r="G8" s="138">
        <v>467.39</v>
      </c>
      <c r="H8" s="140">
        <v>304.76047840133509</v>
      </c>
      <c r="I8" s="138"/>
      <c r="J8" s="141"/>
      <c r="L8" s="142"/>
      <c r="M8" s="142"/>
    </row>
    <row r="9" spans="2:13" x14ac:dyDescent="0.25">
      <c r="B9" s="162" t="s">
        <v>92</v>
      </c>
      <c r="C9" s="138">
        <v>339.01800000000003</v>
      </c>
      <c r="D9" s="139">
        <v>426.19967081393906</v>
      </c>
      <c r="E9" s="138">
        <v>3559.4499999999994</v>
      </c>
      <c r="F9" s="139">
        <v>325.44515023388442</v>
      </c>
      <c r="G9" s="138">
        <v>4950.9250000000002</v>
      </c>
      <c r="H9" s="140">
        <v>318.74998510379368</v>
      </c>
      <c r="I9" s="138">
        <v>250</v>
      </c>
      <c r="J9" s="141">
        <v>299</v>
      </c>
      <c r="L9" s="142"/>
      <c r="M9" s="142"/>
    </row>
    <row r="10" spans="2:13" x14ac:dyDescent="0.25">
      <c r="B10" s="162" t="s">
        <v>93</v>
      </c>
      <c r="C10" s="138"/>
      <c r="D10" s="139"/>
      <c r="E10" s="138"/>
      <c r="F10" s="139"/>
      <c r="G10" s="138">
        <v>70</v>
      </c>
      <c r="H10" s="140">
        <v>618.63771428571431</v>
      </c>
      <c r="I10" s="138"/>
      <c r="J10" s="141"/>
      <c r="L10" s="142"/>
      <c r="M10" s="142"/>
    </row>
    <row r="11" spans="2:13" x14ac:dyDescent="0.25">
      <c r="B11" s="162" t="s">
        <v>95</v>
      </c>
      <c r="C11" s="138">
        <v>17</v>
      </c>
      <c r="D11" s="139">
        <v>307.53411764705879</v>
      </c>
      <c r="E11" s="138">
        <v>4166.8200000000006</v>
      </c>
      <c r="F11" s="139">
        <v>708.06298088230324</v>
      </c>
      <c r="G11" s="138">
        <v>1558.0200000000002</v>
      </c>
      <c r="H11" s="140">
        <v>580.41247865881053</v>
      </c>
      <c r="I11" s="138"/>
      <c r="J11" s="141"/>
      <c r="L11" s="142"/>
      <c r="M11" s="142"/>
    </row>
    <row r="12" spans="2:13" ht="15.75" thickBot="1" x14ac:dyDescent="0.3">
      <c r="B12" s="163" t="s">
        <v>97</v>
      </c>
      <c r="C12" s="146">
        <v>356.01800000000003</v>
      </c>
      <c r="D12" s="147">
        <v>420.53334381969449</v>
      </c>
      <c r="E12" s="146">
        <v>8588.36</v>
      </c>
      <c r="F12" s="147">
        <v>531.13994289945936</v>
      </c>
      <c r="G12" s="146">
        <v>10323.995000000001</v>
      </c>
      <c r="H12" s="148">
        <v>421.09634012802235</v>
      </c>
      <c r="I12" s="146">
        <v>250</v>
      </c>
      <c r="J12" s="149">
        <v>299</v>
      </c>
      <c r="L12" s="142"/>
      <c r="M12" s="142"/>
    </row>
    <row r="13" spans="2:13" ht="53.25" customHeight="1" thickBot="1" x14ac:dyDescent="0.3">
      <c r="B13" s="477" t="s">
        <v>278</v>
      </c>
      <c r="C13" s="478"/>
      <c r="D13" s="478"/>
      <c r="E13" s="478"/>
      <c r="F13" s="478"/>
      <c r="G13" s="478"/>
      <c r="H13" s="478"/>
      <c r="I13" s="478"/>
      <c r="J13" s="479"/>
      <c r="L13" s="142"/>
      <c r="M13" s="142"/>
    </row>
    <row r="14" spans="2:13" x14ac:dyDescent="0.25">
      <c r="L14" s="142"/>
      <c r="M14" s="142"/>
    </row>
    <row r="15" spans="2:13" x14ac:dyDescent="0.25">
      <c r="D15" s="23" t="s">
        <v>76</v>
      </c>
      <c r="I15" s="142"/>
      <c r="J15" s="142"/>
    </row>
    <row r="16" spans="2:13" x14ac:dyDescent="0.25">
      <c r="G16" s="142"/>
      <c r="H16" s="142"/>
    </row>
    <row r="17" spans="6:8" x14ac:dyDescent="0.25">
      <c r="F17" s="23" t="s">
        <v>76</v>
      </c>
      <c r="G17" s="142"/>
      <c r="H17" s="142"/>
    </row>
    <row r="21" spans="6:8" x14ac:dyDescent="0.25">
      <c r="F21" s="23" t="s">
        <v>76</v>
      </c>
    </row>
  </sheetData>
  <mergeCells count="8">
    <mergeCell ref="B2:J2"/>
    <mergeCell ref="B3:J3"/>
    <mergeCell ref="E4:F4"/>
    <mergeCell ref="B13:J13"/>
    <mergeCell ref="I4:J4"/>
    <mergeCell ref="C4:D4"/>
    <mergeCell ref="B4:B6"/>
    <mergeCell ref="G4:H4"/>
  </mergeCells>
  <pageMargins left="0.25" right="0.25" top="0.75" bottom="0.75" header="0.3" footer="0.3"/>
  <pageSetup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24BB06-5C04-49A4-A295-AB78E3651108}">
  <sheetPr codeName="Hoja9">
    <pageSetUpPr fitToPage="1"/>
  </sheetPr>
  <dimension ref="B1:M25"/>
  <sheetViews>
    <sheetView topLeftCell="A11" zoomScaleNormal="100" zoomScaleSheetLayoutView="210" workbookViewId="0">
      <selection activeCell="P17" sqref="P17"/>
    </sheetView>
  </sheetViews>
  <sheetFormatPr baseColWidth="10" defaultColWidth="11.42578125" defaultRowHeight="15" x14ac:dyDescent="0.25"/>
  <cols>
    <col min="1" max="1" width="5" style="23" customWidth="1"/>
    <col min="2" max="2" width="17.85546875" style="23" customWidth="1"/>
    <col min="3" max="12" width="11.5703125" style="23" customWidth="1"/>
    <col min="13" max="13" width="3.85546875" style="23" customWidth="1"/>
    <col min="14" max="16384" width="11.42578125" style="23"/>
  </cols>
  <sheetData>
    <row r="1" spans="2:13" ht="15.75" thickBot="1" x14ac:dyDescent="0.3"/>
    <row r="2" spans="2:13" ht="15.75" thickBot="1" x14ac:dyDescent="0.3">
      <c r="B2" s="470" t="s">
        <v>214</v>
      </c>
      <c r="C2" s="471"/>
      <c r="D2" s="471"/>
      <c r="E2" s="471"/>
      <c r="F2" s="471"/>
      <c r="G2" s="471"/>
      <c r="H2" s="471"/>
      <c r="I2" s="471"/>
      <c r="J2" s="471"/>
      <c r="K2" s="484"/>
      <c r="L2" s="472"/>
    </row>
    <row r="3" spans="2:13" ht="18.399999999999999" customHeight="1" x14ac:dyDescent="0.25">
      <c r="B3" s="485" t="s">
        <v>258</v>
      </c>
      <c r="C3" s="486"/>
      <c r="D3" s="486"/>
      <c r="E3" s="486"/>
      <c r="F3" s="486"/>
      <c r="G3" s="486"/>
      <c r="H3" s="486"/>
      <c r="I3" s="486"/>
      <c r="J3" s="486"/>
      <c r="K3" s="487"/>
      <c r="L3" s="488"/>
    </row>
    <row r="4" spans="2:13" ht="14.25" customHeight="1" x14ac:dyDescent="0.25">
      <c r="B4" s="137" t="s">
        <v>185</v>
      </c>
      <c r="C4" s="175">
        <v>2023</v>
      </c>
      <c r="D4" s="481">
        <v>2024</v>
      </c>
      <c r="E4" s="482"/>
      <c r="F4" s="489"/>
      <c r="G4" s="481">
        <v>2025</v>
      </c>
      <c r="H4" s="482"/>
      <c r="I4" s="489"/>
      <c r="J4" s="481" t="s">
        <v>255</v>
      </c>
      <c r="K4" s="482"/>
      <c r="L4" s="483"/>
    </row>
    <row r="5" spans="2:13" ht="14.25" customHeight="1" x14ac:dyDescent="0.25">
      <c r="B5" s="164" t="s">
        <v>81</v>
      </c>
      <c r="C5" s="165" t="s">
        <v>116</v>
      </c>
      <c r="D5" s="177" t="s">
        <v>116</v>
      </c>
      <c r="E5" s="178">
        <v>11041200</v>
      </c>
      <c r="F5" s="176" t="s">
        <v>181</v>
      </c>
      <c r="G5" s="177" t="s">
        <v>116</v>
      </c>
      <c r="H5" s="178">
        <v>11041200</v>
      </c>
      <c r="I5" s="176" t="s">
        <v>181</v>
      </c>
      <c r="J5" s="177" t="s">
        <v>116</v>
      </c>
      <c r="K5" s="178">
        <v>11041200</v>
      </c>
      <c r="L5" s="181" t="s">
        <v>181</v>
      </c>
    </row>
    <row r="6" spans="2:13" ht="17.25" customHeight="1" x14ac:dyDescent="0.25">
      <c r="B6" s="166" t="s">
        <v>87</v>
      </c>
      <c r="C6" s="167"/>
      <c r="D6" s="138"/>
      <c r="E6" s="179"/>
      <c r="F6" s="139">
        <v>862.09</v>
      </c>
      <c r="G6" s="138"/>
      <c r="H6" s="179"/>
      <c r="I6" s="139">
        <v>3277.6600000000003</v>
      </c>
      <c r="J6" s="138"/>
      <c r="K6" s="179"/>
      <c r="L6" s="141"/>
    </row>
    <row r="7" spans="2:13" ht="17.25" customHeight="1" x14ac:dyDescent="0.25">
      <c r="B7" s="166" t="s">
        <v>90</v>
      </c>
      <c r="C7" s="167"/>
      <c r="D7" s="138"/>
      <c r="E7" s="179"/>
      <c r="F7" s="139"/>
      <c r="G7" s="138">
        <v>467.39</v>
      </c>
      <c r="H7" s="179"/>
      <c r="I7" s="139"/>
      <c r="J7" s="138"/>
      <c r="K7" s="179"/>
      <c r="L7" s="141"/>
    </row>
    <row r="8" spans="2:13" ht="17.25" customHeight="1" x14ac:dyDescent="0.25">
      <c r="B8" s="170" t="s">
        <v>112</v>
      </c>
      <c r="C8" s="167"/>
      <c r="D8" s="138"/>
      <c r="E8" s="179"/>
      <c r="F8" s="139"/>
      <c r="G8" s="138"/>
      <c r="H8" s="179"/>
      <c r="I8" s="139"/>
      <c r="J8" s="138"/>
      <c r="K8" s="179"/>
      <c r="L8" s="141"/>
    </row>
    <row r="9" spans="2:13" ht="17.25" customHeight="1" x14ac:dyDescent="0.25">
      <c r="B9" s="170" t="s">
        <v>92</v>
      </c>
      <c r="C9" s="167">
        <v>339.01800000000003</v>
      </c>
      <c r="D9" s="138">
        <v>3454.4859999999999</v>
      </c>
      <c r="E9" s="179">
        <v>104.964</v>
      </c>
      <c r="F9" s="139"/>
      <c r="G9" s="138">
        <v>4898.4429999999993</v>
      </c>
      <c r="H9" s="179">
        <v>52.481999999999999</v>
      </c>
      <c r="I9" s="139"/>
      <c r="J9" s="138">
        <v>250</v>
      </c>
      <c r="K9" s="179"/>
      <c r="L9" s="141"/>
      <c r="M9" s="23" t="s">
        <v>76</v>
      </c>
    </row>
    <row r="10" spans="2:13" ht="17.25" customHeight="1" x14ac:dyDescent="0.25">
      <c r="B10" s="170" t="s">
        <v>114</v>
      </c>
      <c r="C10" s="167"/>
      <c r="D10" s="138"/>
      <c r="E10" s="179"/>
      <c r="F10" s="139"/>
      <c r="G10" s="138"/>
      <c r="H10" s="179"/>
      <c r="I10" s="139"/>
      <c r="J10" s="138"/>
      <c r="K10" s="179"/>
      <c r="L10" s="141"/>
    </row>
    <row r="11" spans="2:13" ht="17.25" customHeight="1" x14ac:dyDescent="0.25">
      <c r="B11" s="170" t="s">
        <v>93</v>
      </c>
      <c r="C11" s="167"/>
      <c r="D11" s="138"/>
      <c r="E11" s="179"/>
      <c r="F11" s="139"/>
      <c r="G11" s="138"/>
      <c r="H11" s="179">
        <v>70</v>
      </c>
      <c r="I11" s="139"/>
      <c r="J11" s="138"/>
      <c r="K11" s="179"/>
      <c r="L11" s="141"/>
    </row>
    <row r="12" spans="2:13" ht="17.25" customHeight="1" x14ac:dyDescent="0.25">
      <c r="B12" s="170" t="s">
        <v>94</v>
      </c>
      <c r="C12" s="167"/>
      <c r="D12" s="138"/>
      <c r="E12" s="179"/>
      <c r="F12" s="139"/>
      <c r="G12" s="138"/>
      <c r="H12" s="179"/>
      <c r="I12" s="139"/>
      <c r="J12" s="138"/>
      <c r="K12" s="179"/>
      <c r="L12" s="141"/>
    </row>
    <row r="13" spans="2:13" ht="17.25" customHeight="1" x14ac:dyDescent="0.25">
      <c r="B13" s="170" t="s">
        <v>95</v>
      </c>
      <c r="C13" s="167">
        <v>17</v>
      </c>
      <c r="D13" s="138">
        <v>17</v>
      </c>
      <c r="E13" s="179"/>
      <c r="F13" s="139">
        <v>4149.8200000000006</v>
      </c>
      <c r="G13" s="138">
        <v>34</v>
      </c>
      <c r="H13" s="179"/>
      <c r="I13" s="139">
        <v>1524.0200000000002</v>
      </c>
      <c r="J13" s="138"/>
      <c r="K13" s="179"/>
      <c r="L13" s="141"/>
    </row>
    <row r="14" spans="2:13" ht="17.25" customHeight="1" thickBot="1" x14ac:dyDescent="0.3">
      <c r="B14" s="171" t="s">
        <v>97</v>
      </c>
      <c r="C14" s="172">
        <v>356.01800000000003</v>
      </c>
      <c r="D14" s="146">
        <v>3471.4859999999999</v>
      </c>
      <c r="E14" s="180">
        <v>104.964</v>
      </c>
      <c r="F14" s="147">
        <v>5011.9100000000008</v>
      </c>
      <c r="G14" s="146">
        <v>5399.8329999999996</v>
      </c>
      <c r="H14" s="180">
        <v>122.482</v>
      </c>
      <c r="I14" s="147">
        <v>4801.68</v>
      </c>
      <c r="J14" s="146">
        <v>250</v>
      </c>
      <c r="K14" s="183" t="s">
        <v>257</v>
      </c>
      <c r="L14" s="182" t="s">
        <v>257</v>
      </c>
    </row>
    <row r="15" spans="2:13" ht="45" customHeight="1" thickBot="1" x14ac:dyDescent="0.3">
      <c r="B15" s="439" t="s">
        <v>279</v>
      </c>
      <c r="C15" s="490"/>
      <c r="D15" s="490"/>
      <c r="E15" s="490"/>
      <c r="F15" s="490"/>
      <c r="G15" s="490"/>
      <c r="H15" s="490"/>
      <c r="I15" s="490"/>
      <c r="J15" s="490"/>
      <c r="K15" s="490"/>
      <c r="L15" s="491"/>
    </row>
    <row r="17" spans="2:12" x14ac:dyDescent="0.25">
      <c r="B17" s="449" t="s">
        <v>252</v>
      </c>
      <c r="C17" s="449"/>
      <c r="D17" s="449"/>
      <c r="E17" s="449"/>
      <c r="F17" s="449"/>
      <c r="G17" s="449"/>
      <c r="H17" s="449"/>
      <c r="I17" s="449"/>
      <c r="J17" s="449"/>
      <c r="K17" s="449"/>
      <c r="L17" s="449"/>
    </row>
    <row r="18" spans="2:12" ht="24.75" customHeight="1" x14ac:dyDescent="0.25">
      <c r="B18" s="127">
        <v>10049000</v>
      </c>
      <c r="C18" s="448" t="s">
        <v>140</v>
      </c>
      <c r="D18" s="448"/>
      <c r="E18" s="448"/>
      <c r="F18" s="448"/>
      <c r="G18" s="448"/>
      <c r="H18" s="448"/>
      <c r="I18" s="448"/>
      <c r="J18" s="448"/>
      <c r="K18" s="448"/>
      <c r="L18" s="448"/>
    </row>
    <row r="19" spans="2:12" ht="24.75" customHeight="1" x14ac:dyDescent="0.25">
      <c r="B19" s="127">
        <v>11041200</v>
      </c>
      <c r="C19" s="448" t="s">
        <v>141</v>
      </c>
      <c r="D19" s="448"/>
      <c r="E19" s="448"/>
      <c r="F19" s="448"/>
      <c r="G19" s="448"/>
      <c r="H19" s="448"/>
      <c r="I19" s="448"/>
      <c r="J19" s="448"/>
      <c r="K19" s="448"/>
      <c r="L19" s="448"/>
    </row>
    <row r="20" spans="2:12" ht="24.75" customHeight="1" x14ac:dyDescent="0.25">
      <c r="B20" s="127">
        <v>11042210</v>
      </c>
      <c r="C20" s="448" t="s">
        <v>142</v>
      </c>
      <c r="D20" s="448"/>
      <c r="E20" s="448"/>
      <c r="F20" s="448"/>
      <c r="G20" s="448"/>
      <c r="H20" s="448"/>
      <c r="I20" s="448"/>
      <c r="J20" s="448"/>
      <c r="K20" s="448"/>
      <c r="L20" s="448"/>
    </row>
    <row r="21" spans="2:12" ht="24.75" customHeight="1" x14ac:dyDescent="0.25">
      <c r="B21" s="127">
        <v>11042290</v>
      </c>
      <c r="C21" s="448" t="s">
        <v>143</v>
      </c>
      <c r="D21" s="448"/>
      <c r="E21" s="448"/>
      <c r="F21" s="448"/>
      <c r="G21" s="448"/>
      <c r="H21" s="448"/>
      <c r="I21" s="448"/>
      <c r="J21" s="448"/>
      <c r="K21" s="448"/>
      <c r="L21" s="448"/>
    </row>
    <row r="22" spans="2:12" ht="24.75" customHeight="1" x14ac:dyDescent="0.25">
      <c r="B22" s="127">
        <v>19041000</v>
      </c>
      <c r="C22" s="448" t="s">
        <v>144</v>
      </c>
      <c r="D22" s="448"/>
      <c r="E22" s="448"/>
      <c r="F22" s="448"/>
      <c r="G22" s="448"/>
      <c r="H22" s="448"/>
      <c r="I22" s="448"/>
      <c r="J22" s="448"/>
      <c r="K22" s="448"/>
      <c r="L22" s="448"/>
    </row>
    <row r="23" spans="2:12" ht="24.75" customHeight="1" x14ac:dyDescent="0.25">
      <c r="B23" s="127">
        <v>19042000</v>
      </c>
      <c r="C23" s="447" t="s">
        <v>145</v>
      </c>
      <c r="D23" s="447"/>
      <c r="E23" s="447"/>
      <c r="F23" s="447"/>
      <c r="G23" s="447"/>
      <c r="H23" s="447"/>
      <c r="I23" s="447"/>
      <c r="J23" s="447"/>
      <c r="K23" s="447"/>
      <c r="L23" s="447"/>
    </row>
    <row r="24" spans="2:12" ht="24.75" customHeight="1" x14ac:dyDescent="0.25">
      <c r="B24" s="127">
        <v>19049000</v>
      </c>
      <c r="C24" s="448" t="s">
        <v>146</v>
      </c>
      <c r="D24" s="448"/>
      <c r="E24" s="448"/>
      <c r="F24" s="448"/>
      <c r="G24" s="448"/>
      <c r="H24" s="448"/>
      <c r="I24" s="448"/>
      <c r="J24" s="448"/>
      <c r="K24" s="448"/>
      <c r="L24" s="448"/>
    </row>
    <row r="25" spans="2:12" ht="18" customHeight="1" x14ac:dyDescent="0.25">
      <c r="B25" s="184" t="s">
        <v>253</v>
      </c>
    </row>
  </sheetData>
  <mergeCells count="14">
    <mergeCell ref="C21:L21"/>
    <mergeCell ref="C22:L22"/>
    <mergeCell ref="C23:L23"/>
    <mergeCell ref="C24:L24"/>
    <mergeCell ref="B15:L15"/>
    <mergeCell ref="C18:L18"/>
    <mergeCell ref="B17:L17"/>
    <mergeCell ref="C19:L19"/>
    <mergeCell ref="C20:L20"/>
    <mergeCell ref="J4:L4"/>
    <mergeCell ref="B2:L2"/>
    <mergeCell ref="B3:L3"/>
    <mergeCell ref="G4:I4"/>
    <mergeCell ref="D4:F4"/>
  </mergeCells>
  <phoneticPr fontId="41" type="noConversion"/>
  <pageMargins left="0.25" right="0.25" top="0.75" bottom="0.75" header="0.3" footer="0.3"/>
  <pageSetup scale="94" orientation="landscape" r:id="rId1"/>
  <ignoredErrors>
    <ignoredError sqref="J5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6386C6F72B6D94A8FC14A25320AAECD" ma:contentTypeVersion="11" ma:contentTypeDescription="Crear nuevo documento." ma:contentTypeScope="" ma:versionID="eafa0effd1330577054cd6116cc31d49">
  <xsd:schema xmlns:xsd="http://www.w3.org/2001/XMLSchema" xmlns:xs="http://www.w3.org/2001/XMLSchema" xmlns:p="http://schemas.microsoft.com/office/2006/metadata/properties" xmlns:ns2="2fac55d5-8371-4031-a4eb-5a168a730c85" targetNamespace="http://schemas.microsoft.com/office/2006/metadata/properties" ma:root="true" ma:fieldsID="a2b3e04208186d6066922828ecddf27a" ns2:_="">
    <xsd:import namespace="2fac55d5-8371-4031-a4eb-5a168a730c8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ac55d5-8371-4031-a4eb-5a168a730c8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e5dca69c-ad09-42b3-9c3a-b750c84e99f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fac55d5-8371-4031-a4eb-5a168a730c85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9A271FE-F5C1-4E0B-A9B0-B6B299924DD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fac55d5-8371-4031-a4eb-5a168a730c8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C237B6F-193E-449E-801D-2BFE2E64DFF1}">
  <ds:schemaRefs>
    <ds:schemaRef ds:uri="http://purl.org/dc/dcmitype/"/>
    <ds:schemaRef ds:uri="http://purl.org/dc/terms/"/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2fac55d5-8371-4031-a4eb-5a168a730c85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01828CE-8886-48C4-8AD8-E1529016FC7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34</vt:i4>
      </vt:variant>
      <vt:variant>
        <vt:lpstr>Rangos con nombre</vt:lpstr>
      </vt:variant>
      <vt:variant>
        <vt:i4>34</vt:i4>
      </vt:variant>
    </vt:vector>
  </HeadingPairs>
  <TitlesOfParts>
    <vt:vector size="68" baseType="lpstr">
      <vt:lpstr>Portada</vt:lpstr>
      <vt:lpstr>Contenido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27</vt:lpstr>
      <vt:lpstr>28</vt:lpstr>
      <vt:lpstr>29</vt:lpstr>
      <vt:lpstr>30</vt:lpstr>
      <vt:lpstr>31</vt:lpstr>
      <vt:lpstr>32</vt:lpstr>
      <vt:lpstr>'1'!Área_de_impresión</vt:lpstr>
      <vt:lpstr>'10'!Área_de_impresión</vt:lpstr>
      <vt:lpstr>'11'!Área_de_impresión</vt:lpstr>
      <vt:lpstr>'12'!Área_de_impresión</vt:lpstr>
      <vt:lpstr>'13'!Área_de_impresión</vt:lpstr>
      <vt:lpstr>'14'!Área_de_impresión</vt:lpstr>
      <vt:lpstr>'15'!Área_de_impresión</vt:lpstr>
      <vt:lpstr>'16'!Área_de_impresión</vt:lpstr>
      <vt:lpstr>'17'!Área_de_impresión</vt:lpstr>
      <vt:lpstr>'18'!Área_de_impresión</vt:lpstr>
      <vt:lpstr>'19'!Área_de_impresión</vt:lpstr>
      <vt:lpstr>'2'!Área_de_impresión</vt:lpstr>
      <vt:lpstr>'20'!Área_de_impresión</vt:lpstr>
      <vt:lpstr>'21'!Área_de_impresión</vt:lpstr>
      <vt:lpstr>'22'!Área_de_impresión</vt:lpstr>
      <vt:lpstr>'23'!Área_de_impresión</vt:lpstr>
      <vt:lpstr>'24'!Área_de_impresión</vt:lpstr>
      <vt:lpstr>'25'!Área_de_impresión</vt:lpstr>
      <vt:lpstr>'26'!Área_de_impresión</vt:lpstr>
      <vt:lpstr>'27'!Área_de_impresión</vt:lpstr>
      <vt:lpstr>'28'!Área_de_impresión</vt:lpstr>
      <vt:lpstr>'29'!Área_de_impresión</vt:lpstr>
      <vt:lpstr>'3'!Área_de_impresión</vt:lpstr>
      <vt:lpstr>'30'!Área_de_impresión</vt:lpstr>
      <vt:lpstr>'31'!Área_de_impresión</vt:lpstr>
      <vt:lpstr>'32'!Área_de_impresión</vt:lpstr>
      <vt:lpstr>'4'!Área_de_impresión</vt:lpstr>
      <vt:lpstr>'5'!Área_de_impresión</vt:lpstr>
      <vt:lpstr>'6'!Área_de_impresión</vt:lpstr>
      <vt:lpstr>'7'!Área_de_impresión</vt:lpstr>
      <vt:lpstr>'8'!Área_de_impresión</vt:lpstr>
      <vt:lpstr>'9'!Área_de_impresión</vt:lpstr>
      <vt:lpstr>Contenido!Área_de_impresión</vt:lpstr>
      <vt:lpstr>Portada!Área_de_impresión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Paulina Loreto Contreras Hurtado</dc:creator>
  <cp:keywords/>
  <dc:description/>
  <cp:lastModifiedBy>Paulina Loreto Contreras Hurtado</cp:lastModifiedBy>
  <cp:revision/>
  <cp:lastPrinted>2026-02-12T20:03:03Z</cp:lastPrinted>
  <dcterms:created xsi:type="dcterms:W3CDTF">2019-05-29T16:58:00Z</dcterms:created>
  <dcterms:modified xsi:type="dcterms:W3CDTF">2026-02-12T20:06:46Z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0x010100C6386C6F72B6D94A8FC14A25320AAECD</vt:lpwstr>
  </property>
  <property fmtid="{D5CDD505-2E9C-101B-9397-08002B2CF9AE}" pid="3" name="MediaServiceImageTags">
    <vt:lpwstr/>
  </property>
</Properties>
</file>