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14 1026/"/>
    </mc:Choice>
  </mc:AlternateContent>
  <xr:revisionPtr revIDLastSave="8" documentId="14_{DE311914-C98D-4BBF-9497-C58C5025AD93}" xr6:coauthVersionLast="47" xr6:coauthVersionMax="47" xr10:uidLastSave="{65686948-30EF-4A04-8FE1-68D769AB7A51}"/>
  <bookViews>
    <workbookView xWindow="-110" yWindow="-110" windowWidth="19420" windowHeight="1030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5" i="3" l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  <c r="D5" i="3" l="1"/>
  <c r="F5" i="3" l="1"/>
  <c r="E5" i="3"/>
</calcChain>
</file>

<file path=xl/sharedStrings.xml><?xml version="1.0" encoding="utf-8"?>
<sst xmlns="http://schemas.openxmlformats.org/spreadsheetml/2006/main" count="218" uniqueCount="112">
  <si>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</si>
  <si>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</si>
  <si>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</si>
  <si>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</si>
  <si>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</si>
  <si>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</si>
  <si>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</si>
  <si>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</si>
  <si>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</si>
  <si>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</si>
  <si>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</si>
  <si>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</si>
  <si>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</si>
  <si>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</si>
  <si>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</si>
  <si>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</si>
  <si>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</si>
  <si>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</si>
  <si>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</si>
  <si>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</si>
  <si>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</si>
  <si>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</si>
  <si>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</si>
  <si>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</si>
  <si>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</si>
  <si>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</si>
  <si>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</si>
  <si>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</si>
  <si>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</si>
  <si>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</si>
  <si>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</si>
  <si>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</si>
  <si>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</si>
  <si>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</si>
  <si>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</si>
  <si>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</si>
  <si>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</si>
  <si>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</si>
  <si>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</si>
  <si>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</si>
  <si>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</si>
  <si>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</si>
  <si>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</si>
  <si>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</si>
  <si>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</si>
  <si>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</si>
  <si>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</si>
  <si>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</si>
  <si>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</si>
  <si>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</si>
  <si>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</si>
  <si>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</si>
  <si>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</si>
  <si>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</si>
  <si>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</si>
  <si>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</si>
  <si>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</si>
  <si>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</si>
  <si>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</si>
  <si>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</si>
  <si>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</si>
  <si>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</si>
  <si>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</si>
  <si>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</si>
  <si>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</si>
  <si>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</si>
  <si>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</si>
  <si>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</si>
  <si>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</si>
  <si>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</si>
  <si>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</si>
  <si>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</si>
  <si>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</si>
  <si>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</si>
  <si>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</si>
  <si>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</si>
  <si>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</si>
  <si>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</si>
  <si>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</si>
  <si>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</si>
  <si>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</si>
  <si>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</si>
  <si>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</si>
  <si>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</si>
  <si>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</si>
  <si>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</si>
  <si>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</si>
  <si>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</si>
  <si>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</si>
  <si>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</si>
  <si>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</si>
  <si>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</si>
  <si>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</si>
  <si>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</si>
  <si>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</si>
  <si>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</si>
  <si>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</si>
  <si>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</si>
  <si>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</si>
  <si>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</si>
  <si>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</si>
  <si>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</si>
  <si>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</si>
  <si>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</si>
  <si>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</si>
  <si>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</si>
  <si>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</si>
  <si>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Marzo 2026</t>
  </si>
  <si>
    <t>Directora (S) y Representante Legal</t>
  </si>
  <si>
    <t>Daniela Acuña Reyes</t>
  </si>
  <si>
    <t>Período del 30 de marzo al 5 de abril de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</si>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</sst>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6" zoomScale="80" zoomScaleNormal="80" workbookViewId="0">
      <selection activeCell="I9" sqref="I9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4375" style="84" customWidth="1"/>
    <col min="8" max="8" width="1.06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90" t="s">
        <v>0</v>
      </c>
      <c r="B20" s="290"/>
      <c r="C20" s="290"/>
      <c r="D20" s="290"/>
      <c r="E20" s="290"/>
      <c r="F20" s="290"/>
      <c r="G20" s="290"/>
      <c r="H20" s="290"/>
    </row>
    <row r="21" spans="1:8" ht="19.5">
      <c r="A21" s="290" t="s">
        <v>1</v>
      </c>
      <c r="B21" s="290"/>
      <c r="C21" s="290"/>
      <c r="D21" s="290"/>
      <c r="E21" s="290"/>
      <c r="F21" s="290"/>
      <c r="G21" s="290"/>
      <c r="H21" s="290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90" t="s">
        <v>110</v>
      </c>
      <c r="B28" s="290"/>
      <c r="C28" s="290"/>
      <c r="D28" s="290"/>
      <c r="E28" s="290"/>
      <c r="F28" s="290"/>
      <c r="G28" s="290"/>
      <c r="H28" s="290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91"/>
      <c r="C36" s="291"/>
      <c r="D36" s="291"/>
      <c r="E36" s="291"/>
      <c r="F36" s="82"/>
      <c r="G36" s="82"/>
      <c r="H36" s="83"/>
    </row>
    <row r="37" spans="1:8" ht="15">
      <c r="A37" s="83"/>
      <c r="B37" s="83"/>
      <c r="C37" s="291">
        <f ca="1">TODAY()-3</f>
        <v>46115</v>
      </c>
      <c r="D37" s="291"/>
      <c r="E37" s="291"/>
      <c r="F37" s="291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9" t="s">
        <v>2</v>
      </c>
      <c r="B42" s="289"/>
      <c r="C42" s="289"/>
      <c r="D42" s="289"/>
      <c r="E42" s="289"/>
      <c r="F42" s="289"/>
      <c r="G42" s="289"/>
      <c r="H42" s="289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105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108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109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7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42:H42"/>
    <mergeCell ref="A20:H20"/>
    <mergeCell ref="A21:H21"/>
    <mergeCell ref="A28:H28"/>
    <mergeCell ref="B36:E36"/>
    <mergeCell ref="C37:F37"/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0" sqref="B30:F30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107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111</v>
      </c>
      <c r="K3" s="302"/>
      <c r="L3" s="303"/>
    </row>
    <row r="4" spans="1:12" ht="15" customHeight="1">
      <c r="A4" s="294"/>
      <c r="B4" s="155">
        <v>30</v>
      </c>
      <c r="C4" s="282">
        <v>31</v>
      </c>
      <c r="D4" s="281">
        <v>1</v>
      </c>
      <c r="E4" s="282">
        <v>2</v>
      </c>
      <c r="F4" s="284">
        <v>3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24</v>
      </c>
      <c r="B6" s="60">
        <v>222</v>
      </c>
      <c r="C6" s="7">
        <v>228</v>
      </c>
      <c r="D6" s="7">
        <v>224</v>
      </c>
      <c r="E6" s="7"/>
      <c r="F6" s="61"/>
      <c r="G6" s="19">
        <v>220</v>
      </c>
      <c r="H6" s="163">
        <f>IFERROR(AVERAGEIF(B6:F6,"&lt;&gt;0"),"")</f>
        <v>224.66666666666666</v>
      </c>
      <c r="I6" s="164">
        <f>(H6/G6-1)*100</f>
        <v>2.1212121212121238</v>
      </c>
      <c r="J6" s="25">
        <v>243.38888888888889</v>
      </c>
      <c r="K6" s="165">
        <v>215</v>
      </c>
      <c r="L6" s="164">
        <f>IF(OR(OR(J6="",K6=""),OR(J6="s/i",K6="s/i")),"",K6/J6*100-100)</f>
        <v>-11.664003652134213</v>
      </c>
    </row>
    <row r="7" spans="1:12" ht="15" customHeight="1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 t="s">
        <v>104</v>
      </c>
      <c r="G7" s="14" t="s">
        <v>104</v>
      </c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 t="s">
        <v>104</v>
      </c>
      <c r="G8" s="15" t="s">
        <v>104</v>
      </c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 t="s">
        <v>104</v>
      </c>
      <c r="G9" s="14" t="s">
        <v>104</v>
      </c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28</v>
      </c>
      <c r="B10" s="60">
        <v>259.78008</v>
      </c>
      <c r="C10" s="7">
        <v>263.1789</v>
      </c>
      <c r="D10" s="7">
        <v>256.2894</v>
      </c>
      <c r="E10" s="7">
        <v>256.56497999999999</v>
      </c>
      <c r="F10" s="61" t="s">
        <v>104</v>
      </c>
      <c r="G10" s="20">
        <v>257.97962399999994</v>
      </c>
      <c r="H10" s="163">
        <f t="shared" si="0"/>
        <v>258.95334000000003</v>
      </c>
      <c r="I10" s="164">
        <f t="shared" ref="I10:I31" si="1">(H10/G10-1)*100</f>
        <v>0.37743911123775398</v>
      </c>
      <c r="J10" s="25">
        <v>233.15817714285708</v>
      </c>
      <c r="K10" s="165">
        <v>255.91778454545457</v>
      </c>
      <c r="L10" s="164">
        <f t="shared" ref="L10:L11" si="2">IF(OR(OR(J10="",K10=""),OR(J10="s/i",K10="s/i")),"",K10/J10*100-100)</f>
        <v>9.7614450762550717</v>
      </c>
    </row>
    <row r="11" spans="1:12" ht="13.5" customHeight="1">
      <c r="A11" s="37" t="s">
        <v>29</v>
      </c>
      <c r="B11" s="108">
        <v>281.55090000000001</v>
      </c>
      <c r="C11" s="109">
        <v>284.94972000000001</v>
      </c>
      <c r="D11" s="109">
        <v>276.9579</v>
      </c>
      <c r="E11" s="109">
        <v>277.69277999999997</v>
      </c>
      <c r="F11" s="110"/>
      <c r="G11" s="16">
        <v>279.95253600000001</v>
      </c>
      <c r="H11" s="170">
        <f t="shared" si="0"/>
        <v>280.287825</v>
      </c>
      <c r="I11" s="171">
        <f t="shared" si="1"/>
        <v>0.11976637353983133</v>
      </c>
      <c r="J11" s="16">
        <v>254.67528857142855</v>
      </c>
      <c r="K11" s="170">
        <v>276.16038818181823</v>
      </c>
      <c r="L11" s="171">
        <f t="shared" si="2"/>
        <v>8.4362718231940903</v>
      </c>
    </row>
    <row r="12" spans="1:12" ht="15" customHeight="1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/>
      <c r="G12" s="21" t="s">
        <v>104</v>
      </c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31</v>
      </c>
      <c r="B13" s="260">
        <v>285.2253</v>
      </c>
      <c r="C13" s="261">
        <v>288.62412</v>
      </c>
      <c r="D13" s="261">
        <v>280.63229999999999</v>
      </c>
      <c r="E13" s="261">
        <v>281.36718000000002</v>
      </c>
      <c r="F13" s="262"/>
      <c r="G13" s="22">
        <v>283.626936</v>
      </c>
      <c r="H13" s="174">
        <f t="shared" si="0"/>
        <v>283.96222499999999</v>
      </c>
      <c r="I13" s="175">
        <f t="shared" si="1"/>
        <v>0.11821479466251894</v>
      </c>
      <c r="J13" s="27">
        <v>256.51248857142855</v>
      </c>
      <c r="K13" s="174">
        <v>279.83478818181817</v>
      </c>
      <c r="L13" s="176">
        <f t="shared" ref="L13:L15" si="3">IF(OR(OR(J13="",K13=""),OR(J13="s/i",K13="s/i")),"",K13/J13*100-100)</f>
        <v>9.0920717896724454</v>
      </c>
    </row>
    <row r="14" spans="1:12" ht="15" customHeight="1">
      <c r="A14" s="40" t="s">
        <v>32</v>
      </c>
      <c r="B14" s="263">
        <v>279.71370000000002</v>
      </c>
      <c r="C14" s="264">
        <v>283.11252000000002</v>
      </c>
      <c r="D14" s="264">
        <v>275.1207</v>
      </c>
      <c r="E14" s="264">
        <v>275.85557999999997</v>
      </c>
      <c r="F14" s="265"/>
      <c r="G14" s="23">
        <v>278.11533600000001</v>
      </c>
      <c r="H14" s="177">
        <f t="shared" si="0"/>
        <v>278.450625</v>
      </c>
      <c r="I14" s="178">
        <f t="shared" si="1"/>
        <v>0.12055753732329588</v>
      </c>
      <c r="J14" s="23">
        <v>254.67528857142855</v>
      </c>
      <c r="K14" s="179">
        <v>274.32318818181824</v>
      </c>
      <c r="L14" s="180">
        <f t="shared" si="3"/>
        <v>7.7148826337263756</v>
      </c>
    </row>
    <row r="15" spans="1:12" ht="15" customHeight="1">
      <c r="A15" s="41" t="s">
        <v>33</v>
      </c>
      <c r="B15" s="260">
        <v>281.55090000000001</v>
      </c>
      <c r="C15" s="261">
        <v>284.94972000000001</v>
      </c>
      <c r="D15" s="261">
        <v>276.9579</v>
      </c>
      <c r="E15" s="261">
        <v>277.69277999999997</v>
      </c>
      <c r="F15" s="262"/>
      <c r="G15" s="24">
        <v>279.95253600000001</v>
      </c>
      <c r="H15" s="174">
        <f t="shared" si="0"/>
        <v>280.287825</v>
      </c>
      <c r="I15" s="175">
        <f t="shared" si="1"/>
        <v>0.11976637353983133</v>
      </c>
      <c r="J15" s="24">
        <v>254.65779142857141</v>
      </c>
      <c r="K15" s="181">
        <v>277.83057000000002</v>
      </c>
      <c r="L15" s="182">
        <f t="shared" si="3"/>
        <v>9.0995757253036231</v>
      </c>
    </row>
    <row r="16" spans="1:12" ht="15" customHeight="1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/>
      <c r="G16" s="15" t="s">
        <v>104</v>
      </c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/>
      <c r="G17" s="14" t="s">
        <v>104</v>
      </c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36</v>
      </c>
      <c r="B18" s="60">
        <v>276.5</v>
      </c>
      <c r="C18" s="7">
        <v>277.5</v>
      </c>
      <c r="D18" s="7">
        <v>272.75</v>
      </c>
      <c r="E18" s="7">
        <v>272</v>
      </c>
      <c r="F18" s="61"/>
      <c r="G18" s="13">
        <v>272.45</v>
      </c>
      <c r="H18" s="163">
        <f t="shared" si="0"/>
        <v>274.6875</v>
      </c>
      <c r="I18" s="164">
        <f t="shared" si="1"/>
        <v>0.82125160579922252</v>
      </c>
      <c r="J18" s="15">
        <v>261.73809523809524</v>
      </c>
      <c r="K18" s="186">
        <v>272.72727272727275</v>
      </c>
      <c r="L18" s="169">
        <f>IF(OR(OR(J18="",K18=""),OR(J18="s/i",K18="s/i")),"",K18/J18*100-100)</f>
        <v>4.1985395665009975</v>
      </c>
    </row>
    <row r="19" spans="1:12" ht="15" customHeight="1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/>
      <c r="G19" s="14" t="s">
        <v>104</v>
      </c>
      <c r="H19" s="166" t="str">
        <f t="shared" si="0"/>
        <v/>
      </c>
      <c r="I19" s="167"/>
      <c r="J19" s="14"/>
      <c r="K19" s="166"/>
      <c r="L19" s="171" t="s">
        <v>104</v>
      </c>
    </row>
    <row r="20" spans="1:12" ht="15" customHeight="1">
      <c r="A20" s="42" t="s">
        <v>37</v>
      </c>
      <c r="B20" s="60">
        <v>205</v>
      </c>
      <c r="C20" s="7">
        <v>209</v>
      </c>
      <c r="D20" s="7">
        <v>207</v>
      </c>
      <c r="E20" s="7"/>
      <c r="F20" s="61"/>
      <c r="G20" s="19">
        <v>208.33333333333334</v>
      </c>
      <c r="H20" s="163">
        <f t="shared" si="0"/>
        <v>207</v>
      </c>
      <c r="I20" s="164">
        <f t="shared" si="1"/>
        <v>-0.64000000000000723</v>
      </c>
      <c r="J20" s="25">
        <v>217</v>
      </c>
      <c r="K20" s="186">
        <v>207.5</v>
      </c>
      <c r="L20" s="164">
        <f>IF(OR(OR(J20="",K20=""),OR(J20="s/i",K20="s/i")),"",K20/J20*100-100)</f>
        <v>-4.3778801843318007</v>
      </c>
    </row>
    <row r="21" spans="1:12" ht="15" customHeight="1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/>
      <c r="G21" s="14" t="s">
        <v>104</v>
      </c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38</v>
      </c>
      <c r="B22" s="60">
        <v>217.21293999999997</v>
      </c>
      <c r="C22" s="7">
        <v>218.00029999999998</v>
      </c>
      <c r="D22" s="7">
        <v>216.62241999999998</v>
      </c>
      <c r="E22" s="7">
        <v>216.62241999999998</v>
      </c>
      <c r="F22" s="61"/>
      <c r="G22" s="25">
        <v>220.08680399999997</v>
      </c>
      <c r="H22" s="163">
        <f t="shared" si="0"/>
        <v>217.11451999999997</v>
      </c>
      <c r="I22" s="187">
        <f t="shared" si="1"/>
        <v>-1.3505053215275953</v>
      </c>
      <c r="J22" s="25">
        <v>209.34871333333334</v>
      </c>
      <c r="K22" s="186">
        <v>217.46793727272723</v>
      </c>
      <c r="L22" s="164">
        <f>IF(OR(OR(J22="",K22=""),OR(J22="s/i",K22="s/i")),"",K22/J22*100-100)</f>
        <v>3.8783252163896265</v>
      </c>
    </row>
    <row r="23" spans="1:12" ht="15" customHeight="1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/>
      <c r="G23" s="26" t="s">
        <v>104</v>
      </c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40</v>
      </c>
      <c r="B24" s="60">
        <v>249.56297898004414</v>
      </c>
      <c r="C24" s="7">
        <v>250.77551995565389</v>
      </c>
      <c r="D24" s="7">
        <v>248.68113099778247</v>
      </c>
      <c r="E24" s="7">
        <v>247.57882101995546</v>
      </c>
      <c r="F24" s="61"/>
      <c r="G24" s="18">
        <v>242.33182552549869</v>
      </c>
      <c r="H24" s="163">
        <f t="shared" si="0"/>
        <v>249.149612738359</v>
      </c>
      <c r="I24" s="164">
        <f t="shared" si="1"/>
        <v>2.8134097525473134</v>
      </c>
      <c r="J24" s="18">
        <v>295.03589011297623</v>
      </c>
      <c r="K24" s="190">
        <v>242.92406661358575</v>
      </c>
      <c r="L24" s="164">
        <f>IF(OR(OR(J24="",K24=""),OR(J24="s/i",K24="s/i")),"",K24/J24*100-100)</f>
        <v>-17.662876024823831</v>
      </c>
    </row>
    <row r="25" spans="1:12" ht="15" customHeight="1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 t="s">
        <v>104</v>
      </c>
      <c r="G25" s="17" t="s">
        <v>104</v>
      </c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42</v>
      </c>
      <c r="B26" s="60">
        <v>372</v>
      </c>
      <c r="C26" s="7">
        <v>372</v>
      </c>
      <c r="D26" s="7">
        <v>372</v>
      </c>
      <c r="E26" s="7">
        <v>384</v>
      </c>
      <c r="F26" s="61">
        <v>384</v>
      </c>
      <c r="G26" s="18">
        <v>374.4</v>
      </c>
      <c r="H26" s="190">
        <f t="shared" si="0"/>
        <v>376.8</v>
      </c>
      <c r="I26" s="187">
        <f t="shared" si="1"/>
        <v>0.64102564102566095</v>
      </c>
      <c r="J26" s="18">
        <v>427.23809523809524</v>
      </c>
      <c r="K26" s="190">
        <v>384.77272727272725</v>
      </c>
      <c r="L26" s="164">
        <f t="shared" ref="L26:L28" si="4">IF(OR(OR(J26="",K26=""),OR(J26="s/i",K26="s/i")),"",K26/J26*100-100)</f>
        <v>-9.9395087747740547</v>
      </c>
    </row>
    <row r="27" spans="1:12" ht="15" customHeight="1">
      <c r="A27" s="48" t="s">
        <v>43</v>
      </c>
      <c r="B27" s="108">
        <v>370</v>
      </c>
      <c r="C27" s="109">
        <v>370</v>
      </c>
      <c r="D27" s="109">
        <v>370</v>
      </c>
      <c r="E27" s="109">
        <v>383</v>
      </c>
      <c r="F27" s="110">
        <v>383</v>
      </c>
      <c r="G27" s="17">
        <v>372.4</v>
      </c>
      <c r="H27" s="193">
        <f t="shared" si="0"/>
        <v>375.2</v>
      </c>
      <c r="I27" s="188">
        <f t="shared" si="1"/>
        <v>0.75187969924812581</v>
      </c>
      <c r="J27" s="16">
        <v>426.09523809523807</v>
      </c>
      <c r="K27" s="170">
        <v>383.13636363636363</v>
      </c>
      <c r="L27" s="171">
        <f t="shared" si="4"/>
        <v>-10.081988864957125</v>
      </c>
    </row>
    <row r="28" spans="1:12" ht="15" customHeight="1">
      <c r="A28" s="46" t="s">
        <v>44</v>
      </c>
      <c r="B28" s="60">
        <v>370</v>
      </c>
      <c r="C28" s="7">
        <v>370</v>
      </c>
      <c r="D28" s="7">
        <v>370</v>
      </c>
      <c r="E28" s="7">
        <v>382</v>
      </c>
      <c r="F28" s="61">
        <v>382</v>
      </c>
      <c r="G28" s="18">
        <v>372.4</v>
      </c>
      <c r="H28" s="190">
        <f t="shared" si="0"/>
        <v>374.8</v>
      </c>
      <c r="I28" s="187">
        <f t="shared" si="1"/>
        <v>0.64446831364124435</v>
      </c>
      <c r="J28" s="18">
        <v>420.09523809523807</v>
      </c>
      <c r="K28" s="190">
        <v>383</v>
      </c>
      <c r="L28" s="187">
        <f t="shared" si="4"/>
        <v>-8.8301972341872528</v>
      </c>
    </row>
    <row r="29" spans="1:12" ht="15" customHeight="1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 t="s">
        <v>104</v>
      </c>
      <c r="H29" s="193" t="str">
        <f t="shared" si="0"/>
        <v/>
      </c>
      <c r="I29" s="188"/>
      <c r="J29" s="16"/>
      <c r="K29" s="170"/>
      <c r="L29" s="188" t="s">
        <v>104</v>
      </c>
    </row>
    <row r="30" spans="1:12" ht="15" customHeight="1">
      <c r="A30" s="46" t="s">
        <v>46</v>
      </c>
      <c r="B30" s="60">
        <v>352.5</v>
      </c>
      <c r="C30" s="7">
        <v>352.5</v>
      </c>
      <c r="D30" s="7">
        <v>352.5</v>
      </c>
      <c r="E30" s="7">
        <v>375</v>
      </c>
      <c r="F30" s="61">
        <v>375</v>
      </c>
      <c r="G30" s="18">
        <v>352.5</v>
      </c>
      <c r="H30" s="190">
        <f t="shared" si="0"/>
        <v>361.5</v>
      </c>
      <c r="I30" s="187">
        <f t="shared" si="1"/>
        <v>2.5531914893617058</v>
      </c>
      <c r="J30" s="18">
        <v>393.04761904761904</v>
      </c>
      <c r="K30" s="190">
        <v>357.27272727272725</v>
      </c>
      <c r="L30" s="187">
        <f t="shared" ref="L30:L31" si="5">IF(OR(OR(J30="",K30=""),OR(J30="s/i",K30="s/i")),"",K30/J30*100-100)</f>
        <v>-9.1019230345617501</v>
      </c>
    </row>
    <row r="31" spans="1:12" ht="15" customHeight="1" thickBot="1">
      <c r="A31" s="194" t="s">
        <v>47</v>
      </c>
      <c r="B31" s="273">
        <v>347.5</v>
      </c>
      <c r="C31" s="274">
        <v>347.5</v>
      </c>
      <c r="D31" s="274">
        <v>347.5</v>
      </c>
      <c r="E31" s="274">
        <v>370</v>
      </c>
      <c r="F31" s="275">
        <v>370</v>
      </c>
      <c r="G31" s="195">
        <v>347.5</v>
      </c>
      <c r="H31" s="196">
        <f t="shared" si="0"/>
        <v>356.5</v>
      </c>
      <c r="I31" s="197">
        <f t="shared" si="1"/>
        <v>2.5899280575539585</v>
      </c>
      <c r="J31" s="195">
        <v>359.90476190476193</v>
      </c>
      <c r="K31" s="198">
        <v>353.40909090909093</v>
      </c>
      <c r="L31" s="197">
        <f t="shared" si="5"/>
        <v>-1.8048305227453199</v>
      </c>
    </row>
    <row r="32" spans="1:12" ht="15.75" customHeight="1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G19" sqref="G19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107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111</v>
      </c>
      <c r="K4" s="302"/>
      <c r="L4" s="303"/>
    </row>
    <row r="5" spans="1:12" s="31" customFormat="1" ht="15" customHeight="1">
      <c r="A5" s="312"/>
      <c r="B5" s="155">
        <f>'1'!B4</f>
        <v>30</v>
      </c>
      <c r="C5" s="282">
        <f>'1'!C4</f>
        <v>31</v>
      </c>
      <c r="D5" s="281">
        <f>'1'!D4</f>
        <v>1</v>
      </c>
      <c r="E5" s="282">
        <f>'1'!E4</f>
        <v>2</v>
      </c>
      <c r="F5" s="281">
        <f>'1'!F4</f>
        <v>3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52</v>
      </c>
      <c r="B8" s="62">
        <v>241.81796842105268</v>
      </c>
      <c r="C8" s="9">
        <v>244.05702368421058</v>
      </c>
      <c r="D8" s="63">
        <v>239.06220809716604</v>
      </c>
      <c r="E8" s="9">
        <v>238.02879797570856</v>
      </c>
      <c r="F8" s="64"/>
      <c r="G8" s="16">
        <v>232.31059530364377</v>
      </c>
      <c r="H8" s="193">
        <f>IFERROR(AVERAGEIF(B8:F8,"&lt;&gt;0"),"")</f>
        <v>240.74149954453446</v>
      </c>
      <c r="I8" s="188">
        <f>(H8/G8-1)*100</f>
        <v>3.6291518386714072</v>
      </c>
      <c r="J8" s="30">
        <v>250.88081115288225</v>
      </c>
      <c r="K8" s="112">
        <v>236.93275693779913</v>
      </c>
      <c r="L8" s="171">
        <f t="shared" ref="L8:L31" si="0">IF(OR(J8="",K8=""),"",K8/J8*100-100)</f>
        <v>-5.5596337364293049</v>
      </c>
    </row>
    <row r="9" spans="1:12" ht="15" customHeight="1">
      <c r="A9" s="52" t="s">
        <v>53</v>
      </c>
      <c r="B9" s="60">
        <v>412</v>
      </c>
      <c r="C9" s="10">
        <v>418</v>
      </c>
      <c r="D9" s="10">
        <v>416</v>
      </c>
      <c r="E9" s="10"/>
      <c r="F9" s="10"/>
      <c r="G9" s="19">
        <v>428.66666666666669</v>
      </c>
      <c r="H9" s="165">
        <f t="shared" ref="H9:H11" si="1">IFERROR(AVERAGEIF(B9:F9,"&lt;&gt;0"),"")</f>
        <v>415.33333333333331</v>
      </c>
      <c r="I9" s="204">
        <f>(H9/G9-1)*100</f>
        <v>-3.1104199066874116</v>
      </c>
      <c r="J9" s="29">
        <v>404.22222222222223</v>
      </c>
      <c r="K9" s="205">
        <v>434.5</v>
      </c>
      <c r="L9" s="204">
        <f t="shared" si="0"/>
        <v>7.4903793293018168</v>
      </c>
    </row>
    <row r="10" spans="1:12" ht="15" customHeight="1">
      <c r="A10" s="53" t="s">
        <v>54</v>
      </c>
      <c r="B10" s="62">
        <v>426.13850870298535</v>
      </c>
      <c r="C10" s="9">
        <v>430.27220839939281</v>
      </c>
      <c r="D10" s="63">
        <v>429.35360846685785</v>
      </c>
      <c r="E10" s="9">
        <v>427.51640860178782</v>
      </c>
      <c r="F10" s="64"/>
      <c r="G10" s="16">
        <v>427.93896457075391</v>
      </c>
      <c r="H10" s="193">
        <f t="shared" si="1"/>
        <v>428.32018354275596</v>
      </c>
      <c r="I10" s="188">
        <f>(H10/G10-1)*100</f>
        <v>8.9082556991382233E-2</v>
      </c>
      <c r="J10" s="30">
        <v>369.3471614453573</v>
      </c>
      <c r="K10" s="112">
        <v>430.22210294852721</v>
      </c>
      <c r="L10" s="171">
        <f t="shared" si="0"/>
        <v>16.48176779400427</v>
      </c>
    </row>
    <row r="11" spans="1:12" ht="15" customHeight="1">
      <c r="A11" s="52" t="s">
        <v>55</v>
      </c>
      <c r="B11" s="60">
        <v>455.24672707739734</v>
      </c>
      <c r="C11" s="65">
        <v>458.64484347777216</v>
      </c>
      <c r="D11" s="65">
        <v>446.53270033330529</v>
      </c>
      <c r="E11" s="65">
        <v>451.26991608338972</v>
      </c>
      <c r="F11" s="66"/>
      <c r="G11" s="19">
        <v>454.39371954348235</v>
      </c>
      <c r="H11" s="165">
        <f t="shared" si="1"/>
        <v>452.9235467429661</v>
      </c>
      <c r="I11" s="204">
        <f>(H11/G11-1)*100</f>
        <v>-0.3235460212771657</v>
      </c>
      <c r="J11" s="29">
        <v>380.21712133424199</v>
      </c>
      <c r="K11" s="205">
        <v>452.90989365802801</v>
      </c>
      <c r="L11" s="204">
        <f t="shared" si="0"/>
        <v>19.118753008464111</v>
      </c>
    </row>
    <row r="12" spans="1:12" ht="15" customHeight="1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/>
      <c r="G12" s="102"/>
      <c r="H12" s="206"/>
      <c r="I12" s="207"/>
      <c r="J12" s="102"/>
      <c r="K12" s="206"/>
      <c r="L12" s="207"/>
    </row>
    <row r="13" spans="1:12" ht="15" customHeight="1">
      <c r="A13" s="52" t="s">
        <v>57</v>
      </c>
      <c r="B13" s="60">
        <v>221</v>
      </c>
      <c r="C13" s="10">
        <v>221</v>
      </c>
      <c r="D13" s="10">
        <v>225</v>
      </c>
      <c r="E13" s="10"/>
      <c r="F13" s="10"/>
      <c r="G13" s="19">
        <v>221</v>
      </c>
      <c r="H13" s="165">
        <f t="shared" ref="H13:H22" si="2">IFERROR(AVERAGEIF(B13:F13,"&lt;&gt;0"),"")</f>
        <v>222.33333333333334</v>
      </c>
      <c r="I13" s="204">
        <f t="shared" ref="I13:I26" si="3">(H13/G13-1)*100</f>
        <v>0.60331825037707176</v>
      </c>
      <c r="J13" s="29">
        <v>225.83333333333334</v>
      </c>
      <c r="K13" s="205">
        <v>221</v>
      </c>
      <c r="L13" s="204">
        <f t="shared" si="0"/>
        <v>-2.1402214022140242</v>
      </c>
    </row>
    <row r="14" spans="1:12" ht="15" customHeight="1">
      <c r="A14" s="54" t="s">
        <v>58</v>
      </c>
      <c r="B14" s="62">
        <v>1487.4570840798212</v>
      </c>
      <c r="C14" s="9">
        <v>1496.4960258980032</v>
      </c>
      <c r="D14" s="63">
        <v>1457.4742526829257</v>
      </c>
      <c r="E14" s="9">
        <v>1497.8187978713956</v>
      </c>
      <c r="F14" s="64"/>
      <c r="G14" s="16">
        <v>1449.9344524345886</v>
      </c>
      <c r="H14" s="193">
        <f t="shared" si="2"/>
        <v>1484.8115401330365</v>
      </c>
      <c r="I14" s="188">
        <f t="shared" si="3"/>
        <v>2.4054251307626728</v>
      </c>
      <c r="J14" s="76">
        <v>931.48342583465217</v>
      </c>
      <c r="K14" s="208">
        <v>1433.8447351582329</v>
      </c>
      <c r="L14" s="171">
        <f t="shared" si="0"/>
        <v>53.931320235080051</v>
      </c>
    </row>
    <row r="15" spans="1:12" ht="15" customHeight="1">
      <c r="A15" s="55" t="s">
        <v>59</v>
      </c>
      <c r="B15" s="60">
        <v>1509.5032836363623</v>
      </c>
      <c r="C15" s="65">
        <v>1518.542225454544</v>
      </c>
      <c r="D15" s="65">
        <v>1479.5204522394665</v>
      </c>
      <c r="E15" s="65">
        <v>1519.8649974279365</v>
      </c>
      <c r="F15" s="66"/>
      <c r="G15" s="19">
        <v>1471.9806519911294</v>
      </c>
      <c r="H15" s="165">
        <f t="shared" si="2"/>
        <v>1506.8577396895771</v>
      </c>
      <c r="I15" s="204">
        <f t="shared" si="3"/>
        <v>2.3693985142583252</v>
      </c>
      <c r="J15" s="75">
        <v>936.76401553795722</v>
      </c>
      <c r="K15" s="209">
        <v>1452.493815783107</v>
      </c>
      <c r="L15" s="204">
        <f t="shared" si="0"/>
        <v>55.054399153983383</v>
      </c>
    </row>
    <row r="16" spans="1:12" ht="15" customHeight="1">
      <c r="A16" s="54" t="s">
        <v>60</v>
      </c>
      <c r="B16" s="62">
        <v>1335.3285299494571</v>
      </c>
      <c r="C16" s="9">
        <v>1340.8209796365272</v>
      </c>
      <c r="D16" s="63">
        <v>1328.0933948633901</v>
      </c>
      <c r="E16" s="9">
        <v>1340.3775315246464</v>
      </c>
      <c r="F16" s="64"/>
      <c r="G16" s="16">
        <v>1330.2870017798227</v>
      </c>
      <c r="H16" s="193">
        <f t="shared" si="2"/>
        <v>1336.1551089935053</v>
      </c>
      <c r="I16" s="188">
        <f t="shared" si="3"/>
        <v>0.44111587994406509</v>
      </c>
      <c r="J16" s="76">
        <v>1170.4545339660724</v>
      </c>
      <c r="K16" s="208">
        <v>1322.7396306669955</v>
      </c>
      <c r="L16" s="171">
        <f t="shared" si="0"/>
        <v>13.010765671085636</v>
      </c>
    </row>
    <row r="17" spans="1:12" ht="15" customHeight="1">
      <c r="A17" s="55" t="s">
        <v>61</v>
      </c>
      <c r="B17" s="60">
        <v>1221</v>
      </c>
      <c r="C17" s="10">
        <v>1239</v>
      </c>
      <c r="D17" s="10">
        <v>1211</v>
      </c>
      <c r="E17" s="10"/>
      <c r="F17" s="10"/>
      <c r="G17" s="19">
        <v>1209.6666666666667</v>
      </c>
      <c r="H17" s="165">
        <f t="shared" si="2"/>
        <v>1223.6666666666667</v>
      </c>
      <c r="I17" s="204">
        <f t="shared" si="3"/>
        <v>1.1573436208321741</v>
      </c>
      <c r="J17" s="75">
        <v>995.33333333333337</v>
      </c>
      <c r="K17" s="209">
        <v>1149.6500000000001</v>
      </c>
      <c r="L17" s="204">
        <f t="shared" si="0"/>
        <v>15.504018754186205</v>
      </c>
    </row>
    <row r="18" spans="1:12" ht="15" customHeight="1">
      <c r="A18" s="54" t="s">
        <v>62</v>
      </c>
      <c r="B18" s="62">
        <v>1686.4278417034093</v>
      </c>
      <c r="C18" s="9">
        <v>1678.8912266388995</v>
      </c>
      <c r="D18" s="63">
        <v>1691.875498673797</v>
      </c>
      <c r="E18" s="9">
        <v>1705.9350401222773</v>
      </c>
      <c r="F18" s="64"/>
      <c r="G18" s="16">
        <v>1671.5297798167153</v>
      </c>
      <c r="H18" s="193">
        <f t="shared" si="2"/>
        <v>1690.7824017845958</v>
      </c>
      <c r="I18" s="188">
        <f t="shared" si="3"/>
        <v>1.1517965279680187</v>
      </c>
      <c r="J18" s="76">
        <v>1321.3432831836917</v>
      </c>
      <c r="K18" s="208">
        <v>1677.8864015737104</v>
      </c>
      <c r="L18" s="171">
        <f t="shared" si="0"/>
        <v>26.983382965473666</v>
      </c>
    </row>
    <row r="19" spans="1:12" ht="15" customHeight="1">
      <c r="A19" s="55" t="s">
        <v>63</v>
      </c>
      <c r="B19" s="60">
        <v>1302</v>
      </c>
      <c r="C19" s="10">
        <v>1299</v>
      </c>
      <c r="D19" s="10">
        <v>1297</v>
      </c>
      <c r="E19" s="10"/>
      <c r="F19" s="10"/>
      <c r="G19" s="19">
        <v>1291.3333333333333</v>
      </c>
      <c r="H19" s="165">
        <f t="shared" si="2"/>
        <v>1299.3333333333333</v>
      </c>
      <c r="I19" s="204">
        <f t="shared" si="3"/>
        <v>0.61951471347445608</v>
      </c>
      <c r="J19" s="75">
        <v>1092.7777777777778</v>
      </c>
      <c r="K19" s="209">
        <v>1296.25</v>
      </c>
      <c r="L19" s="204">
        <f t="shared" si="0"/>
        <v>18.619725470259269</v>
      </c>
    </row>
    <row r="20" spans="1:12" ht="15" customHeight="1">
      <c r="A20" s="54" t="s">
        <v>64</v>
      </c>
      <c r="B20" s="62">
        <v>1306.5498978384774</v>
      </c>
      <c r="C20" s="9">
        <v>1312.1709587041228</v>
      </c>
      <c r="D20" s="63">
        <v>1310.7704375390852</v>
      </c>
      <c r="E20" s="9">
        <v>1322.9700311152355</v>
      </c>
      <c r="F20" s="64"/>
      <c r="G20" s="16">
        <v>1300.2119298856876</v>
      </c>
      <c r="H20" s="185">
        <f t="shared" si="2"/>
        <v>1313.1153312992301</v>
      </c>
      <c r="I20" s="210">
        <f t="shared" si="3"/>
        <v>0.99240755425746841</v>
      </c>
      <c r="J20" s="76">
        <v>1164.765068883172</v>
      </c>
      <c r="K20" s="208">
        <v>1322.4149047300218</v>
      </c>
      <c r="L20" s="171">
        <f t="shared" si="0"/>
        <v>13.534904167242189</v>
      </c>
    </row>
    <row r="21" spans="1:12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/>
      <c r="G21" s="19">
        <v>1212.5409756097552</v>
      </c>
      <c r="H21" s="165">
        <f t="shared" si="2"/>
        <v>1212.5409756097552</v>
      </c>
      <c r="I21" s="204">
        <f t="shared" si="3"/>
        <v>0</v>
      </c>
      <c r="J21" s="75">
        <v>1014.1251796008861</v>
      </c>
      <c r="K21" s="209">
        <v>1212.5409756097545</v>
      </c>
      <c r="L21" s="204">
        <f t="shared" si="0"/>
        <v>19.565217391304273</v>
      </c>
    </row>
    <row r="22" spans="1:12" ht="15" customHeight="1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/>
      <c r="G22" s="16">
        <v>1433.0029711751652</v>
      </c>
      <c r="H22" s="170">
        <f t="shared" si="2"/>
        <v>1433.0029711751652</v>
      </c>
      <c r="I22" s="171">
        <f t="shared" si="3"/>
        <v>0</v>
      </c>
      <c r="J22" s="76">
        <v>1190.4947760532145</v>
      </c>
      <c r="K22" s="208">
        <v>1433.0029711751658</v>
      </c>
      <c r="L22" s="171">
        <f t="shared" si="0"/>
        <v>20.370370370370395</v>
      </c>
    </row>
    <row r="23" spans="1:12" s="103" customFormat="1" ht="15" customHeight="1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</row>
    <row r="24" spans="1:12" ht="15" customHeight="1">
      <c r="A24" s="54" t="s">
        <v>68</v>
      </c>
      <c r="B24" s="62">
        <v>348.99133898004408</v>
      </c>
      <c r="C24" s="9">
        <v>347.22764301552075</v>
      </c>
      <c r="D24" s="63">
        <v>342.59794110864715</v>
      </c>
      <c r="E24" s="9">
        <v>336.64546722838111</v>
      </c>
      <c r="F24" s="64">
        <v>336.64546722838111</v>
      </c>
      <c r="G24" s="16">
        <v>351.50460572948975</v>
      </c>
      <c r="H24" s="170">
        <f t="shared" ref="H24:H26" si="4">IFERROR(AVERAGEIF(B24:F24,"&lt;&gt;0"),"")</f>
        <v>342.42157151219487</v>
      </c>
      <c r="I24" s="167">
        <f t="shared" si="3"/>
        <v>-2.5840441545408877</v>
      </c>
      <c r="J24" s="16">
        <v>416.36872410093929</v>
      </c>
      <c r="K24" s="170">
        <v>330.39236335416223</v>
      </c>
      <c r="L24" s="210">
        <f t="shared" si="0"/>
        <v>-20.649091963481396</v>
      </c>
    </row>
    <row r="25" spans="1:12" ht="15" customHeight="1">
      <c r="A25" s="55" t="s">
        <v>69</v>
      </c>
      <c r="B25" s="60">
        <v>452.3</v>
      </c>
      <c r="C25" s="65">
        <v>448.5</v>
      </c>
      <c r="D25" s="65">
        <v>442.1</v>
      </c>
      <c r="E25" s="65">
        <v>435.7</v>
      </c>
      <c r="F25" s="66"/>
      <c r="G25" s="19">
        <v>456.7</v>
      </c>
      <c r="H25" s="168">
        <f t="shared" si="4"/>
        <v>444.65000000000003</v>
      </c>
      <c r="I25" s="169">
        <f t="shared" si="3"/>
        <v>-2.6384935406174592</v>
      </c>
      <c r="J25" s="18">
        <v>538.69523809523798</v>
      </c>
      <c r="K25" s="190">
        <v>432.00454545454539</v>
      </c>
      <c r="L25" s="204">
        <f t="shared" si="0"/>
        <v>-19.805389967421689</v>
      </c>
    </row>
    <row r="26" spans="1:12" ht="15" customHeight="1">
      <c r="A26" s="54" t="s">
        <v>70</v>
      </c>
      <c r="B26" s="62">
        <v>342.81840310421256</v>
      </c>
      <c r="C26" s="9">
        <v>342.15701711751632</v>
      </c>
      <c r="D26" s="63">
        <v>337.08639121951188</v>
      </c>
      <c r="E26" s="9">
        <v>330.69299334811501</v>
      </c>
      <c r="F26" s="64"/>
      <c r="G26" s="16">
        <v>346.4780722305984</v>
      </c>
      <c r="H26" s="170">
        <f t="shared" si="4"/>
        <v>338.1887011973389</v>
      </c>
      <c r="I26" s="171">
        <f t="shared" si="3"/>
        <v>-2.3924662764062354</v>
      </c>
      <c r="J26" s="26">
        <v>420.11657802555141</v>
      </c>
      <c r="K26" s="189">
        <v>326.20358543841945</v>
      </c>
      <c r="L26" s="210">
        <f t="shared" si="0"/>
        <v>-22.35403159487322</v>
      </c>
    </row>
    <row r="27" spans="1:12" ht="15" customHeight="1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/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73</v>
      </c>
      <c r="B29" s="60">
        <v>5281.1671037693968</v>
      </c>
      <c r="C29" s="65">
        <v>5357.7776472283767</v>
      </c>
      <c r="D29" s="65">
        <v>5380.3750017738321</v>
      </c>
      <c r="E29" s="65">
        <v>5427.7743308203944</v>
      </c>
      <c r="F29" s="66">
        <v>5427.7743308203944</v>
      </c>
      <c r="G29" s="72">
        <v>5197.1710834589758</v>
      </c>
      <c r="H29" s="4">
        <f t="shared" ref="H29:H31" si="5">IFERROR(AVERAGEIF(B29:F29,"&lt;&gt;0"),"")</f>
        <v>5374.973682882478</v>
      </c>
      <c r="I29" s="73">
        <f t="shared" ref="I29:I31" si="6">(H29/G29-1)*100</f>
        <v>3.4211419360312023</v>
      </c>
      <c r="J29" s="77">
        <v>4477.3994116038402</v>
      </c>
      <c r="K29" s="5">
        <v>5176.8234433682683</v>
      </c>
      <c r="L29" s="78">
        <f t="shared" si="0"/>
        <v>15.621211499509457</v>
      </c>
    </row>
    <row r="30" spans="1:12" ht="15" customHeight="1">
      <c r="A30" s="57" t="s">
        <v>74</v>
      </c>
      <c r="B30" s="62">
        <v>8009.3842988913457</v>
      </c>
      <c r="C30" s="9">
        <v>8137.8034113081967</v>
      </c>
      <c r="D30" s="9">
        <v>8173.6284855875765</v>
      </c>
      <c r="E30" s="8">
        <v>8221.0278146341388</v>
      </c>
      <c r="F30" s="64">
        <v>8221.0278146341388</v>
      </c>
      <c r="G30" s="70">
        <v>7961.3235838580858</v>
      </c>
      <c r="H30" s="2">
        <f t="shared" si="5"/>
        <v>8152.574365011079</v>
      </c>
      <c r="I30" s="74">
        <f t="shared" si="6"/>
        <v>2.402248560035436</v>
      </c>
      <c r="J30" s="79">
        <v>6219.784049889131</v>
      </c>
      <c r="K30" s="6">
        <v>7888.6061988207948</v>
      </c>
      <c r="L30" s="80">
        <f t="shared" si="0"/>
        <v>26.830869617754828</v>
      </c>
    </row>
    <row r="31" spans="1:12" ht="15" customHeight="1" thickBot="1">
      <c r="A31" s="213" t="s">
        <v>75</v>
      </c>
      <c r="B31" s="214">
        <v>1994.629904878047</v>
      </c>
      <c r="C31" s="215">
        <v>1993.52759490022</v>
      </c>
      <c r="D31" s="215">
        <v>2004.5506946784906</v>
      </c>
      <c r="E31" s="215">
        <v>1991.8741299334793</v>
      </c>
      <c r="F31" s="216">
        <v>1991.8741299334793</v>
      </c>
      <c r="G31" s="217">
        <v>2003.3381537028806</v>
      </c>
      <c r="H31" s="218">
        <f t="shared" si="5"/>
        <v>1995.2912908647436</v>
      </c>
      <c r="I31" s="219">
        <f t="shared" si="6"/>
        <v>-0.40167271926926373</v>
      </c>
      <c r="J31" s="220">
        <v>1902.9282129131018</v>
      </c>
      <c r="K31" s="221">
        <v>2057.4615736141891</v>
      </c>
      <c r="L31" s="222">
        <f t="shared" si="0"/>
        <v>8.1208192538445587</v>
      </c>
    </row>
    <row r="32" spans="1:12">
      <c r="A32" s="1" t="s">
        <v>48</v>
      </c>
    </row>
    <row r="33" spans="1:1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49999999999999" customHeight="1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49999999999999" customHeight="1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49999999999999" customHeight="1" thickBot="1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101</v>
      </c>
    </row>
    <row r="29" spans="1:11" ht="15" customHeight="1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2026-04-06T16:59:37Z</cp:lastPrinted>
  <dcterms:created xsi:type="dcterms:W3CDTF">2010-11-09T14:07:20Z</dcterms:created>
  <dcterms:modified xsi:type="dcterms:W3CDTF">2026-04-06T17:00:40Z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