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13 2026/"/>
    </mc:Choice>
  </mc:AlternateContent>
  <xr:revisionPtr revIDLastSave="25" documentId="8_{42B2ADEA-1941-4E44-A383-659A06ADEA98}" xr6:coauthVersionLast="47" xr6:coauthVersionMax="47" xr10:uidLastSave="{CCECFE6B-837D-4D43-A768-A5FD467C253D}"/>
  <bookViews>
    <workbookView xWindow="-120" yWindow="-120" windowWidth="20730" windowHeight="1104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B4" i="3" l="1"/>
  <c r="B5" i="3"/>
  <c r="F4" i="3"/>
  <c r="E4" i="3"/>
  <c r="D4" i="3"/>
  <c r="C4" i="3"/>
  <c r="C5" i="3" l="1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 l="1"/>
  <c r="D5" i="3" l="1"/>
  <c r="F5" i="3" l="1"/>
  <c r="E5" i="3"/>
</calcChain>
</file>

<file path=xl/sharedStrings.xml><?xml version="1.0" encoding="utf-8"?>
<sst xmlns="http://schemas.openxmlformats.org/spreadsheetml/2006/main" count="214" uniqueCount="112">
  <si>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</si>
  <si>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</si>
  <si>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</si>
  <si>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</si>
  <si>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</si>
  <si>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</si>
  <si>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</si>
  <si>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</si>
  <si>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</si>
  <si>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</si>
  <si>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</si>
  <si>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</si>
  <si>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</si>
  <si>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</si>
  <si>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</si>
  <si>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</si>
  <si>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</si>
  <si>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</si>
  <si>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</si>
  <si>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</si>
  <si>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</si>
  <si>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</si>
  <si>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</si>
  <si>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</si>
  <si>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</si>
  <si>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</si>
  <si>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</si>
  <si>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</si>
  <si>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</si>
  <si>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</si>
  <si>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</si>
  <si>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</si>
  <si>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</si>
  <si>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</si>
  <si>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</si>
  <si>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</si>
  <si>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</si>
  <si>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</si>
  <si>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</si>
  <si>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</si>
  <si>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</si>
  <si>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</si>
  <si>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</si>
  <si>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</si>
  <si>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</si>
  <si>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</si>
  <si>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</si>
  <si>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</si>
  <si>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</si>
  <si>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</si>
  <si>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</si>
  <si>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</si>
  <si>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</si>
  <si>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</si>
  <si>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</si>
  <si>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</si>
  <si>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</si>
  <si>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</si>
  <si>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</si>
  <si>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</si>
  <si>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</si>
  <si>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</si>
  <si>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</si>
  <si>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</si>
  <si>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</si>
  <si>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</si>
  <si>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</si>
  <si>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</si>
  <si>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</si>
  <si>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</si>
  <si>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</si>
  <si>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</si>
  <si>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</si>
  <si>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</si>
  <si>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</si>
  <si>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</si>
  <si>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</si>
  <si>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</si>
  <si>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</si>
  <si>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</si>
  <si>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</si>
  <si>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</si>
  <si>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</si>
  <si>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</si>
  <si>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</si>
  <si>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</si>
  <si>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</si>
  <si>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</si>
  <si>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</si>
  <si>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</si>
  <si>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</si>
  <si>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</si>
  <si>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</si>
  <si>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</si>
  <si>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</si>
  <si>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</si>
  <si>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</si>
  <si>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</si>
  <si>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</si>
  <si>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</si>
  <si>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</si>
  <si>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</si>
  <si>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</si>
  <si>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</si>
  <si>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/>
  </si>
  <si>
    <t>Wilson Mejías C.</t>
  </si>
  <si>
    <t>** Feriado en los países de origen, mercados cerrados</t>
  </si>
  <si>
    <t>Marzo 2026</t>
  </si>
  <si>
    <t>Febrero</t>
  </si>
  <si>
    <t>Directora (S) y Representante Legal</t>
  </si>
  <si>
    <t>Daniela Acuña Reyes</t>
  </si>
  <si>
    <t>Período del 23 al 29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</si>
</sst>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7" fontId="28" fillId="0" borderId="35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0" borderId="34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3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3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3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3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3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3" xfId="206" applyNumberFormat="1" applyFont="1" applyFill="1" applyBorder="1" applyAlignment="1">
      <alignment horizontal="right" vertical="center"/>
    </xf>
    <xf numFmtId="167" fontId="37" fillId="0" borderId="23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3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3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3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3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3" xfId="206" applyNumberFormat="1" applyFont="1" applyFill="1" applyBorder="1" applyAlignment="1">
      <alignment horizontal="right" vertical="center"/>
    </xf>
    <xf numFmtId="167" fontId="28" fillId="30" borderId="23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3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2" xfId="0" applyNumberFormat="1" applyFont="1" applyFill="1" applyBorder="1" applyAlignment="1">
      <alignment vertical="center"/>
    </xf>
    <xf numFmtId="167" fontId="28" fillId="31" borderId="43" xfId="206" applyNumberFormat="1" applyFont="1" applyFill="1" applyBorder="1" applyAlignment="1">
      <alignment horizontal="right" vertical="center"/>
    </xf>
    <xf numFmtId="167" fontId="28" fillId="30" borderId="44" xfId="206" applyNumberFormat="1" applyFont="1" applyFill="1" applyBorder="1" applyAlignment="1">
      <alignment horizontal="right"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5" fontId="0" fillId="0" borderId="41" xfId="0" applyBorder="1"/>
    <xf numFmtId="165" fontId="0" fillId="0" borderId="21" xfId="0" applyBorder="1"/>
    <xf numFmtId="165" fontId="0" fillId="0" borderId="50" xfId="0" applyBorder="1"/>
    <xf numFmtId="167" fontId="28" fillId="12" borderId="23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3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3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3" xfId="206" applyNumberFormat="1" applyFont="1" applyFill="1" applyBorder="1" applyAlignment="1">
      <alignment horizontal="center" vertical="center"/>
    </xf>
    <xf numFmtId="165" fontId="28" fillId="28" borderId="51" xfId="0" applyFont="1" applyFill="1" applyBorder="1"/>
    <xf numFmtId="167" fontId="28" fillId="12" borderId="42" xfId="206" applyNumberFormat="1" applyFont="1" applyFill="1" applyBorder="1" applyAlignment="1">
      <alignment horizontal="center" vertical="center"/>
    </xf>
    <xf numFmtId="167" fontId="28" fillId="12" borderId="52" xfId="206" applyNumberFormat="1" applyFont="1" applyFill="1" applyBorder="1" applyAlignment="1">
      <alignment vertical="center"/>
    </xf>
    <xf numFmtId="167" fontId="28" fillId="12" borderId="53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 vertical="center"/>
    </xf>
    <xf numFmtId="167" fontId="28" fillId="28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/>
    </xf>
    <xf numFmtId="167" fontId="28" fillId="28" borderId="55" xfId="206" applyNumberFormat="1" applyFont="1" applyFill="1" applyBorder="1" applyAlignment="1">
      <alignment horizontal="right"/>
    </xf>
    <xf numFmtId="167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7" fontId="28" fillId="0" borderId="70" xfId="206" applyNumberFormat="1" applyFont="1" applyBorder="1" applyAlignment="1">
      <alignment horizontal="right" vertical="center"/>
    </xf>
    <xf numFmtId="167" fontId="28" fillId="0" borderId="71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2" xfId="206" applyNumberFormat="1" applyFont="1" applyFill="1" applyBorder="1" applyAlignment="1">
      <alignment horizontal="center" vertical="center"/>
    </xf>
    <xf numFmtId="167" fontId="28" fillId="0" borderId="73" xfId="206" applyNumberFormat="1" applyFont="1" applyFill="1" applyBorder="1" applyAlignment="1">
      <alignment horizontal="center" vertical="center"/>
    </xf>
    <xf numFmtId="167" fontId="28" fillId="0" borderId="74" xfId="206" applyNumberFormat="1" applyFont="1" applyFill="1" applyBorder="1" applyAlignment="1">
      <alignment horizontal="center" vertical="center"/>
    </xf>
    <xf numFmtId="167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7" fontId="28" fillId="0" borderId="17" xfId="206" applyNumberFormat="1" applyFont="1" applyBorder="1" applyAlignment="1">
      <alignment vertical="center"/>
    </xf>
    <xf numFmtId="165" fontId="31" fillId="0" borderId="79" xfId="0" applyFont="1" applyBorder="1" applyAlignment="1">
      <alignment horizontal="center" vertical="center"/>
    </xf>
    <xf numFmtId="165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5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5" xfId="0" applyFont="1" applyFill="1" applyBorder="1" applyAlignment="1">
      <alignment horizontal="center" vertical="center"/>
    </xf>
    <xf numFmtId="165" fontId="54" fillId="3" borderId="29" xfId="0" applyFont="1" applyFill="1" applyBorder="1" applyAlignment="1">
      <alignment horizontal="center" vertical="center"/>
    </xf>
    <xf numFmtId="165" fontId="31" fillId="3" borderId="31" xfId="0" applyFont="1" applyFill="1" applyBorder="1" applyAlignment="1">
      <alignment horizontal="center" vertical="center"/>
    </xf>
    <xf numFmtId="165" fontId="31" fillId="3" borderId="32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75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3" xfId="0" applyFont="1" applyFill="1" applyBorder="1" applyAlignment="1">
      <alignment horizontal="center" vertical="center"/>
    </xf>
    <xf numFmtId="165" fontId="31" fillId="2" borderId="26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5" fontId="54" fillId="3" borderId="46" xfId="0" applyFont="1" applyFill="1" applyBorder="1" applyAlignment="1">
      <alignment horizontal="center" vertical="center"/>
    </xf>
    <xf numFmtId="165" fontId="54" fillId="3" borderId="47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zoomScale="80" zoomScaleNormal="80" workbookViewId="0">
      <selection activeCell="A29" sqref="A29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7" width="27.453125" style="84" customWidth="1"/>
    <col min="8" max="8" width="1.089843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6" t="s">
        <v>0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1</v>
      </c>
      <c r="B21" s="286"/>
      <c r="C21" s="286"/>
      <c r="D21" s="286"/>
      <c r="E21" s="286"/>
      <c r="F21" s="286"/>
      <c r="G21" s="286"/>
      <c r="H21" s="286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6" t="s">
        <v>111</v>
      </c>
      <c r="B28" s="286"/>
      <c r="C28" s="286"/>
      <c r="D28" s="286"/>
      <c r="E28" s="286"/>
      <c r="F28" s="286"/>
      <c r="G28" s="286"/>
      <c r="H28" s="286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87"/>
      <c r="C36" s="287"/>
      <c r="D36" s="287"/>
      <c r="E36" s="287"/>
      <c r="F36" s="82"/>
      <c r="G36" s="82"/>
      <c r="H36" s="83"/>
    </row>
    <row r="37" spans="1:8">
      <c r="A37" s="83"/>
      <c r="B37" s="83"/>
      <c r="C37" s="287">
        <f ca="1">TODAY()-3</f>
        <v>46108</v>
      </c>
      <c r="D37" s="287"/>
      <c r="E37" s="287"/>
      <c r="F37" s="287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5" t="s">
        <v>2</v>
      </c>
      <c r="B42" s="285"/>
      <c r="C42" s="285"/>
      <c r="D42" s="285"/>
      <c r="E42" s="285"/>
      <c r="F42" s="285"/>
      <c r="G42" s="285"/>
      <c r="H42" s="285"/>
    </row>
    <row r="43" spans="1:8" ht="21" customHeight="1">
      <c r="A43" s="290"/>
      <c r="B43" s="290"/>
      <c r="C43" s="290"/>
      <c r="D43" s="290"/>
      <c r="E43" s="290"/>
      <c r="F43" s="290"/>
      <c r="G43" s="290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91" t="s">
        <v>3</v>
      </c>
      <c r="B48" s="291"/>
      <c r="C48" s="291"/>
      <c r="D48" s="291"/>
      <c r="E48" s="291"/>
      <c r="F48" s="291"/>
      <c r="G48" s="291"/>
      <c r="H48" s="291"/>
    </row>
    <row r="49" spans="1:8" ht="21" customHeight="1">
      <c r="A49" s="291" t="s">
        <v>4</v>
      </c>
      <c r="B49" s="291"/>
      <c r="C49" s="291"/>
      <c r="D49" s="291"/>
      <c r="E49" s="291"/>
      <c r="F49" s="291"/>
      <c r="G49" s="291"/>
      <c r="H49" s="291"/>
    </row>
    <row r="50" spans="1:8" ht="21" customHeight="1">
      <c r="A50" s="291" t="s">
        <v>105</v>
      </c>
      <c r="B50" s="291"/>
      <c r="C50" s="291"/>
      <c r="D50" s="291"/>
      <c r="E50" s="291"/>
      <c r="F50" s="291"/>
      <c r="G50" s="291"/>
      <c r="H50" s="291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8" t="s">
        <v>5</v>
      </c>
      <c r="B55" s="288"/>
      <c r="C55" s="288"/>
      <c r="D55" s="288"/>
      <c r="E55" s="288"/>
      <c r="F55" s="288"/>
      <c r="G55" s="288"/>
      <c r="H55" s="288"/>
    </row>
    <row r="56" spans="1:8" ht="21" customHeight="1">
      <c r="A56" s="288" t="s">
        <v>6</v>
      </c>
      <c r="B56" s="288"/>
      <c r="C56" s="288"/>
      <c r="D56" s="288"/>
      <c r="E56" s="288"/>
      <c r="F56" s="288"/>
      <c r="G56" s="288"/>
      <c r="H56" s="288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9" t="s">
        <v>109</v>
      </c>
      <c r="B61" s="289"/>
      <c r="C61" s="289"/>
      <c r="D61" s="289"/>
      <c r="E61" s="289"/>
      <c r="F61" s="289"/>
      <c r="G61" s="289"/>
      <c r="H61" s="289"/>
    </row>
    <row r="62" spans="1:8" ht="21" customHeight="1">
      <c r="A62" s="288" t="s">
        <v>110</v>
      </c>
      <c r="B62" s="288"/>
      <c r="C62" s="288"/>
      <c r="D62" s="288"/>
      <c r="E62" s="288"/>
      <c r="F62" s="288"/>
      <c r="G62" s="288"/>
      <c r="H62" s="288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9" t="s">
        <v>7</v>
      </c>
      <c r="B65" s="289"/>
      <c r="C65" s="289"/>
      <c r="D65" s="289"/>
      <c r="E65" s="289"/>
      <c r="F65" s="289"/>
      <c r="G65" s="289"/>
      <c r="H65" s="289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8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9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10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2" sqref="A1:S12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9.453125" style="31" bestFit="1" customWidth="1"/>
    <col min="5" max="5" width="7.36328125" style="31" bestFit="1" customWidth="1"/>
    <col min="6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3" t="s">
        <v>11</v>
      </c>
      <c r="B1" s="304" t="s">
        <v>12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107</v>
      </c>
      <c r="C2" s="308"/>
      <c r="D2" s="309"/>
      <c r="E2" s="309"/>
      <c r="F2" s="310"/>
      <c r="G2" s="295" t="s">
        <v>13</v>
      </c>
      <c r="H2" s="296"/>
      <c r="I2" s="297"/>
      <c r="J2" s="295" t="s">
        <v>14</v>
      </c>
      <c r="K2" s="296"/>
      <c r="L2" s="297"/>
    </row>
    <row r="3" spans="1:12" ht="15" customHeight="1">
      <c r="A3" s="294"/>
      <c r="B3" s="154" t="s">
        <v>15</v>
      </c>
      <c r="C3" s="279" t="s">
        <v>16</v>
      </c>
      <c r="D3" s="280" t="s">
        <v>17</v>
      </c>
      <c r="E3" s="280" t="s">
        <v>18</v>
      </c>
      <c r="F3" s="283" t="s">
        <v>19</v>
      </c>
      <c r="G3" s="298"/>
      <c r="H3" s="299"/>
      <c r="I3" s="300"/>
      <c r="J3" s="301" t="s">
        <v>108</v>
      </c>
      <c r="K3" s="302"/>
      <c r="L3" s="303"/>
    </row>
    <row r="4" spans="1:12" ht="15" customHeight="1">
      <c r="A4" s="294"/>
      <c r="B4" s="155">
        <v>23</v>
      </c>
      <c r="C4" s="282">
        <v>24</v>
      </c>
      <c r="D4" s="281">
        <v>25</v>
      </c>
      <c r="E4" s="282">
        <v>26</v>
      </c>
      <c r="F4" s="284">
        <v>27</v>
      </c>
      <c r="G4" s="277" t="s">
        <v>20</v>
      </c>
      <c r="H4" s="156" t="s">
        <v>21</v>
      </c>
      <c r="I4" s="157" t="s">
        <v>22</v>
      </c>
      <c r="J4" s="158">
        <v>2025</v>
      </c>
      <c r="K4" s="159">
        <v>2026</v>
      </c>
      <c r="L4" s="157" t="s">
        <v>22</v>
      </c>
    </row>
    <row r="5" spans="1:12" ht="15" customHeight="1">
      <c r="A5" s="32" t="s">
        <v>23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24</v>
      </c>
      <c r="B6" s="60"/>
      <c r="C6" s="7"/>
      <c r="D6" s="7">
        <v>220</v>
      </c>
      <c r="E6" s="7">
        <v>221</v>
      </c>
      <c r="F6" s="61">
        <v>219</v>
      </c>
      <c r="G6" s="19">
        <v>215.2</v>
      </c>
      <c r="H6" s="163">
        <f>IFERROR(AVERAGEIF(B6:F6,"&lt;&gt;0"),"")</f>
        <v>220</v>
      </c>
      <c r="I6" s="164">
        <f>(H6/G6-1)*100</f>
        <v>2.2304832713754719</v>
      </c>
      <c r="J6" s="25">
        <v>237.65</v>
      </c>
      <c r="K6" s="165">
        <v>207.88888888888889</v>
      </c>
      <c r="L6" s="164">
        <f>IF(OR(OR(J6="",K6=""),OR(J6="s/i",K6="s/i")),"",K6/J6*100-100)</f>
        <v>-12.523084835308694</v>
      </c>
    </row>
    <row r="7" spans="1:12" ht="15" customHeight="1">
      <c r="A7" s="34" t="s">
        <v>25</v>
      </c>
      <c r="B7" s="62" t="s">
        <v>104</v>
      </c>
      <c r="C7" s="8" t="s">
        <v>104</v>
      </c>
      <c r="D7" s="8" t="s">
        <v>104</v>
      </c>
      <c r="E7" s="8" t="s">
        <v>104</v>
      </c>
      <c r="F7" s="257" t="s">
        <v>104</v>
      </c>
      <c r="G7" s="14"/>
      <c r="H7" s="166" t="str">
        <f t="shared" ref="H7:H31" si="0">IFERROR(AVERAGEIF(B7:F7,"&lt;&gt;0"),"")</f>
        <v/>
      </c>
      <c r="I7" s="167"/>
      <c r="J7" s="14"/>
      <c r="K7" s="166"/>
      <c r="L7" s="167"/>
    </row>
    <row r="8" spans="1:12" ht="15" customHeight="1">
      <c r="A8" s="35" t="s">
        <v>26</v>
      </c>
      <c r="B8" s="60" t="s">
        <v>104</v>
      </c>
      <c r="C8" s="7" t="s">
        <v>104</v>
      </c>
      <c r="D8" s="7" t="s">
        <v>104</v>
      </c>
      <c r="E8" s="7" t="s">
        <v>104</v>
      </c>
      <c r="F8" s="61" t="s">
        <v>104</v>
      </c>
      <c r="G8" s="15"/>
      <c r="H8" s="168" t="str">
        <f t="shared" si="0"/>
        <v/>
      </c>
      <c r="I8" s="169"/>
      <c r="J8" s="15"/>
      <c r="K8" s="168"/>
      <c r="L8" s="169"/>
    </row>
    <row r="9" spans="1:12" ht="15" customHeight="1">
      <c r="A9" s="34" t="s">
        <v>27</v>
      </c>
      <c r="B9" s="62" t="s">
        <v>104</v>
      </c>
      <c r="C9" s="8" t="s">
        <v>104</v>
      </c>
      <c r="D9" s="8" t="s">
        <v>104</v>
      </c>
      <c r="E9" s="8" t="s">
        <v>104</v>
      </c>
      <c r="F9" s="257" t="s">
        <v>104</v>
      </c>
      <c r="G9" s="14"/>
      <c r="H9" s="166" t="str">
        <f t="shared" si="0"/>
        <v/>
      </c>
      <c r="I9" s="167"/>
      <c r="J9" s="14"/>
      <c r="K9" s="166"/>
      <c r="L9" s="167"/>
    </row>
    <row r="10" spans="1:12" ht="15" customHeight="1">
      <c r="A10" s="36" t="s">
        <v>28</v>
      </c>
      <c r="B10" s="60">
        <v>254.54406</v>
      </c>
      <c r="C10" s="7">
        <v>255.3708</v>
      </c>
      <c r="D10" s="7">
        <v>258.21845999999999</v>
      </c>
      <c r="E10" s="7">
        <v>260.88240000000002</v>
      </c>
      <c r="F10" s="61">
        <v>260.88240000000002</v>
      </c>
      <c r="G10" s="20">
        <v>257.17125599999997</v>
      </c>
      <c r="H10" s="163">
        <f t="shared" si="0"/>
        <v>257.97962399999994</v>
      </c>
      <c r="I10" s="164">
        <f t="shared" ref="I10:I31" si="1">(H10/G10-1)*100</f>
        <v>0.31433061865979717</v>
      </c>
      <c r="J10" s="25">
        <v>246.41203263157897</v>
      </c>
      <c r="K10" s="165">
        <v>239.78844315789473</v>
      </c>
      <c r="L10" s="164">
        <f t="shared" ref="L10:L11" si="2">IF(OR(OR(J10="",K10=""),OR(J10="s/i",K10="s/i")),"",K10/J10*100-100)</f>
        <v>-2.6880138128593103</v>
      </c>
    </row>
    <row r="11" spans="1:12" ht="13.5" customHeight="1">
      <c r="A11" s="37" t="s">
        <v>29</v>
      </c>
      <c r="B11" s="108">
        <v>274.93698000000001</v>
      </c>
      <c r="C11" s="109">
        <v>275.21256</v>
      </c>
      <c r="D11" s="109">
        <v>280.26486</v>
      </c>
      <c r="E11" s="109">
        <v>283.57182</v>
      </c>
      <c r="F11" s="110">
        <v>285.77645999999999</v>
      </c>
      <c r="G11" s="16">
        <v>279.82393199999996</v>
      </c>
      <c r="H11" s="170">
        <f t="shared" si="0"/>
        <v>279.95253600000001</v>
      </c>
      <c r="I11" s="171">
        <f t="shared" si="1"/>
        <v>4.5958899612652537E-2</v>
      </c>
      <c r="J11" s="16">
        <v>263.20307368421049</v>
      </c>
      <c r="K11" s="170">
        <v>259.48516105263155</v>
      </c>
      <c r="L11" s="171">
        <f t="shared" si="2"/>
        <v>-1.4125642909625213</v>
      </c>
    </row>
    <row r="12" spans="1:12" ht="15" customHeight="1">
      <c r="A12" s="38" t="s">
        <v>30</v>
      </c>
      <c r="B12" s="111" t="s">
        <v>104</v>
      </c>
      <c r="C12" s="258" t="s">
        <v>104</v>
      </c>
      <c r="D12" s="258" t="s">
        <v>104</v>
      </c>
      <c r="E12" s="258" t="s">
        <v>104</v>
      </c>
      <c r="F12" s="259" t="s">
        <v>104</v>
      </c>
      <c r="G12" s="21"/>
      <c r="H12" s="172" t="str">
        <f t="shared" si="0"/>
        <v/>
      </c>
      <c r="I12" s="173"/>
      <c r="J12" s="21"/>
      <c r="K12" s="172"/>
      <c r="L12" s="173"/>
    </row>
    <row r="13" spans="1:12" ht="15" customHeight="1">
      <c r="A13" s="39" t="s">
        <v>31</v>
      </c>
      <c r="B13" s="260">
        <v>278.61138</v>
      </c>
      <c r="C13" s="261">
        <v>278.88695999999999</v>
      </c>
      <c r="D13" s="261">
        <v>283.93925999999999</v>
      </c>
      <c r="E13" s="261">
        <v>287.24621999999999</v>
      </c>
      <c r="F13" s="262">
        <v>289.45085999999998</v>
      </c>
      <c r="G13" s="22">
        <v>283.498332</v>
      </c>
      <c r="H13" s="174">
        <f t="shared" si="0"/>
        <v>283.626936</v>
      </c>
      <c r="I13" s="175">
        <f t="shared" si="1"/>
        <v>4.5363229861972165E-2</v>
      </c>
      <c r="J13" s="27">
        <v>263.68654736842097</v>
      </c>
      <c r="K13" s="174">
        <v>263.15956105263149</v>
      </c>
      <c r="L13" s="176">
        <f t="shared" ref="L13:L15" si="3">IF(OR(OR(J13="",K13=""),OR(J13="s/i",K13="s/i")),"",K13/J13*100-100)</f>
        <v>-0.19985331866520539</v>
      </c>
    </row>
    <row r="14" spans="1:12" ht="15" customHeight="1">
      <c r="A14" s="40" t="s">
        <v>32</v>
      </c>
      <c r="B14" s="263">
        <v>273.09978000000001</v>
      </c>
      <c r="C14" s="264">
        <v>273.37536</v>
      </c>
      <c r="D14" s="264">
        <v>278.42766</v>
      </c>
      <c r="E14" s="264">
        <v>281.73462000000001</v>
      </c>
      <c r="F14" s="265">
        <v>283.93925999999999</v>
      </c>
      <c r="G14" s="23">
        <v>277.98673199999996</v>
      </c>
      <c r="H14" s="177">
        <f t="shared" si="0"/>
        <v>278.11533600000001</v>
      </c>
      <c r="I14" s="178">
        <f t="shared" si="1"/>
        <v>4.6262639614047529E-2</v>
      </c>
      <c r="J14" s="23">
        <v>262.6229052631578</v>
      </c>
      <c r="K14" s="179">
        <v>257.64796105263156</v>
      </c>
      <c r="L14" s="180">
        <f t="shared" si="3"/>
        <v>-1.8943298969071805</v>
      </c>
    </row>
    <row r="15" spans="1:12" ht="15" customHeight="1">
      <c r="A15" s="41" t="s">
        <v>33</v>
      </c>
      <c r="B15" s="260">
        <v>274.93698000000001</v>
      </c>
      <c r="C15" s="261">
        <v>275.21256</v>
      </c>
      <c r="D15" s="261">
        <v>280.26486</v>
      </c>
      <c r="E15" s="261">
        <v>283.57182</v>
      </c>
      <c r="F15" s="262">
        <v>285.77645999999999</v>
      </c>
      <c r="G15" s="24">
        <v>279.82393199999996</v>
      </c>
      <c r="H15" s="174">
        <f t="shared" si="0"/>
        <v>279.95253600000001</v>
      </c>
      <c r="I15" s="175">
        <f t="shared" si="1"/>
        <v>4.5958899612652537E-2</v>
      </c>
      <c r="J15" s="24">
        <v>265.42705263157893</v>
      </c>
      <c r="K15" s="181">
        <v>260.93558210526317</v>
      </c>
      <c r="L15" s="182">
        <f t="shared" si="3"/>
        <v>-1.6921675774134712</v>
      </c>
    </row>
    <row r="16" spans="1:12" ht="15" customHeight="1">
      <c r="A16" s="42" t="s">
        <v>34</v>
      </c>
      <c r="B16" s="266" t="s">
        <v>104</v>
      </c>
      <c r="C16" s="267" t="s">
        <v>104</v>
      </c>
      <c r="D16" s="267" t="s">
        <v>104</v>
      </c>
      <c r="E16" s="267" t="s">
        <v>104</v>
      </c>
      <c r="F16" s="268" t="s">
        <v>104</v>
      </c>
      <c r="G16" s="15"/>
      <c r="H16" s="183" t="str">
        <f t="shared" si="0"/>
        <v/>
      </c>
      <c r="I16" s="184"/>
      <c r="J16" s="15"/>
      <c r="K16" s="168"/>
      <c r="L16" s="169"/>
    </row>
    <row r="17" spans="1:12" ht="15" customHeight="1">
      <c r="A17" s="43" t="s">
        <v>35</v>
      </c>
      <c r="B17" s="62" t="s">
        <v>104</v>
      </c>
      <c r="C17" s="8" t="s">
        <v>104</v>
      </c>
      <c r="D17" s="8" t="s">
        <v>104</v>
      </c>
      <c r="E17" s="8" t="s">
        <v>104</v>
      </c>
      <c r="F17" s="257" t="s">
        <v>104</v>
      </c>
      <c r="G17" s="14"/>
      <c r="H17" s="166" t="str">
        <f t="shared" si="0"/>
        <v/>
      </c>
      <c r="I17" s="167"/>
      <c r="J17" s="28"/>
      <c r="K17" s="185"/>
      <c r="L17" s="171"/>
    </row>
    <row r="18" spans="1:12" ht="15" customHeight="1">
      <c r="A18" s="42" t="s">
        <v>36</v>
      </c>
      <c r="B18" s="60">
        <v>269.25</v>
      </c>
      <c r="C18" s="7">
        <v>270.5</v>
      </c>
      <c r="D18" s="7">
        <v>274</v>
      </c>
      <c r="E18" s="7">
        <v>274.25</v>
      </c>
      <c r="F18" s="61">
        <v>274.25</v>
      </c>
      <c r="G18" s="13">
        <v>272.45</v>
      </c>
      <c r="H18" s="163">
        <f t="shared" si="0"/>
        <v>272.45</v>
      </c>
      <c r="I18" s="164">
        <f t="shared" si="1"/>
        <v>0</v>
      </c>
      <c r="J18" s="15">
        <v>268.19210526315788</v>
      </c>
      <c r="K18" s="186">
        <v>262.88157894736844</v>
      </c>
      <c r="L18" s="169">
        <f>IF(OR(OR(J18="",K18=""),OR(J18="s/i",K18="s/i")),"",K18/J18*100-100)</f>
        <v>-1.9801202986861313</v>
      </c>
    </row>
    <row r="19" spans="1:12" ht="15" customHeight="1">
      <c r="A19" s="43" t="s">
        <v>23</v>
      </c>
      <c r="B19" s="269" t="s">
        <v>104</v>
      </c>
      <c r="C19" s="9" t="s">
        <v>104</v>
      </c>
      <c r="D19" s="9" t="s">
        <v>104</v>
      </c>
      <c r="E19" s="9" t="s">
        <v>104</v>
      </c>
      <c r="F19" s="64" t="s">
        <v>104</v>
      </c>
      <c r="G19" s="14"/>
      <c r="H19" s="166" t="str">
        <f t="shared" si="0"/>
        <v/>
      </c>
      <c r="I19" s="167"/>
      <c r="J19" s="14"/>
      <c r="K19" s="166"/>
      <c r="L19" s="171" t="s">
        <v>104</v>
      </c>
    </row>
    <row r="20" spans="1:12" ht="15" customHeight="1">
      <c r="A20" s="42" t="s">
        <v>37</v>
      </c>
      <c r="B20" s="60"/>
      <c r="C20" s="7"/>
      <c r="D20" s="7">
        <v>209</v>
      </c>
      <c r="E20" s="7">
        <v>209</v>
      </c>
      <c r="F20" s="61">
        <v>207</v>
      </c>
      <c r="G20" s="19">
        <v>207.6</v>
      </c>
      <c r="H20" s="163">
        <f t="shared" si="0"/>
        <v>208.33333333333334</v>
      </c>
      <c r="I20" s="164">
        <f t="shared" si="1"/>
        <v>0.35324341682723137</v>
      </c>
      <c r="J20" s="25">
        <v>228.95</v>
      </c>
      <c r="K20" s="186">
        <v>210.77777777777777</v>
      </c>
      <c r="L20" s="164">
        <f>IF(OR(OR(J20="",K20=""),OR(J20="s/i",K20="s/i")),"",K20/J20*100-100)</f>
        <v>-7.937201232680593</v>
      </c>
    </row>
    <row r="21" spans="1:12" ht="15" customHeight="1">
      <c r="A21" s="43" t="s">
        <v>26</v>
      </c>
      <c r="B21" s="269" t="s">
        <v>104</v>
      </c>
      <c r="C21" s="9" t="s">
        <v>104</v>
      </c>
      <c r="D21" s="9" t="s">
        <v>104</v>
      </c>
      <c r="E21" s="9" t="s">
        <v>104</v>
      </c>
      <c r="F21" s="64" t="s">
        <v>104</v>
      </c>
      <c r="G21" s="14"/>
      <c r="H21" s="166" t="str">
        <f t="shared" si="0"/>
        <v/>
      </c>
      <c r="I21" s="167"/>
      <c r="J21" s="16"/>
      <c r="K21" s="170"/>
      <c r="L21" s="171"/>
    </row>
    <row r="22" spans="1:12" ht="15" customHeight="1">
      <c r="A22" s="44" t="s">
        <v>38</v>
      </c>
      <c r="B22" s="60">
        <v>218.29555999999999</v>
      </c>
      <c r="C22" s="7">
        <v>219.47659999999999</v>
      </c>
      <c r="D22" s="7">
        <v>221.34657999999999</v>
      </c>
      <c r="E22" s="7">
        <v>221.64183999999997</v>
      </c>
      <c r="F22" s="61">
        <v>219.67344</v>
      </c>
      <c r="G22" s="25">
        <v>219.79154399999999</v>
      </c>
      <c r="H22" s="163">
        <f t="shared" si="0"/>
        <v>220.08680399999997</v>
      </c>
      <c r="I22" s="187">
        <f t="shared" si="1"/>
        <v>0.13433637829123324</v>
      </c>
      <c r="J22" s="25">
        <v>226.57837999999998</v>
      </c>
      <c r="K22" s="186">
        <v>218.14534000000003</v>
      </c>
      <c r="L22" s="164">
        <f>IF(OR(OR(J22="",K22=""),OR(J22="s/i",K22="s/i")),"",K22/J22*100-100)</f>
        <v>-3.7219085068928166</v>
      </c>
    </row>
    <row r="23" spans="1:12" ht="15" customHeight="1">
      <c r="A23" s="45" t="s">
        <v>39</v>
      </c>
      <c r="B23" s="62" t="s">
        <v>104</v>
      </c>
      <c r="C23" s="8" t="s">
        <v>104</v>
      </c>
      <c r="D23" s="8" t="s">
        <v>104</v>
      </c>
      <c r="E23" s="8" t="s">
        <v>104</v>
      </c>
      <c r="F23" s="257" t="s">
        <v>104</v>
      </c>
      <c r="G23" s="26"/>
      <c r="H23" s="170" t="str">
        <f t="shared" si="0"/>
        <v/>
      </c>
      <c r="I23" s="188"/>
      <c r="J23" s="26"/>
      <c r="K23" s="189"/>
      <c r="L23" s="171"/>
    </row>
    <row r="24" spans="1:12" ht="15" customHeight="1">
      <c r="A24" s="46" t="s">
        <v>40</v>
      </c>
      <c r="B24" s="60">
        <v>241.07519215077585</v>
      </c>
      <c r="C24" s="7">
        <v>242.2877331263856</v>
      </c>
      <c r="D24" s="7">
        <v>241.95704013303748</v>
      </c>
      <c r="E24" s="7">
        <v>241.8468091352548</v>
      </c>
      <c r="F24" s="61">
        <v>244.4923530820397</v>
      </c>
      <c r="G24" s="18">
        <v>249.10000878935679</v>
      </c>
      <c r="H24" s="163">
        <f t="shared" si="0"/>
        <v>242.33182552549869</v>
      </c>
      <c r="I24" s="164">
        <f t="shared" si="1"/>
        <v>-2.7170546066023649</v>
      </c>
      <c r="J24" s="18">
        <v>301.87048824366883</v>
      </c>
      <c r="K24" s="190">
        <v>235.54043573579165</v>
      </c>
      <c r="L24" s="164">
        <f>IF(OR(OR(J24="",K24=""),OR(J24="s/i",K24="s/i")),"",K24/J24*100-100)</f>
        <v>-21.973016605166052</v>
      </c>
    </row>
    <row r="25" spans="1:12" ht="15" customHeight="1">
      <c r="A25" s="47" t="s">
        <v>41</v>
      </c>
      <c r="B25" s="270" t="s">
        <v>104</v>
      </c>
      <c r="C25" s="271" t="s">
        <v>104</v>
      </c>
      <c r="D25" s="271" t="s">
        <v>104</v>
      </c>
      <c r="E25" s="271" t="s">
        <v>104</v>
      </c>
      <c r="F25" s="272" t="s">
        <v>104</v>
      </c>
      <c r="G25" s="17"/>
      <c r="H25" s="191" t="str">
        <f t="shared" si="0"/>
        <v/>
      </c>
      <c r="I25" s="192"/>
      <c r="J25" s="16"/>
      <c r="K25" s="170"/>
      <c r="L25" s="171"/>
    </row>
    <row r="26" spans="1:12" ht="15" customHeight="1">
      <c r="A26" s="46" t="s">
        <v>42</v>
      </c>
      <c r="B26" s="60">
        <v>376</v>
      </c>
      <c r="C26" s="7">
        <v>376</v>
      </c>
      <c r="D26" s="7">
        <v>376</v>
      </c>
      <c r="E26" s="7">
        <v>372</v>
      </c>
      <c r="F26" s="61">
        <v>372</v>
      </c>
      <c r="G26" s="18">
        <v>381.4</v>
      </c>
      <c r="H26" s="190">
        <f t="shared" si="0"/>
        <v>374.4</v>
      </c>
      <c r="I26" s="187">
        <f t="shared" si="1"/>
        <v>-1.8353434714210803</v>
      </c>
      <c r="J26" s="18">
        <v>442.2</v>
      </c>
      <c r="K26" s="190">
        <v>410.45</v>
      </c>
      <c r="L26" s="164">
        <f t="shared" ref="L26:L28" si="4">IF(OR(OR(J26="",K26=""),OR(J26="s/i",K26="s/i")),"",K26/J26*100-100)</f>
        <v>-7.1800090456806913</v>
      </c>
    </row>
    <row r="27" spans="1:12" ht="15" customHeight="1">
      <c r="A27" s="48" t="s">
        <v>43</v>
      </c>
      <c r="B27" s="108">
        <v>374</v>
      </c>
      <c r="C27" s="109">
        <v>374</v>
      </c>
      <c r="D27" s="109">
        <v>374</v>
      </c>
      <c r="E27" s="109">
        <v>370</v>
      </c>
      <c r="F27" s="110">
        <v>370</v>
      </c>
      <c r="G27" s="17">
        <v>379.4</v>
      </c>
      <c r="H27" s="193">
        <f t="shared" si="0"/>
        <v>372.4</v>
      </c>
      <c r="I27" s="188">
        <f t="shared" si="1"/>
        <v>-1.8450184501844991</v>
      </c>
      <c r="J27" s="16">
        <v>440.8</v>
      </c>
      <c r="K27" s="170">
        <v>408.8</v>
      </c>
      <c r="L27" s="171">
        <f t="shared" si="4"/>
        <v>-7.2595281306715123</v>
      </c>
    </row>
    <row r="28" spans="1:12" ht="15" customHeight="1">
      <c r="A28" s="46" t="s">
        <v>44</v>
      </c>
      <c r="B28" s="60">
        <v>374</v>
      </c>
      <c r="C28" s="7">
        <v>374</v>
      </c>
      <c r="D28" s="7">
        <v>374</v>
      </c>
      <c r="E28" s="7">
        <v>370</v>
      </c>
      <c r="F28" s="61">
        <v>370</v>
      </c>
      <c r="G28" s="18">
        <v>379.4</v>
      </c>
      <c r="H28" s="190">
        <f t="shared" si="0"/>
        <v>372.4</v>
      </c>
      <c r="I28" s="187">
        <f t="shared" si="1"/>
        <v>-1.8450184501844991</v>
      </c>
      <c r="J28" s="18">
        <v>435.15</v>
      </c>
      <c r="K28" s="190">
        <v>407.05</v>
      </c>
      <c r="L28" s="187">
        <f t="shared" si="4"/>
        <v>-6.4575433758473935</v>
      </c>
    </row>
    <row r="29" spans="1:12" ht="15" customHeight="1">
      <c r="A29" s="47" t="s">
        <v>45</v>
      </c>
      <c r="B29" s="270" t="s">
        <v>104</v>
      </c>
      <c r="C29" s="271" t="s">
        <v>104</v>
      </c>
      <c r="D29" s="271" t="s">
        <v>104</v>
      </c>
      <c r="E29" s="271" t="s">
        <v>104</v>
      </c>
      <c r="F29" s="272" t="s">
        <v>104</v>
      </c>
      <c r="G29" s="17"/>
      <c r="H29" s="193" t="str">
        <f t="shared" si="0"/>
        <v/>
      </c>
      <c r="I29" s="188"/>
      <c r="J29" s="16"/>
      <c r="K29" s="170"/>
      <c r="L29" s="188" t="s">
        <v>104</v>
      </c>
    </row>
    <row r="30" spans="1:12" ht="15" customHeight="1">
      <c r="A30" s="46" t="s">
        <v>46</v>
      </c>
      <c r="B30" s="60">
        <v>352.5</v>
      </c>
      <c r="C30" s="7">
        <v>352.5</v>
      </c>
      <c r="D30" s="7">
        <v>352.5</v>
      </c>
      <c r="E30" s="7">
        <v>352.5</v>
      </c>
      <c r="F30" s="61">
        <v>352.5</v>
      </c>
      <c r="G30" s="18">
        <v>355.5</v>
      </c>
      <c r="H30" s="190">
        <f t="shared" si="0"/>
        <v>352.5</v>
      </c>
      <c r="I30" s="187">
        <f t="shared" si="1"/>
        <v>-0.84388185654008518</v>
      </c>
      <c r="J30" s="18">
        <v>398.35</v>
      </c>
      <c r="K30" s="190">
        <v>362.9</v>
      </c>
      <c r="L30" s="187">
        <f t="shared" ref="L30:L31" si="5">IF(OR(OR(J30="",K30=""),OR(J30="s/i",K30="s/i")),"",K30/J30*100-100)</f>
        <v>-8.8992092381072041</v>
      </c>
    </row>
    <row r="31" spans="1:12" ht="15" customHeight="1" thickBot="1">
      <c r="A31" s="194" t="s">
        <v>47</v>
      </c>
      <c r="B31" s="273">
        <v>347.5</v>
      </c>
      <c r="C31" s="274">
        <v>347.5</v>
      </c>
      <c r="D31" s="274">
        <v>347.5</v>
      </c>
      <c r="E31" s="274">
        <v>347.5</v>
      </c>
      <c r="F31" s="275">
        <v>347.5</v>
      </c>
      <c r="G31" s="195">
        <v>353.5</v>
      </c>
      <c r="H31" s="196">
        <f t="shared" si="0"/>
        <v>347.5</v>
      </c>
      <c r="I31" s="197">
        <f t="shared" si="1"/>
        <v>-1.6973125884017004</v>
      </c>
      <c r="J31" s="195">
        <v>387.6</v>
      </c>
      <c r="K31" s="198">
        <v>357.95</v>
      </c>
      <c r="L31" s="197">
        <f t="shared" si="5"/>
        <v>-7.6496388028895836</v>
      </c>
    </row>
    <row r="32" spans="1:12" ht="15.75" customHeight="1">
      <c r="A32" s="12" t="s">
        <v>48</v>
      </c>
      <c r="B32" s="12"/>
      <c r="C32" s="12"/>
      <c r="D32" s="12"/>
      <c r="E32" s="12"/>
      <c r="F32" s="12"/>
      <c r="G32" s="12"/>
      <c r="H32" s="12"/>
      <c r="I32" s="12"/>
      <c r="J32" s="292" t="s">
        <v>49</v>
      </c>
      <c r="K32" s="292"/>
      <c r="L32" s="292"/>
    </row>
    <row r="33" spans="1:12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16" activePane="bottomRight" state="frozen"/>
      <selection activeCell="A3" sqref="A3"/>
      <selection pane="topRight" activeCell="B3" sqref="B3"/>
      <selection pane="bottomLeft" activeCell="A6" sqref="A6"/>
      <selection pane="bottomRight" activeCell="S14" sqref="A9:S14"/>
    </sheetView>
  </sheetViews>
  <sheetFormatPr baseColWidth="10" defaultColWidth="10.90625" defaultRowHeight="18"/>
  <cols>
    <col min="1" max="1" width="38.1796875" customWidth="1"/>
    <col min="2" max="3" width="8.26953125" bestFit="1" customWidth="1"/>
    <col min="4" max="4" width="9.453125" bestFit="1" customWidth="1"/>
    <col min="5" max="5" width="8.26953125" bestFit="1" customWidth="1"/>
    <col min="6" max="6" width="7.90625" customWidth="1"/>
    <col min="7" max="8" width="8.26953125" bestFit="1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11</v>
      </c>
      <c r="B2" s="305" t="s">
        <v>12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107</v>
      </c>
      <c r="C3" s="308"/>
      <c r="D3" s="309"/>
      <c r="E3" s="309"/>
      <c r="F3" s="310"/>
      <c r="G3" s="295" t="s">
        <v>13</v>
      </c>
      <c r="H3" s="296"/>
      <c r="I3" s="297"/>
      <c r="J3" s="295" t="s">
        <v>14</v>
      </c>
      <c r="K3" s="296"/>
      <c r="L3" s="297"/>
    </row>
    <row r="4" spans="1:12" s="31" customFormat="1" ht="15" customHeight="1">
      <c r="A4" s="312"/>
      <c r="B4" s="154" t="str">
        <f>'1'!B3</f>
        <v>Lunes</v>
      </c>
      <c r="C4" s="279" t="str">
        <f>'1'!C3</f>
        <v>Martes</v>
      </c>
      <c r="D4" s="280" t="str">
        <f>'1'!D3</f>
        <v>Miércoles</v>
      </c>
      <c r="E4" s="280" t="str">
        <f>'1'!E3</f>
        <v>Jueves</v>
      </c>
      <c r="F4" s="280" t="str">
        <f>'1'!F3</f>
        <v>Viernes</v>
      </c>
      <c r="G4" s="313"/>
      <c r="H4" s="299"/>
      <c r="I4" s="300"/>
      <c r="J4" s="301" t="s">
        <v>108</v>
      </c>
      <c r="K4" s="302"/>
      <c r="L4" s="303"/>
    </row>
    <row r="5" spans="1:12" s="31" customFormat="1" ht="15" customHeight="1">
      <c r="A5" s="312"/>
      <c r="B5" s="155">
        <f>'1'!B4</f>
        <v>23</v>
      </c>
      <c r="C5" s="282">
        <f>'1'!C4</f>
        <v>24</v>
      </c>
      <c r="D5" s="281">
        <f>'1'!D4</f>
        <v>25</v>
      </c>
      <c r="E5" s="282">
        <f>'1'!E4</f>
        <v>26</v>
      </c>
      <c r="F5" s="281">
        <f>'1'!F4</f>
        <v>27</v>
      </c>
      <c r="G5" s="199" t="s">
        <v>20</v>
      </c>
      <c r="H5" s="200" t="s">
        <v>21</v>
      </c>
      <c r="I5" s="157" t="s">
        <v>22</v>
      </c>
      <c r="J5" s="158">
        <v>2025</v>
      </c>
      <c r="K5" s="159">
        <v>2026</v>
      </c>
      <c r="L5" s="157" t="s">
        <v>22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51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52</v>
      </c>
      <c r="B8" s="62">
        <v>233.89515748987859</v>
      </c>
      <c r="C8" s="9">
        <v>229.58928198380571</v>
      </c>
      <c r="D8" s="63">
        <v>229.07257692307695</v>
      </c>
      <c r="E8" s="9">
        <v>233.72292246963568</v>
      </c>
      <c r="F8" s="64">
        <v>235.27303765182191</v>
      </c>
      <c r="G8" s="16">
        <v>248.77626323886642</v>
      </c>
      <c r="H8" s="193">
        <f>IFERROR(AVERAGEIF(B8:F8,"&lt;&gt;0"),"")</f>
        <v>232.31059530364377</v>
      </c>
      <c r="I8" s="188">
        <f>(H8/G8-1)*100</f>
        <v>-6.6186651896981363</v>
      </c>
      <c r="J8" s="30">
        <v>242.51597350308978</v>
      </c>
      <c r="K8" s="112">
        <v>215.39349031536335</v>
      </c>
      <c r="L8" s="171">
        <f t="shared" ref="L8:L31" si="0">IF(OR(J8="",K8=""),"",K8/J8*100-100)</f>
        <v>-11.183792471872323</v>
      </c>
    </row>
    <row r="9" spans="1:12" ht="15" customHeight="1">
      <c r="A9" s="52" t="s">
        <v>53</v>
      </c>
      <c r="B9" s="60">
        <v>0</v>
      </c>
      <c r="C9" s="10">
        <v>0</v>
      </c>
      <c r="D9" s="10">
        <v>434</v>
      </c>
      <c r="E9" s="10">
        <v>428</v>
      </c>
      <c r="F9" s="10">
        <v>424</v>
      </c>
      <c r="G9" s="19">
        <v>429.2</v>
      </c>
      <c r="H9" s="165">
        <f t="shared" ref="H9:H11" si="1">IFERROR(AVERAGEIF(B9:F9,"&lt;&gt;0"),"")</f>
        <v>428.66666666666669</v>
      </c>
      <c r="I9" s="204">
        <f>(H9/G9-1)*100</f>
        <v>-0.12426219322770882</v>
      </c>
      <c r="J9" s="29">
        <v>405.25</v>
      </c>
      <c r="K9" s="205">
        <v>433.77777777777777</v>
      </c>
      <c r="L9" s="204">
        <f t="shared" si="0"/>
        <v>7.0395503461512021</v>
      </c>
    </row>
    <row r="10" spans="1:12" ht="15" customHeight="1">
      <c r="A10" s="53" t="s">
        <v>54</v>
      </c>
      <c r="B10" s="62">
        <v>427.51640860178782</v>
      </c>
      <c r="C10" s="9">
        <v>424.39316883116885</v>
      </c>
      <c r="D10" s="63">
        <v>430.5477883791533</v>
      </c>
      <c r="E10" s="9">
        <v>431.28266832518131</v>
      </c>
      <c r="F10" s="64">
        <v>425.95478871647833</v>
      </c>
      <c r="G10" s="16">
        <v>426.50594867599932</v>
      </c>
      <c r="H10" s="193">
        <f t="shared" si="1"/>
        <v>427.93896457075391</v>
      </c>
      <c r="I10" s="188">
        <f>(H10/G10-1)*100</f>
        <v>0.33598966185655055</v>
      </c>
      <c r="J10" s="30">
        <v>382.1617456169941</v>
      </c>
      <c r="K10" s="112">
        <v>412.81397494474078</v>
      </c>
      <c r="L10" s="171">
        <f t="shared" si="0"/>
        <v>8.0207476753747784</v>
      </c>
    </row>
    <row r="11" spans="1:12" ht="15" customHeight="1">
      <c r="A11" s="52" t="s">
        <v>55</v>
      </c>
      <c r="B11" s="60">
        <v>453.68042230441495</v>
      </c>
      <c r="C11" s="65">
        <v>454.72709271435838</v>
      </c>
      <c r="D11" s="65">
        <v>456.0768559941107</v>
      </c>
      <c r="E11" s="65">
        <v>456.4162923047835</v>
      </c>
      <c r="F11" s="66">
        <v>451.06793439974444</v>
      </c>
      <c r="G11" s="19">
        <v>458.1485400832762</v>
      </c>
      <c r="H11" s="165">
        <f t="shared" si="1"/>
        <v>454.39371954348235</v>
      </c>
      <c r="I11" s="204">
        <f>(H11/G11-1)*100</f>
        <v>-0.81956400845702992</v>
      </c>
      <c r="J11" s="29">
        <v>439.27931487688312</v>
      </c>
      <c r="K11" s="205">
        <v>413.38411230358651</v>
      </c>
      <c r="L11" s="204">
        <f t="shared" si="0"/>
        <v>-5.8949287381205835</v>
      </c>
    </row>
    <row r="12" spans="1:12" ht="15" customHeight="1">
      <c r="A12" s="53" t="s">
        <v>56</v>
      </c>
      <c r="B12" s="108" t="s">
        <v>104</v>
      </c>
      <c r="C12" s="109" t="s">
        <v>104</v>
      </c>
      <c r="D12" s="109" t="s">
        <v>104</v>
      </c>
      <c r="E12" s="109" t="s">
        <v>104</v>
      </c>
      <c r="F12" s="110" t="s">
        <v>104</v>
      </c>
      <c r="G12" s="102"/>
      <c r="H12" s="206"/>
      <c r="I12" s="207"/>
      <c r="J12" s="102"/>
      <c r="K12" s="206"/>
      <c r="L12" s="207"/>
    </row>
    <row r="13" spans="1:12" ht="15" customHeight="1">
      <c r="A13" s="52" t="s">
        <v>57</v>
      </c>
      <c r="B13" s="60">
        <v>0</v>
      </c>
      <c r="C13" s="10">
        <v>0</v>
      </c>
      <c r="D13" s="10">
        <v>221</v>
      </c>
      <c r="E13" s="10">
        <v>221</v>
      </c>
      <c r="F13" s="10">
        <v>221</v>
      </c>
      <c r="G13" s="19">
        <v>221</v>
      </c>
      <c r="H13" s="165">
        <f t="shared" ref="H13:H22" si="2">IFERROR(AVERAGEIF(B13:F13,"&lt;&gt;0"),"")</f>
        <v>221</v>
      </c>
      <c r="I13" s="204">
        <f t="shared" ref="I13:I26" si="3">(H13/G13-1)*100</f>
        <v>0</v>
      </c>
      <c r="J13" s="29">
        <v>213.5</v>
      </c>
      <c r="K13" s="205">
        <v>201.44444444444446</v>
      </c>
      <c r="L13" s="204">
        <f t="shared" si="0"/>
        <v>-5.6466302367941665</v>
      </c>
    </row>
    <row r="14" spans="1:12" ht="15" customHeight="1">
      <c r="A14" s="54" t="s">
        <v>58</v>
      </c>
      <c r="B14" s="62">
        <v>1423.7435673614179</v>
      </c>
      <c r="C14" s="9">
        <v>1427.0504972948991</v>
      </c>
      <c r="D14" s="63">
        <v>1457.2537906873602</v>
      </c>
      <c r="E14" s="9">
        <v>1477.5362942793779</v>
      </c>
      <c r="F14" s="64">
        <v>1464.0881125498879</v>
      </c>
      <c r="G14" s="16">
        <v>1417.4824466873602</v>
      </c>
      <c r="H14" s="193">
        <f t="shared" si="2"/>
        <v>1449.9344524345886</v>
      </c>
      <c r="I14" s="188">
        <f t="shared" si="3"/>
        <v>2.289411471942282</v>
      </c>
      <c r="J14" s="76">
        <v>1002.7075688831828</v>
      </c>
      <c r="K14" s="208">
        <v>1253.9994340389765</v>
      </c>
      <c r="L14" s="171">
        <f t="shared" si="0"/>
        <v>25.061331234956469</v>
      </c>
    </row>
    <row r="15" spans="1:12" ht="15" customHeight="1">
      <c r="A15" s="55" t="s">
        <v>59</v>
      </c>
      <c r="B15" s="60">
        <v>1445.7897669179588</v>
      </c>
      <c r="C15" s="65">
        <v>1449.0966968514401</v>
      </c>
      <c r="D15" s="65">
        <v>1479.299990243901</v>
      </c>
      <c r="E15" s="65">
        <v>1499.5824938359187</v>
      </c>
      <c r="F15" s="66">
        <v>1486.1343121064288</v>
      </c>
      <c r="G15" s="19">
        <v>1438.9995374545445</v>
      </c>
      <c r="H15" s="165">
        <f t="shared" si="2"/>
        <v>1471.9806519911294</v>
      </c>
      <c r="I15" s="204">
        <f t="shared" si="3"/>
        <v>2.2919475425909885</v>
      </c>
      <c r="J15" s="75">
        <v>1010.2264832582554</v>
      </c>
      <c r="K15" s="209">
        <v>1272.5298449293953</v>
      </c>
      <c r="L15" s="204">
        <f t="shared" si="0"/>
        <v>25.964807497932554</v>
      </c>
    </row>
    <row r="16" spans="1:12" ht="15" customHeight="1">
      <c r="A16" s="54" t="s">
        <v>60</v>
      </c>
      <c r="B16" s="62">
        <v>1323.8524039970985</v>
      </c>
      <c r="C16" s="9">
        <v>1333.9572747636998</v>
      </c>
      <c r="D16" s="63">
        <v>1330.5571328732417</v>
      </c>
      <c r="E16" s="9">
        <v>1336.9652998916647</v>
      </c>
      <c r="F16" s="64">
        <v>1326.1028973734094</v>
      </c>
      <c r="G16" s="16">
        <v>1316.795272899501</v>
      </c>
      <c r="H16" s="193">
        <f t="shared" si="2"/>
        <v>1330.2870017798227</v>
      </c>
      <c r="I16" s="188">
        <f t="shared" si="3"/>
        <v>1.0245881921047362</v>
      </c>
      <c r="J16" s="76">
        <v>1099.6528951564908</v>
      </c>
      <c r="K16" s="208">
        <v>1293.6730081496221</v>
      </c>
      <c r="L16" s="171">
        <f t="shared" si="0"/>
        <v>17.64375957610882</v>
      </c>
    </row>
    <row r="17" spans="1:12" ht="15" customHeight="1">
      <c r="A17" s="55" t="s">
        <v>61</v>
      </c>
      <c r="B17" s="60">
        <v>0</v>
      </c>
      <c r="C17" s="10">
        <v>0</v>
      </c>
      <c r="D17" s="10">
        <v>1209</v>
      </c>
      <c r="E17" s="10">
        <v>1214</v>
      </c>
      <c r="F17" s="10">
        <v>1206</v>
      </c>
      <c r="G17" s="19">
        <v>1153.5999999999999</v>
      </c>
      <c r="H17" s="165">
        <f t="shared" si="2"/>
        <v>1209.6666666666667</v>
      </c>
      <c r="I17" s="204">
        <f t="shared" si="3"/>
        <v>4.8601479426722216</v>
      </c>
      <c r="J17" s="75">
        <v>1060</v>
      </c>
      <c r="K17" s="209">
        <v>1166.8888888888889</v>
      </c>
      <c r="L17" s="204">
        <f t="shared" si="0"/>
        <v>10.083857442348005</v>
      </c>
    </row>
    <row r="18" spans="1:12" ht="15" customHeight="1">
      <c r="A18" s="54" t="s">
        <v>62</v>
      </c>
      <c r="B18" s="62">
        <v>1664.9322810094513</v>
      </c>
      <c r="C18" s="9">
        <v>1676.1463148117793</v>
      </c>
      <c r="D18" s="63">
        <v>1671.8739626102906</v>
      </c>
      <c r="E18" s="9">
        <v>1672.6535570073206</v>
      </c>
      <c r="F18" s="64">
        <v>1672.0427836447336</v>
      </c>
      <c r="G18" s="16">
        <v>1657.0404672408918</v>
      </c>
      <c r="H18" s="193">
        <f t="shared" si="2"/>
        <v>1671.5297798167153</v>
      </c>
      <c r="I18" s="188">
        <f t="shared" si="3"/>
        <v>0.8744090963541451</v>
      </c>
      <c r="J18" s="76">
        <v>1268.6132440492522</v>
      </c>
      <c r="K18" s="208">
        <v>1704.3036850123572</v>
      </c>
      <c r="L18" s="171">
        <f t="shared" si="0"/>
        <v>34.343835129171168</v>
      </c>
    </row>
    <row r="19" spans="1:12" ht="15" customHeight="1">
      <c r="A19" s="55" t="s">
        <v>63</v>
      </c>
      <c r="B19" s="60">
        <v>0</v>
      </c>
      <c r="C19" s="10">
        <v>0</v>
      </c>
      <c r="D19" s="10">
        <v>1292</v>
      </c>
      <c r="E19" s="10">
        <v>1292</v>
      </c>
      <c r="F19" s="10">
        <v>1290</v>
      </c>
      <c r="G19" s="19">
        <v>1294.4000000000001</v>
      </c>
      <c r="H19" s="165">
        <f t="shared" si="2"/>
        <v>1291.3333333333333</v>
      </c>
      <c r="I19" s="204">
        <f t="shared" si="3"/>
        <v>-0.23691800576844946</v>
      </c>
      <c r="J19" s="75">
        <v>1093.75</v>
      </c>
      <c r="K19" s="209">
        <v>1313.3888888888889</v>
      </c>
      <c r="L19" s="204">
        <f t="shared" si="0"/>
        <v>20.08126984126983</v>
      </c>
    </row>
    <row r="20" spans="1:12" ht="15" customHeight="1">
      <c r="A20" s="54" t="s">
        <v>64</v>
      </c>
      <c r="B20" s="62">
        <v>1306.5093594032501</v>
      </c>
      <c r="C20" s="9">
        <v>1304.9582035731846</v>
      </c>
      <c r="D20" s="63">
        <v>1301.63197781078</v>
      </c>
      <c r="E20" s="9">
        <v>1296.4511998949474</v>
      </c>
      <c r="F20" s="64">
        <v>1291.508908746277</v>
      </c>
      <c r="G20" s="16">
        <v>1321.0287760796127</v>
      </c>
      <c r="H20" s="185">
        <f t="shared" si="2"/>
        <v>1300.2119298856876</v>
      </c>
      <c r="I20" s="210">
        <f t="shared" si="3"/>
        <v>-1.5758056577467427</v>
      </c>
      <c r="J20" s="76">
        <v>1127.5041147664497</v>
      </c>
      <c r="K20" s="208">
        <v>1277.3998747727617</v>
      </c>
      <c r="L20" s="171">
        <f t="shared" si="0"/>
        <v>13.294475651413592</v>
      </c>
    </row>
    <row r="21" spans="1:12">
      <c r="A21" s="55" t="s">
        <v>65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f t="shared" si="2"/>
        <v>1212.5409756097552</v>
      </c>
      <c r="I21" s="204">
        <f t="shared" si="3"/>
        <v>0</v>
      </c>
      <c r="J21" s="75">
        <v>1014.125179600886</v>
      </c>
      <c r="K21" s="209">
        <v>1212.5409756097547</v>
      </c>
      <c r="L21" s="204">
        <f t="shared" si="0"/>
        <v>19.56521739130433</v>
      </c>
    </row>
    <row r="22" spans="1:12" ht="15" customHeight="1">
      <c r="A22" s="54" t="s">
        <v>66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f t="shared" si="2"/>
        <v>1433.0029711751652</v>
      </c>
      <c r="I22" s="171">
        <f t="shared" si="3"/>
        <v>0</v>
      </c>
      <c r="J22" s="76">
        <v>1190.4947760532143</v>
      </c>
      <c r="K22" s="208">
        <v>1433.0029711751658</v>
      </c>
      <c r="L22" s="171">
        <f t="shared" si="0"/>
        <v>20.370370370370409</v>
      </c>
    </row>
    <row r="23" spans="1:12" s="103" customFormat="1" ht="15" customHeight="1">
      <c r="A23" s="113" t="s">
        <v>67</v>
      </c>
      <c r="B23" s="60" t="s">
        <v>104</v>
      </c>
      <c r="C23" s="10" t="s">
        <v>104</v>
      </c>
      <c r="D23" s="10" t="s">
        <v>104</v>
      </c>
      <c r="E23" s="10" t="s">
        <v>104</v>
      </c>
      <c r="F23" s="66" t="s">
        <v>104</v>
      </c>
      <c r="G23" s="15"/>
      <c r="H23" s="168"/>
      <c r="I23" s="169"/>
      <c r="J23" s="18"/>
      <c r="K23" s="190"/>
      <c r="L23" s="187"/>
    </row>
    <row r="24" spans="1:12" ht="15" customHeight="1">
      <c r="A24" s="54" t="s">
        <v>68</v>
      </c>
      <c r="B24" s="62">
        <v>347.44810501108617</v>
      </c>
      <c r="C24" s="9">
        <v>354.50288886917929</v>
      </c>
      <c r="D24" s="63">
        <v>348.10949099778242</v>
      </c>
      <c r="E24" s="9">
        <v>354.50288886917929</v>
      </c>
      <c r="F24" s="64">
        <v>352.95965490022149</v>
      </c>
      <c r="G24" s="16">
        <v>333.20626009756069</v>
      </c>
      <c r="H24" s="170">
        <f t="shared" ref="H24:H26" si="4">IFERROR(AVERAGEIF(B24:F24,"&lt;&gt;0"),"")</f>
        <v>351.50460572948975</v>
      </c>
      <c r="I24" s="167">
        <f t="shared" si="3"/>
        <v>5.4915971946539743</v>
      </c>
      <c r="J24" s="16">
        <v>421.39569962889453</v>
      </c>
      <c r="K24" s="170">
        <v>307.02639812416822</v>
      </c>
      <c r="L24" s="210">
        <f t="shared" si="0"/>
        <v>-27.14059531348957</v>
      </c>
    </row>
    <row r="25" spans="1:12" ht="15" customHeight="1">
      <c r="A25" s="55" t="s">
        <v>69</v>
      </c>
      <c r="B25" s="60">
        <v>448.7</v>
      </c>
      <c r="C25" s="65">
        <v>462.6</v>
      </c>
      <c r="D25" s="65">
        <v>454</v>
      </c>
      <c r="E25" s="65">
        <v>459.6</v>
      </c>
      <c r="F25" s="66">
        <v>458.6</v>
      </c>
      <c r="G25" s="19">
        <v>435.93999999999994</v>
      </c>
      <c r="H25" s="168">
        <f t="shared" si="4"/>
        <v>456.7</v>
      </c>
      <c r="I25" s="169">
        <f t="shared" si="3"/>
        <v>4.7621232279671633</v>
      </c>
      <c r="J25" s="18">
        <v>539.59500000000003</v>
      </c>
      <c r="K25" s="190">
        <v>403.75999999999993</v>
      </c>
      <c r="L25" s="204">
        <f t="shared" si="0"/>
        <v>-25.173509761951109</v>
      </c>
    </row>
    <row r="26" spans="1:12" ht="15" customHeight="1">
      <c r="A26" s="54" t="s">
        <v>70</v>
      </c>
      <c r="B26" s="62">
        <v>342.15701711751632</v>
      </c>
      <c r="C26" s="9">
        <v>350.0936489578711</v>
      </c>
      <c r="D26" s="63">
        <v>342.81840310421256</v>
      </c>
      <c r="E26" s="9">
        <v>349.87318696230568</v>
      </c>
      <c r="F26" s="64">
        <v>347.44810501108617</v>
      </c>
      <c r="G26" s="16">
        <v>328.532465791574</v>
      </c>
      <c r="H26" s="170">
        <f t="shared" si="4"/>
        <v>346.4780722305984</v>
      </c>
      <c r="I26" s="171">
        <f t="shared" si="3"/>
        <v>5.4623540464367348</v>
      </c>
      <c r="J26" s="26">
        <v>444.74146463297899</v>
      </c>
      <c r="K26" s="189">
        <v>313.57818053448455</v>
      </c>
      <c r="L26" s="210">
        <f t="shared" si="0"/>
        <v>-29.492029533773376</v>
      </c>
    </row>
    <row r="27" spans="1:12" ht="15" customHeight="1">
      <c r="A27" s="56" t="s">
        <v>71</v>
      </c>
      <c r="B27" s="67" t="s">
        <v>104</v>
      </c>
      <c r="C27" s="7" t="s">
        <v>104</v>
      </c>
      <c r="D27" s="11" t="s">
        <v>104</v>
      </c>
      <c r="E27" s="11" t="s">
        <v>104</v>
      </c>
      <c r="F27" s="68" t="s">
        <v>104</v>
      </c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72</v>
      </c>
      <c r="B28" s="62" t="s">
        <v>104</v>
      </c>
      <c r="C28" s="9" t="s">
        <v>104</v>
      </c>
      <c r="D28" s="9" t="s">
        <v>104</v>
      </c>
      <c r="E28" s="8" t="s">
        <v>104</v>
      </c>
      <c r="F28" s="64" t="s">
        <v>104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73</v>
      </c>
      <c r="B29" s="60">
        <v>5187.470755654098</v>
      </c>
      <c r="C29" s="65">
        <v>5189.1242206208381</v>
      </c>
      <c r="D29" s="65">
        <v>5168.1803310421246</v>
      </c>
      <c r="E29" s="65">
        <v>5183.0615157427892</v>
      </c>
      <c r="F29" s="66">
        <v>5258.018594235029</v>
      </c>
      <c r="G29" s="72">
        <v>5164.1017841241646</v>
      </c>
      <c r="H29" s="4">
        <f t="shared" ref="H29:H31" si="5">IFERROR(AVERAGEIF(B29:F29,"&lt;&gt;0"),"")</f>
        <v>5197.1710834589758</v>
      </c>
      <c r="I29" s="73">
        <f t="shared" ref="I29:I31" si="6">(H29/G29-1)*100</f>
        <v>0.64036885245901676</v>
      </c>
      <c r="J29" s="77">
        <v>4401.0306027891193</v>
      </c>
      <c r="K29" s="5">
        <v>5350.931722102926</v>
      </c>
      <c r="L29" s="78">
        <f t="shared" si="0"/>
        <v>21.583606319660987</v>
      </c>
    </row>
    <row r="30" spans="1:12" ht="15" customHeight="1">
      <c r="A30" s="57" t="s">
        <v>74</v>
      </c>
      <c r="B30" s="62">
        <v>7902.4602310421214</v>
      </c>
      <c r="C30" s="9">
        <v>7943.2457002217234</v>
      </c>
      <c r="D30" s="9">
        <v>7977.9684645232746</v>
      </c>
      <c r="E30" s="8">
        <v>8014.3446937915669</v>
      </c>
      <c r="F30" s="64">
        <v>7968.5988297117447</v>
      </c>
      <c r="G30" s="70">
        <v>7879.3117215077536</v>
      </c>
      <c r="H30" s="2">
        <f t="shared" si="5"/>
        <v>7961.3235838580858</v>
      </c>
      <c r="I30" s="74">
        <f t="shared" si="6"/>
        <v>1.0408505875769469</v>
      </c>
      <c r="J30" s="79">
        <v>5938.2308750262528</v>
      </c>
      <c r="K30" s="6">
        <v>8075.9000036060143</v>
      </c>
      <c r="L30" s="80">
        <f t="shared" si="0"/>
        <v>35.998417265484164</v>
      </c>
    </row>
    <row r="31" spans="1:12" ht="15" customHeight="1" thickBot="1">
      <c r="A31" s="213" t="s">
        <v>75</v>
      </c>
      <c r="B31" s="214">
        <v>2001.7949197339228</v>
      </c>
      <c r="C31" s="215">
        <v>2007.3064696230581</v>
      </c>
      <c r="D31" s="215">
        <v>2003.9995396895772</v>
      </c>
      <c r="E31" s="215">
        <v>2002.3460747228364</v>
      </c>
      <c r="F31" s="216">
        <v>2001.2437647450095</v>
      </c>
      <c r="G31" s="217">
        <v>2047.2100908203979</v>
      </c>
      <c r="H31" s="218">
        <f t="shared" si="5"/>
        <v>2003.3381537028806</v>
      </c>
      <c r="I31" s="219">
        <f t="shared" si="6"/>
        <v>-2.1430109842774381</v>
      </c>
      <c r="J31" s="220">
        <v>1930.9569995798795</v>
      </c>
      <c r="K31" s="221">
        <v>1998.8360876881763</v>
      </c>
      <c r="L31" s="222">
        <f t="shared" si="0"/>
        <v>3.5153081152540011</v>
      </c>
    </row>
    <row r="32" spans="1:12">
      <c r="A32" s="1" t="s">
        <v>48</v>
      </c>
    </row>
    <row r="33" spans="1:1">
      <c r="A33" s="49" t="s">
        <v>106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76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77</v>
      </c>
      <c r="G2" s="318"/>
      <c r="H2" s="150"/>
      <c r="I2" s="319">
        <v>45091</v>
      </c>
      <c r="J2" s="319"/>
      <c r="K2" s="319"/>
    </row>
    <row r="3" spans="1:11" ht="20.100000000000001" customHeight="1">
      <c r="A3" s="223"/>
      <c r="B3" s="320" t="s">
        <v>78</v>
      </c>
      <c r="C3" s="321"/>
      <c r="D3" s="322" t="s">
        <v>78</v>
      </c>
      <c r="E3" s="323"/>
      <c r="F3" s="323"/>
      <c r="G3" s="323"/>
      <c r="H3" s="323"/>
      <c r="I3" s="321"/>
      <c r="J3" s="320" t="s">
        <v>79</v>
      </c>
      <c r="K3" s="321"/>
    </row>
    <row r="4" spans="1:11" ht="20.100000000000001" customHeight="1">
      <c r="A4" s="143"/>
      <c r="B4" s="314" t="s">
        <v>80</v>
      </c>
      <c r="C4" s="315"/>
      <c r="D4" s="316" t="s">
        <v>81</v>
      </c>
      <c r="E4" s="317"/>
      <c r="F4" s="317"/>
      <c r="G4" s="317"/>
      <c r="H4" s="317"/>
      <c r="I4" s="315"/>
      <c r="J4" s="314" t="s">
        <v>82</v>
      </c>
      <c r="K4" s="315"/>
    </row>
    <row r="5" spans="1:11" ht="20.100000000000001" customHeight="1" thickBot="1">
      <c r="A5" s="224"/>
      <c r="B5" s="225" t="s">
        <v>83</v>
      </c>
      <c r="C5" s="226" t="s">
        <v>84</v>
      </c>
      <c r="D5" s="227" t="s">
        <v>85</v>
      </c>
      <c r="E5" s="228" t="s">
        <v>86</v>
      </c>
      <c r="F5" s="228" t="s">
        <v>87</v>
      </c>
      <c r="G5" s="228" t="s">
        <v>88</v>
      </c>
      <c r="H5" s="228" t="s">
        <v>89</v>
      </c>
      <c r="I5" s="226" t="s">
        <v>90</v>
      </c>
      <c r="J5" s="225" t="s">
        <v>83</v>
      </c>
      <c r="K5" s="226" t="s">
        <v>84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91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92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93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94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95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96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97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98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99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92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94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97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98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99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92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94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97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100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101</v>
      </c>
    </row>
    <row r="29" spans="1:11" ht="15" customHeight="1">
      <c r="A29" s="117" t="s">
        <v>102</v>
      </c>
      <c r="B29" s="116">
        <v>0.36743999999999999</v>
      </c>
      <c r="D29" s="117" t="s">
        <v>103</v>
      </c>
      <c r="E29" s="116">
        <v>0.39367999999999997</v>
      </c>
    </row>
    <row r="30" spans="1:11" ht="15" customHeight="1">
      <c r="A30" s="115" t="s">
        <v>49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groups xmlns="http://grouplists.napkyn.com">
  <group xmlns="http://grouplists.napkyn.com">[]</group>
</group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3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2026-03-23T11:50:41Z</cp:lastPrinted>
  <dcterms:created xsi:type="dcterms:W3CDTF">2010-11-09T14:07:20Z</dcterms:created>
  <dcterms:modified xsi:type="dcterms:W3CDTF">2026-03-30T12:07:21Z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