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18 2026/"/>
    </mc:Choice>
  </mc:AlternateContent>
  <xr:revisionPtr revIDLastSave="25" documentId="8_{0816386D-4DE0-4BD7-ACF3-9302988E4364}" xr6:coauthVersionLast="47" xr6:coauthVersionMax="47" xr10:uidLastSave="{3972C66D-7018-4C11-9A2E-368344BC90F5}"/>
  <bookViews>
    <workbookView xWindow="-110" yWindow="-110" windowWidth="19420" windowHeight="1030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B4" i="3" l="1"/>
  <c r="B5" i="3"/>
  <c r="F4" i="3"/>
  <c r="E4" i="3"/>
  <c r="D4" i="3"/>
  <c r="C4" i="3"/>
  <c r="C5" i="3" l="1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 l="1"/>
  <c r="D5" i="3" l="1"/>
  <c r="F5" i="3" l="1"/>
  <c r="E5" i="3"/>
</calcChain>
</file>

<file path=xl/sharedStrings.xml><?xml version="1.0" encoding="utf-8"?>
<sst xmlns="http://schemas.openxmlformats.org/spreadsheetml/2006/main" count="225" uniqueCount="112">
  <si>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</si>
  <si>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</si>
  <si>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</si>
  <si>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</si>
  <si>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</si>
  <si>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</si>
  <si>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</si>
  <si>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</si>
  <si>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</si>
  <si>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</si>
  <si>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</si>
  <si>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</si>
  <si>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</si>
  <si>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</si>
  <si>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</si>
  <si>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</si>
  <si>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</si>
  <si>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</si>
  <si>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</si>
  <si>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</si>
  <si>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</si>
  <si>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</si>
  <si>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</si>
  <si>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</si>
  <si>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</si>
  <si>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</si>
  <si>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</si>
  <si>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</si>
  <si>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</si>
  <si>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</si>
  <si>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</si>
  <si>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</si>
  <si>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</si>
  <si>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</si>
  <si>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</si>
  <si>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</si>
  <si>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</si>
  <si>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</si>
  <si>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</si>
  <si>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</si>
  <si>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</si>
  <si>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</si>
  <si>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</si>
  <si>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</si>
  <si>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</si>
  <si>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</si>
  <si>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</si>
  <si>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</si>
  <si>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</si>
  <si>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</si>
  <si>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</si>
  <si>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</si>
  <si>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</si>
  <si>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</si>
  <si>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</si>
  <si>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</si>
  <si>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</si>
  <si>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</si>
  <si>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</si>
  <si>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</si>
  <si>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</si>
  <si>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</si>
  <si>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</si>
  <si>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</si>
  <si>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</si>
  <si>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</si>
  <si>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</si>
  <si>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</si>
  <si>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</si>
  <si>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</si>
  <si>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</si>
  <si>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</si>
  <si>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</si>
  <si>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</si>
  <si>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</si>
  <si>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</si>
  <si>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</si>
  <si>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</si>
  <si>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</si>
  <si>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</si>
  <si>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</si>
  <si>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</si>
  <si>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</si>
  <si>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</si>
  <si>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</si>
  <si>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</si>
  <si>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</si>
  <si>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</si>
  <si>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</si>
  <si>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</si>
  <si>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</si>
  <si>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</si>
  <si>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</si>
  <si>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</si>
  <si>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</si>
  <si>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</si>
  <si>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</si>
  <si>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</si>
  <si>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</si>
  <si>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</si>
  <si>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</si>
  <si>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</si>
  <si>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</si>
  <si>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</si>
  <si>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/>
  </si>
  <si>
    <t>Wilson Mejías C.</t>
  </si>
  <si>
    <t>** Feriado en los países de origen, mercados cerrados</t>
  </si>
  <si>
    <t>Directora (S) y Representante Legal</t>
  </si>
  <si>
    <t>Daniela Acuña Reyes</t>
  </si>
  <si>
    <t>Período del 27 de abril al 3 de mayo de 2026</t>
  </si>
  <si>
    <t>Abril/Mayo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</si>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</sst>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14" zoomScale="80" zoomScaleNormal="80" workbookViewId="0">
      <selection activeCell="G24" sqref="G24"/>
    </sheetView>
  </sheetViews>
  <sheetFormatPr baseColWidth="10" defaultColWidth="7.9375" defaultRowHeight="14.5"/>
  <cols>
    <col min="1" max="1" width="6.9375" style="84" customWidth="1"/>
    <col min="2" max="2" width="8.0625" style="84" customWidth="1"/>
    <col min="3" max="3" width="5.25" style="84" customWidth="1"/>
    <col min="4" max="4" width="2.9375" style="84" customWidth="1"/>
    <col min="5" max="5" width="3.9375" style="84" customWidth="1"/>
    <col min="6" max="6" width="9.1875" style="84" customWidth="1"/>
    <col min="7" max="7" width="27.4375" style="84" customWidth="1"/>
    <col min="8" max="8" width="1.0625" style="84" customWidth="1"/>
    <col min="9" max="16384" width="7.9375" style="84"/>
  </cols>
  <sheetData>
    <row r="1" spans="1:8" ht="15.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5">
      <c r="A5" s="81"/>
      <c r="B5" s="82"/>
      <c r="C5" s="82"/>
      <c r="D5" s="86"/>
      <c r="E5" s="82"/>
      <c r="F5" s="82"/>
      <c r="G5" s="82"/>
      <c r="H5" s="83"/>
    </row>
    <row r="6" spans="1:8" ht="15.5">
      <c r="A6" s="81"/>
      <c r="B6" s="82"/>
      <c r="C6" s="82"/>
      <c r="D6" s="82"/>
      <c r="E6" s="82"/>
      <c r="F6" s="82"/>
      <c r="G6" s="82"/>
      <c r="H6" s="83"/>
    </row>
    <row r="7" spans="1:8" ht="15.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5">
      <c r="A9" s="87"/>
      <c r="B9" s="82"/>
      <c r="C9" s="82"/>
      <c r="D9" s="82"/>
      <c r="E9" s="82"/>
      <c r="F9" s="82"/>
      <c r="G9" s="82"/>
      <c r="H9" s="83"/>
    </row>
    <row r="10" spans="1:8" ht="15.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5">
      <c r="A12" s="81"/>
      <c r="B12" s="82"/>
      <c r="C12" s="82"/>
      <c r="D12" s="82"/>
      <c r="E12" s="82"/>
      <c r="F12" s="82"/>
      <c r="G12" s="82"/>
      <c r="H12" s="83"/>
    </row>
    <row r="13" spans="1:8" ht="15.5">
      <c r="A13" s="81"/>
      <c r="B13" s="82"/>
      <c r="C13" s="82"/>
      <c r="D13" s="82"/>
      <c r="E13" s="82"/>
      <c r="F13" s="82"/>
      <c r="G13" s="82"/>
      <c r="H13" s="83"/>
    </row>
    <row r="14" spans="1:8" ht="15.5">
      <c r="A14" s="81"/>
      <c r="B14" s="82"/>
      <c r="C14" s="82"/>
      <c r="D14" s="82"/>
      <c r="E14" s="82"/>
      <c r="F14" s="82"/>
      <c r="G14" s="82"/>
      <c r="H14" s="83"/>
    </row>
    <row r="15" spans="1:8" ht="15.5">
      <c r="A15" s="81"/>
      <c r="B15" s="82"/>
      <c r="C15" s="82"/>
      <c r="D15" s="82"/>
      <c r="E15" s="82"/>
      <c r="F15" s="82"/>
      <c r="G15" s="82"/>
      <c r="H15" s="83"/>
    </row>
    <row r="16" spans="1:8" ht="15.5">
      <c r="A16" s="81"/>
      <c r="B16" s="82"/>
      <c r="C16" s="82"/>
      <c r="D16" s="82"/>
      <c r="E16" s="82"/>
      <c r="F16" s="82"/>
      <c r="G16" s="82"/>
      <c r="H16" s="83"/>
    </row>
    <row r="17" spans="1:8" ht="15.5">
      <c r="A17" s="81"/>
      <c r="B17" s="82"/>
      <c r="C17" s="82"/>
      <c r="D17" s="82"/>
      <c r="E17" s="82"/>
      <c r="F17" s="82"/>
      <c r="G17" s="82"/>
      <c r="H17" s="83"/>
    </row>
    <row r="18" spans="1:8" ht="15.5">
      <c r="A18" s="81"/>
      <c r="B18" s="82"/>
      <c r="C18" s="82"/>
      <c r="D18" s="82"/>
      <c r="E18" s="82"/>
      <c r="F18" s="82"/>
      <c r="G18" s="82"/>
      <c r="H18" s="83"/>
    </row>
    <row r="19" spans="1:8" ht="15.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90" t="s">
        <v>0</v>
      </c>
      <c r="B20" s="290"/>
      <c r="C20" s="290"/>
      <c r="D20" s="290"/>
      <c r="E20" s="290"/>
      <c r="F20" s="290"/>
      <c r="G20" s="290"/>
      <c r="H20" s="290"/>
    </row>
    <row r="21" spans="1:8" ht="19.5">
      <c r="A21" s="290" t="s">
        <v>1</v>
      </c>
      <c r="B21" s="290"/>
      <c r="C21" s="290"/>
      <c r="D21" s="290"/>
      <c r="E21" s="290"/>
      <c r="F21" s="290"/>
      <c r="G21" s="290"/>
      <c r="H21" s="290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90" t="s">
        <v>109</v>
      </c>
      <c r="B28" s="290"/>
      <c r="C28" s="290"/>
      <c r="D28" s="290"/>
      <c r="E28" s="290"/>
      <c r="F28" s="290"/>
      <c r="G28" s="290"/>
      <c r="H28" s="290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5">
      <c r="A34" s="81"/>
      <c r="B34" s="82"/>
      <c r="C34" s="82"/>
      <c r="D34" s="82"/>
      <c r="E34" s="82"/>
      <c r="F34" s="82"/>
      <c r="G34" s="82"/>
      <c r="H34" s="83"/>
    </row>
    <row r="35" spans="1:8" ht="15.5">
      <c r="A35" s="91"/>
      <c r="B35" s="82"/>
      <c r="C35" s="91"/>
      <c r="D35" s="92"/>
      <c r="E35" s="82"/>
      <c r="F35" s="82"/>
      <c r="G35" s="82"/>
      <c r="H35" s="83"/>
    </row>
    <row r="36" spans="1:8" ht="15.5">
      <c r="A36" s="81"/>
      <c r="B36" s="291"/>
      <c r="C36" s="291"/>
      <c r="D36" s="291"/>
      <c r="E36" s="291"/>
      <c r="F36" s="82"/>
      <c r="G36" s="82"/>
      <c r="H36" s="83"/>
    </row>
    <row r="37" spans="1:8" ht="15">
      <c r="A37" s="83"/>
      <c r="B37" s="83"/>
      <c r="C37" s="291">
        <f ca="1">TODAY()-3</f>
        <v>46143</v>
      </c>
      <c r="D37" s="291"/>
      <c r="E37" s="291"/>
      <c r="F37" s="291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9" t="s">
        <v>2</v>
      </c>
      <c r="B42" s="289"/>
      <c r="C42" s="289"/>
      <c r="D42" s="289"/>
      <c r="E42" s="289"/>
      <c r="F42" s="289"/>
      <c r="G42" s="289"/>
      <c r="H42" s="289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105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107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108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7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10" customHeight="1">
      <c r="A70" s="98" t="s">
        <v>8</v>
      </c>
      <c r="B70" s="83"/>
      <c r="C70" s="82"/>
      <c r="D70" s="82"/>
      <c r="E70" s="82"/>
      <c r="F70" s="82"/>
      <c r="G70" s="82"/>
      <c r="H70" s="83"/>
    </row>
    <row r="71" spans="1:8" ht="10" customHeight="1">
      <c r="A71" s="98" t="s">
        <v>9</v>
      </c>
      <c r="B71" s="83"/>
      <c r="C71" s="82"/>
      <c r="D71" s="82"/>
      <c r="E71" s="82"/>
      <c r="F71" s="82"/>
      <c r="G71" s="82"/>
      <c r="H71" s="83"/>
    </row>
    <row r="72" spans="1:8" ht="10" customHeight="1">
      <c r="A72" s="99" t="s">
        <v>10</v>
      </c>
      <c r="B72" s="100"/>
      <c r="C72" s="82"/>
      <c r="D72" s="82"/>
      <c r="E72" s="82"/>
      <c r="F72" s="82"/>
      <c r="G72" s="82"/>
      <c r="H72" s="83"/>
    </row>
    <row r="73" spans="1:8" ht="10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42:H42"/>
    <mergeCell ref="A20:H20"/>
    <mergeCell ref="A21:H21"/>
    <mergeCell ref="A28:H28"/>
    <mergeCell ref="B36:E36"/>
    <mergeCell ref="C37:F37"/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1" sqref="A19:A21"/>
    </sheetView>
  </sheetViews>
  <sheetFormatPr baseColWidth="10" defaultColWidth="11.0625" defaultRowHeight="15.5"/>
  <cols>
    <col min="1" max="1" width="43.4375" style="31" customWidth="1"/>
    <col min="2" max="3" width="7.625" style="31" customWidth="1"/>
    <col min="4" max="4" width="9.4375" style="31" bestFit="1" customWidth="1"/>
    <col min="5" max="5" width="7.375" style="31" bestFit="1" customWidth="1"/>
    <col min="6" max="6" width="7.625" style="31" customWidth="1"/>
    <col min="7" max="7" width="7.375" style="31" customWidth="1"/>
    <col min="8" max="8" width="7" style="31" bestFit="1" customWidth="1"/>
    <col min="9" max="9" width="7.8125" style="31" bestFit="1" customWidth="1"/>
    <col min="10" max="11" width="7" style="31" bestFit="1" customWidth="1"/>
    <col min="12" max="12" width="8" style="31" bestFit="1" customWidth="1"/>
    <col min="13" max="13" width="11.625" style="31" customWidth="1"/>
    <col min="14" max="16384" width="11.0625" style="31"/>
  </cols>
  <sheetData>
    <row r="1" spans="1:12" ht="15" customHeight="1" thickBot="1">
      <c r="A1" s="293" t="s">
        <v>11</v>
      </c>
      <c r="B1" s="304" t="s">
        <v>12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110</v>
      </c>
      <c r="C2" s="308"/>
      <c r="D2" s="309"/>
      <c r="E2" s="309"/>
      <c r="F2" s="310"/>
      <c r="G2" s="295" t="s">
        <v>13</v>
      </c>
      <c r="H2" s="296"/>
      <c r="I2" s="297"/>
      <c r="J2" s="295" t="s">
        <v>14</v>
      </c>
      <c r="K2" s="296"/>
      <c r="L2" s="297"/>
    </row>
    <row r="3" spans="1:12" ht="15" customHeight="1">
      <c r="A3" s="294"/>
      <c r="B3" s="154" t="s">
        <v>15</v>
      </c>
      <c r="C3" s="279" t="s">
        <v>16</v>
      </c>
      <c r="D3" s="280" t="s">
        <v>17</v>
      </c>
      <c r="E3" s="280" t="s">
        <v>18</v>
      </c>
      <c r="F3" s="283" t="s">
        <v>19</v>
      </c>
      <c r="G3" s="298"/>
      <c r="H3" s="299"/>
      <c r="I3" s="300"/>
      <c r="J3" s="301" t="s">
        <v>111</v>
      </c>
      <c r="K3" s="302"/>
      <c r="L3" s="303"/>
    </row>
    <row r="4" spans="1:12" ht="15" customHeight="1">
      <c r="A4" s="294"/>
      <c r="B4" s="155">
        <v>27</v>
      </c>
      <c r="C4" s="282">
        <v>28</v>
      </c>
      <c r="D4" s="281">
        <v>29</v>
      </c>
      <c r="E4" s="282">
        <v>30</v>
      </c>
      <c r="F4" s="284">
        <v>1</v>
      </c>
      <c r="G4" s="277" t="s">
        <v>20</v>
      </c>
      <c r="H4" s="156" t="s">
        <v>21</v>
      </c>
      <c r="I4" s="157" t="s">
        <v>22</v>
      </c>
      <c r="J4" s="158">
        <v>2025</v>
      </c>
      <c r="K4" s="159">
        <v>2026</v>
      </c>
      <c r="L4" s="157" t="s">
        <v>22</v>
      </c>
    </row>
    <row r="5" spans="1:12" ht="15" customHeight="1">
      <c r="A5" s="32" t="s">
        <v>23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24</v>
      </c>
      <c r="B6" s="60">
        <v>228</v>
      </c>
      <c r="C6" s="7">
        <v>227</v>
      </c>
      <c r="D6" s="7">
        <v>228</v>
      </c>
      <c r="E6" s="7">
        <v>235</v>
      </c>
      <c r="F6" s="61"/>
      <c r="G6" s="19">
        <v>227.6</v>
      </c>
      <c r="H6" s="163">
        <f>IFERROR(AVERAGEIF(B6:F6,"&lt;&gt;0"),"")</f>
        <v>229.5</v>
      </c>
      <c r="I6" s="164">
        <f>(H6/G6-1)*100</f>
        <v>0.83479789103690916</v>
      </c>
      <c r="J6" s="25">
        <v>248.5</v>
      </c>
      <c r="K6" s="165">
        <v>227.95</v>
      </c>
      <c r="L6" s="164">
        <f>IF(OR(OR(J6="",K6=""),OR(J6="s/i",K6="s/i")),"",K6/J6*100-100)</f>
        <v>-8.2696177062374261</v>
      </c>
    </row>
    <row r="7" spans="1:12" ht="15" customHeight="1">
      <c r="A7" s="34" t="s">
        <v>25</v>
      </c>
      <c r="B7" s="62" t="s">
        <v>104</v>
      </c>
      <c r="C7" s="8" t="s">
        <v>104</v>
      </c>
      <c r="D7" s="8" t="s">
        <v>104</v>
      </c>
      <c r="E7" s="8" t="s">
        <v>104</v>
      </c>
      <c r="F7" s="257" t="s">
        <v>104</v>
      </c>
      <c r="G7" s="14" t="s">
        <v>104</v>
      </c>
      <c r="H7" s="166" t="str">
        <f t="shared" ref="H7:H31" si="0">IFERROR(AVERAGEIF(B7:F7,"&lt;&gt;0"),"")</f>
        <v/>
      </c>
      <c r="I7" s="167"/>
      <c r="J7" s="14"/>
      <c r="K7" s="166"/>
      <c r="L7" s="167"/>
    </row>
    <row r="8" spans="1:12" ht="15" customHeight="1">
      <c r="A8" s="35" t="s">
        <v>26</v>
      </c>
      <c r="B8" s="60" t="s">
        <v>104</v>
      </c>
      <c r="C8" s="7" t="s">
        <v>104</v>
      </c>
      <c r="D8" s="7" t="s">
        <v>104</v>
      </c>
      <c r="E8" s="7" t="s">
        <v>104</v>
      </c>
      <c r="F8" s="61" t="s">
        <v>104</v>
      </c>
      <c r="G8" s="15" t="s">
        <v>104</v>
      </c>
      <c r="H8" s="168" t="str">
        <f t="shared" si="0"/>
        <v/>
      </c>
      <c r="I8" s="169"/>
      <c r="J8" s="15"/>
      <c r="K8" s="168"/>
      <c r="L8" s="169"/>
    </row>
    <row r="9" spans="1:12" ht="15" customHeight="1">
      <c r="A9" s="34" t="s">
        <v>27</v>
      </c>
      <c r="B9" s="62" t="s">
        <v>104</v>
      </c>
      <c r="C9" s="8" t="s">
        <v>104</v>
      </c>
      <c r="D9" s="8" t="s">
        <v>104</v>
      </c>
      <c r="E9" s="8" t="s">
        <v>104</v>
      </c>
      <c r="F9" s="257" t="s">
        <v>104</v>
      </c>
      <c r="G9" s="14" t="s">
        <v>104</v>
      </c>
      <c r="H9" s="166" t="str">
        <f t="shared" si="0"/>
        <v/>
      </c>
      <c r="I9" s="167"/>
      <c r="J9" s="14"/>
      <c r="K9" s="166"/>
      <c r="L9" s="167"/>
    </row>
    <row r="10" spans="1:12" ht="15" customHeight="1">
      <c r="A10" s="36" t="s">
        <v>28</v>
      </c>
      <c r="B10" s="60">
        <v>259.59636</v>
      </c>
      <c r="C10" s="7">
        <v>269.70096000000001</v>
      </c>
      <c r="D10" s="7">
        <v>267.22073999999998</v>
      </c>
      <c r="E10" s="7">
        <v>260.42309999999998</v>
      </c>
      <c r="F10" s="61">
        <v>262.53588000000002</v>
      </c>
      <c r="G10" s="20">
        <v>254.654292</v>
      </c>
      <c r="H10" s="163">
        <f t="shared" si="0"/>
        <v>263.89540799999997</v>
      </c>
      <c r="I10" s="164">
        <f>(H10/G10-1)*100</f>
        <v>3.6288868047038347</v>
      </c>
      <c r="J10" s="25">
        <v>227.11466400000003</v>
      </c>
      <c r="K10" s="165">
        <v>255.70762000000005</v>
      </c>
      <c r="L10" s="164">
        <f t="shared" ref="L10:L11" si="1">IF(OR(OR(J10="",K10=""),OR(J10="s/i",K10="s/i")),"",K10/J10*100-100)</f>
        <v>12.589656474141179</v>
      </c>
    </row>
    <row r="11" spans="1:12" ht="13.5" customHeight="1">
      <c r="A11" s="37" t="s">
        <v>29</v>
      </c>
      <c r="B11" s="108">
        <v>296.61593999999997</v>
      </c>
      <c r="C11" s="109">
        <v>307.45542</v>
      </c>
      <c r="D11" s="109">
        <v>305.06705999999997</v>
      </c>
      <c r="E11" s="109">
        <v>300.56592000000001</v>
      </c>
      <c r="F11" s="110">
        <v>302.21940000000001</v>
      </c>
      <c r="G11" s="16">
        <v>287.85249600000003</v>
      </c>
      <c r="H11" s="170">
        <f t="shared" si="0"/>
        <v>302.38474799999995</v>
      </c>
      <c r="I11" s="171">
        <f>(H11/G11-1)*100</f>
        <v>5.0485065100842164</v>
      </c>
      <c r="J11" s="16">
        <v>247.911768</v>
      </c>
      <c r="K11" s="170">
        <v>283.75116571428572</v>
      </c>
      <c r="L11" s="171">
        <f t="shared" si="1"/>
        <v>14.45651330044393</v>
      </c>
    </row>
    <row r="12" spans="1:12" ht="15" customHeight="1">
      <c r="A12" s="38" t="s">
        <v>30</v>
      </c>
      <c r="B12" s="111" t="s">
        <v>104</v>
      </c>
      <c r="C12" s="258" t="s">
        <v>104</v>
      </c>
      <c r="D12" s="258" t="s">
        <v>104</v>
      </c>
      <c r="E12" s="258" t="s">
        <v>104</v>
      </c>
      <c r="F12" s="259" t="s">
        <v>104</v>
      </c>
      <c r="G12" s="21" t="s">
        <v>104</v>
      </c>
      <c r="H12" s="172" t="str">
        <f t="shared" si="0"/>
        <v/>
      </c>
      <c r="I12" s="173"/>
      <c r="J12" s="21"/>
      <c r="K12" s="172"/>
      <c r="L12" s="173"/>
    </row>
    <row r="13" spans="1:12" ht="15" customHeight="1">
      <c r="A13" s="39" t="s">
        <v>31</v>
      </c>
      <c r="B13" s="260">
        <v>300.29034000000001</v>
      </c>
      <c r="C13" s="261">
        <v>311.12982</v>
      </c>
      <c r="D13" s="261">
        <v>308.74146000000002</v>
      </c>
      <c r="E13" s="261">
        <v>304.24032</v>
      </c>
      <c r="F13" s="262">
        <v>305.8938</v>
      </c>
      <c r="G13" s="22">
        <v>291.52689599999997</v>
      </c>
      <c r="H13" s="174">
        <f t="shared" si="0"/>
        <v>306.05914800000005</v>
      </c>
      <c r="I13" s="175">
        <f>(H13/G13-1)*100</f>
        <v>4.98487522056974</v>
      </c>
      <c r="J13" s="27">
        <v>249.74896799999993</v>
      </c>
      <c r="K13" s="174">
        <v>287.42556571428565</v>
      </c>
      <c r="L13" s="176">
        <f t="shared" ref="L13:L15" si="2">IF(OR(OR(J13="",K13=""),OR(J13="s/i",K13="s/i")),"",K13/J13*100-100)</f>
        <v>15.085787146990626</v>
      </c>
    </row>
    <row r="14" spans="1:12" ht="15" customHeight="1">
      <c r="A14" s="40" t="s">
        <v>32</v>
      </c>
      <c r="B14" s="263">
        <v>294.77873999999997</v>
      </c>
      <c r="C14" s="264">
        <v>305.61822000000001</v>
      </c>
      <c r="D14" s="264">
        <v>303.22985999999997</v>
      </c>
      <c r="E14" s="264">
        <v>298.72872000000001</v>
      </c>
      <c r="F14" s="265">
        <v>300.38220000000001</v>
      </c>
      <c r="G14" s="23">
        <v>286.01529600000003</v>
      </c>
      <c r="H14" s="177">
        <f t="shared" si="0"/>
        <v>300.54754800000001</v>
      </c>
      <c r="I14" s="178">
        <f>(H14/G14-1)*100</f>
        <v>5.0809352517985573</v>
      </c>
      <c r="J14" s="23">
        <v>247.911768</v>
      </c>
      <c r="K14" s="179">
        <v>281.91396571428572</v>
      </c>
      <c r="L14" s="180">
        <f t="shared" si="2"/>
        <v>13.715443195211989</v>
      </c>
    </row>
    <row r="15" spans="1:12" ht="15" customHeight="1">
      <c r="A15" s="41" t="s">
        <v>33</v>
      </c>
      <c r="B15" s="260">
        <v>294.77873999999997</v>
      </c>
      <c r="C15" s="261">
        <v>305.61822000000001</v>
      </c>
      <c r="D15" s="261">
        <v>303.22985999999997</v>
      </c>
      <c r="E15" s="261">
        <v>298.72872000000001</v>
      </c>
      <c r="F15" s="262">
        <v>302.21940000000001</v>
      </c>
      <c r="G15" s="24">
        <v>287.85249600000003</v>
      </c>
      <c r="H15" s="174">
        <f t="shared" si="0"/>
        <v>300.91498799999999</v>
      </c>
      <c r="I15" s="175">
        <f>(H15/G15-1)*100</f>
        <v>4.5379116670921427</v>
      </c>
      <c r="J15" s="24">
        <v>250.30012799999992</v>
      </c>
      <c r="K15" s="181">
        <v>283.83865142857144</v>
      </c>
      <c r="L15" s="182">
        <f t="shared" si="2"/>
        <v>13.39932332298747</v>
      </c>
    </row>
    <row r="16" spans="1:12" ht="15" customHeight="1">
      <c r="A16" s="42" t="s">
        <v>34</v>
      </c>
      <c r="B16" s="266" t="s">
        <v>104</v>
      </c>
      <c r="C16" s="267" t="s">
        <v>104</v>
      </c>
      <c r="D16" s="267" t="s">
        <v>104</v>
      </c>
      <c r="E16" s="267" t="s">
        <v>104</v>
      </c>
      <c r="F16" s="268" t="s">
        <v>104</v>
      </c>
      <c r="G16" s="15" t="s">
        <v>104</v>
      </c>
      <c r="H16" s="183" t="str">
        <f t="shared" si="0"/>
        <v/>
      </c>
      <c r="I16" s="184"/>
      <c r="J16" s="15"/>
      <c r="K16" s="168"/>
      <c r="L16" s="169"/>
    </row>
    <row r="17" spans="1:12" ht="15" customHeight="1">
      <c r="A17" s="43" t="s">
        <v>35</v>
      </c>
      <c r="B17" s="62" t="s">
        <v>104</v>
      </c>
      <c r="C17" s="8" t="s">
        <v>104</v>
      </c>
      <c r="D17" s="8" t="s">
        <v>104</v>
      </c>
      <c r="E17" s="8" t="s">
        <v>104</v>
      </c>
      <c r="F17" s="257" t="s">
        <v>104</v>
      </c>
      <c r="G17" s="14" t="s">
        <v>104</v>
      </c>
      <c r="H17" s="166" t="str">
        <f t="shared" si="0"/>
        <v/>
      </c>
      <c r="I17" s="167"/>
      <c r="J17" s="28"/>
      <c r="K17" s="185"/>
      <c r="L17" s="171"/>
    </row>
    <row r="18" spans="1:12" ht="15" customHeight="1">
      <c r="A18" s="42" t="s">
        <v>36</v>
      </c>
      <c r="B18" s="60">
        <v>281.75</v>
      </c>
      <c r="C18" s="7">
        <v>282.5</v>
      </c>
      <c r="D18" s="7">
        <v>281.75</v>
      </c>
      <c r="E18" s="7">
        <v>284</v>
      </c>
      <c r="F18" s="61">
        <v>282</v>
      </c>
      <c r="G18" s="13">
        <v>277.14999999999998</v>
      </c>
      <c r="H18" s="163">
        <f t="shared" si="0"/>
        <v>282.39999999999998</v>
      </c>
      <c r="I18" s="164">
        <f>(H18/G18-1)*100</f>
        <v>1.8942810752300199</v>
      </c>
      <c r="J18" s="15">
        <v>268.01249999999999</v>
      </c>
      <c r="K18" s="186">
        <v>273.40476190476193</v>
      </c>
      <c r="L18" s="169">
        <f>IF(OR(OR(J18="",K18=""),OR(J18="s/i",K18="s/i")),"",K18/J18*100-100)</f>
        <v>2.0119441834846867</v>
      </c>
    </row>
    <row r="19" spans="1:12" ht="15" customHeight="1">
      <c r="A19" s="43" t="s">
        <v>23</v>
      </c>
      <c r="B19" s="269" t="s">
        <v>104</v>
      </c>
      <c r="C19" s="9" t="s">
        <v>104</v>
      </c>
      <c r="D19" s="9" t="s">
        <v>104</v>
      </c>
      <c r="E19" s="9" t="s">
        <v>104</v>
      </c>
      <c r="F19" s="64" t="s">
        <v>104</v>
      </c>
      <c r="G19" s="14" t="s">
        <v>104</v>
      </c>
      <c r="H19" s="166" t="str">
        <f t="shared" si="0"/>
        <v/>
      </c>
      <c r="I19" s="167"/>
      <c r="J19" s="14"/>
      <c r="K19" s="166"/>
      <c r="L19" s="171" t="s">
        <v>104</v>
      </c>
    </row>
    <row r="20" spans="1:12" ht="15" customHeight="1">
      <c r="A20" s="42" t="s">
        <v>37</v>
      </c>
      <c r="B20" s="60">
        <v>216</v>
      </c>
      <c r="C20" s="7">
        <v>216</v>
      </c>
      <c r="D20" s="7">
        <v>216</v>
      </c>
      <c r="E20" s="7">
        <v>216</v>
      </c>
      <c r="F20" s="61"/>
      <c r="G20" s="19">
        <v>212.8</v>
      </c>
      <c r="H20" s="163">
        <f t="shared" si="0"/>
        <v>216</v>
      </c>
      <c r="I20" s="164">
        <f>(H20/G20-1)*100</f>
        <v>1.5037593984962294</v>
      </c>
      <c r="J20" s="25">
        <v>227.06944444444446</v>
      </c>
      <c r="K20" s="186">
        <v>211.25</v>
      </c>
      <c r="L20" s="164">
        <f>IF(OR(OR(J20="",K20=""),OR(J20="s/i",K20="s/i")),"",K20/J20*100-100)</f>
        <v>-6.9667869594470631</v>
      </c>
    </row>
    <row r="21" spans="1:12" ht="15" customHeight="1">
      <c r="A21" s="43" t="s">
        <v>26</v>
      </c>
      <c r="B21" s="269" t="s">
        <v>104</v>
      </c>
      <c r="C21" s="9" t="s">
        <v>104</v>
      </c>
      <c r="D21" s="9" t="s">
        <v>104</v>
      </c>
      <c r="E21" s="9" t="s">
        <v>104</v>
      </c>
      <c r="F21" s="64" t="s">
        <v>104</v>
      </c>
      <c r="G21" s="14" t="s">
        <v>104</v>
      </c>
      <c r="H21" s="166" t="str">
        <f t="shared" si="0"/>
        <v/>
      </c>
      <c r="I21" s="167"/>
      <c r="J21" s="16"/>
      <c r="K21" s="170"/>
      <c r="L21" s="171"/>
    </row>
    <row r="22" spans="1:12" ht="15" customHeight="1">
      <c r="A22" s="44" t="s">
        <v>38</v>
      </c>
      <c r="B22" s="60">
        <v>223.51181999999997</v>
      </c>
      <c r="C22" s="7">
        <v>225.28337999999999</v>
      </c>
      <c r="D22" s="7">
        <v>225.77547999999999</v>
      </c>
      <c r="E22" s="7">
        <v>223.51181999999997</v>
      </c>
      <c r="F22" s="61">
        <v>224.88969999999998</v>
      </c>
      <c r="G22" s="25">
        <v>220.34269599999999</v>
      </c>
      <c r="H22" s="163">
        <f t="shared" si="0"/>
        <v>224.59443999999999</v>
      </c>
      <c r="I22" s="187">
        <f>(H22/G22-1)*100</f>
        <v>1.9296051456137331</v>
      </c>
      <c r="J22" s="25">
        <v>220.26888099999996</v>
      </c>
      <c r="K22" s="186">
        <v>218.49708666666663</v>
      </c>
      <c r="L22" s="164">
        <f>IF(OR(OR(J22="",K22=""),OR(J22="s/i",K22="s/i")),"",K22/J22*100-100)</f>
        <v>-0.80437796083113255</v>
      </c>
    </row>
    <row r="23" spans="1:12" ht="15" customHeight="1">
      <c r="A23" s="45" t="s">
        <v>39</v>
      </c>
      <c r="B23" s="62" t="s">
        <v>104</v>
      </c>
      <c r="C23" s="8" t="s">
        <v>104</v>
      </c>
      <c r="D23" s="8" t="s">
        <v>104</v>
      </c>
      <c r="E23" s="8" t="s">
        <v>104</v>
      </c>
      <c r="F23" s="257" t="s">
        <v>104</v>
      </c>
      <c r="G23" s="26" t="s">
        <v>104</v>
      </c>
      <c r="H23" s="170" t="str">
        <f t="shared" si="0"/>
        <v/>
      </c>
      <c r="I23" s="188"/>
      <c r="J23" s="26"/>
      <c r="K23" s="189"/>
      <c r="L23" s="171"/>
    </row>
    <row r="24" spans="1:12" ht="15" customHeight="1">
      <c r="A24" s="46" t="s">
        <v>40</v>
      </c>
      <c r="B24" s="60">
        <v>236.77618323725036</v>
      </c>
      <c r="C24" s="7">
        <v>233.13856031042107</v>
      </c>
      <c r="D24" s="7">
        <v>232.25671232815947</v>
      </c>
      <c r="E24" s="7">
        <v>237.98872421286012</v>
      </c>
      <c r="F24" s="61">
        <v>239.75242017738339</v>
      </c>
      <c r="G24" s="18">
        <v>242.24364072727252</v>
      </c>
      <c r="H24" s="163">
        <f t="shared" si="0"/>
        <v>235.98252005321487</v>
      </c>
      <c r="I24" s="164">
        <f>(H24/G24-1)*100</f>
        <v>-2.5846377866763803</v>
      </c>
      <c r="J24" s="18">
        <v>292.33260611973367</v>
      </c>
      <c r="K24" s="190">
        <v>240.78649191848785</v>
      </c>
      <c r="L24" s="164">
        <f>IF(OR(OR(J24="",K24=""),OR(J24="s/i",K24="s/i")),"",K24/J24*100-100)</f>
        <v>-17.632694103282319</v>
      </c>
    </row>
    <row r="25" spans="1:12" ht="15" customHeight="1">
      <c r="A25" s="47" t="s">
        <v>41</v>
      </c>
      <c r="B25" s="270" t="s">
        <v>104</v>
      </c>
      <c r="C25" s="271" t="s">
        <v>104</v>
      </c>
      <c r="D25" s="271" t="s">
        <v>104</v>
      </c>
      <c r="E25" s="271" t="s">
        <v>104</v>
      </c>
      <c r="F25" s="272" t="s">
        <v>104</v>
      </c>
      <c r="G25" s="17" t="s">
        <v>104</v>
      </c>
      <c r="H25" s="191" t="str">
        <f t="shared" si="0"/>
        <v/>
      </c>
      <c r="I25" s="192"/>
      <c r="J25" s="16"/>
      <c r="K25" s="170"/>
      <c r="L25" s="171"/>
    </row>
    <row r="26" spans="1:12" ht="15" customHeight="1">
      <c r="A26" s="46" t="s">
        <v>42</v>
      </c>
      <c r="B26" s="60">
        <v>406</v>
      </c>
      <c r="C26" s="7">
        <v>406</v>
      </c>
      <c r="D26" s="7">
        <v>406</v>
      </c>
      <c r="E26" s="7">
        <v>400</v>
      </c>
      <c r="F26" s="61">
        <v>400</v>
      </c>
      <c r="G26" s="18">
        <v>416.2</v>
      </c>
      <c r="H26" s="190">
        <f t="shared" si="0"/>
        <v>403.6</v>
      </c>
      <c r="I26" s="187">
        <f>(H26/G26-1)*100</f>
        <v>-3.027390677558861</v>
      </c>
      <c r="J26" s="18">
        <v>413.04761904761904</v>
      </c>
      <c r="K26" s="190">
        <v>406.90909090909093</v>
      </c>
      <c r="L26" s="164">
        <f t="shared" ref="L26:L28" si="3">IF(OR(OR(J26="",K26=""),OR(J26="s/i",K26="s/i")),"",K26/J26*100-100)</f>
        <v>-1.4861550715827718</v>
      </c>
    </row>
    <row r="27" spans="1:12" ht="15" customHeight="1">
      <c r="A27" s="48" t="s">
        <v>43</v>
      </c>
      <c r="B27" s="108">
        <v>405</v>
      </c>
      <c r="C27" s="109">
        <v>405</v>
      </c>
      <c r="D27" s="109">
        <v>405</v>
      </c>
      <c r="E27" s="109">
        <v>399</v>
      </c>
      <c r="F27" s="110">
        <v>399</v>
      </c>
      <c r="G27" s="17">
        <v>414.6</v>
      </c>
      <c r="H27" s="193">
        <f t="shared" si="0"/>
        <v>402.6</v>
      </c>
      <c r="I27" s="188">
        <f>(H27/G27-1)*100</f>
        <v>-2.8943560057887119</v>
      </c>
      <c r="J27" s="16">
        <v>411.04761904761904</v>
      </c>
      <c r="K27" s="170">
        <v>405.40909090909093</v>
      </c>
      <c r="L27" s="171">
        <f t="shared" si="3"/>
        <v>-1.3717457241553461</v>
      </c>
    </row>
    <row r="28" spans="1:12" ht="15" customHeight="1">
      <c r="A28" s="46" t="s">
        <v>44</v>
      </c>
      <c r="B28" s="60">
        <v>405</v>
      </c>
      <c r="C28" s="7">
        <v>405</v>
      </c>
      <c r="D28" s="7">
        <v>405</v>
      </c>
      <c r="E28" s="7">
        <v>398</v>
      </c>
      <c r="F28" s="61">
        <v>398</v>
      </c>
      <c r="G28" s="18">
        <v>413.4</v>
      </c>
      <c r="H28" s="190">
        <f t="shared" si="0"/>
        <v>402.2</v>
      </c>
      <c r="I28" s="187">
        <f>(H28/G28-1)*100</f>
        <v>-2.7092404450895002</v>
      </c>
      <c r="J28" s="18">
        <v>405.95238095238096</v>
      </c>
      <c r="K28" s="190">
        <v>404.22727272727275</v>
      </c>
      <c r="L28" s="187">
        <f t="shared" si="3"/>
        <v>-0.42495334577445476</v>
      </c>
    </row>
    <row r="29" spans="1:12" ht="15" customHeight="1">
      <c r="A29" s="47" t="s">
        <v>45</v>
      </c>
      <c r="B29" s="270" t="s">
        <v>104</v>
      </c>
      <c r="C29" s="271" t="s">
        <v>104</v>
      </c>
      <c r="D29" s="271" t="s">
        <v>104</v>
      </c>
      <c r="E29" s="271" t="s">
        <v>104</v>
      </c>
      <c r="F29" s="272" t="s">
        <v>104</v>
      </c>
      <c r="G29" s="17" t="s">
        <v>104</v>
      </c>
      <c r="H29" s="193" t="str">
        <f t="shared" si="0"/>
        <v/>
      </c>
      <c r="I29" s="188"/>
      <c r="J29" s="16"/>
      <c r="K29" s="170"/>
      <c r="L29" s="188" t="s">
        <v>104</v>
      </c>
    </row>
    <row r="30" spans="1:12" ht="15" customHeight="1">
      <c r="A30" s="46" t="s">
        <v>46</v>
      </c>
      <c r="B30" s="60">
        <v>377.5</v>
      </c>
      <c r="C30" s="7">
        <v>377.5</v>
      </c>
      <c r="D30" s="7">
        <v>377.5</v>
      </c>
      <c r="E30" s="7">
        <v>377.5</v>
      </c>
      <c r="F30" s="61">
        <v>377.5</v>
      </c>
      <c r="G30" s="18">
        <v>378.1</v>
      </c>
      <c r="H30" s="190">
        <f t="shared" si="0"/>
        <v>377.5</v>
      </c>
      <c r="I30" s="187">
        <f>(H30/G30-1)*100</f>
        <v>-0.15868817773077026</v>
      </c>
      <c r="J30" s="18">
        <v>406.78571428571428</v>
      </c>
      <c r="K30" s="190">
        <v>376.02272727272725</v>
      </c>
      <c r="L30" s="187">
        <f t="shared" ref="L30:L31" si="4">IF(OR(OR(J30="",K30=""),OR(J30="s/i",K30="s/i")),"",K30/J30*100-100)</f>
        <v>-7.5624551041583601</v>
      </c>
    </row>
    <row r="31" spans="1:12" ht="15" customHeight="1" thickBot="1">
      <c r="A31" s="194" t="s">
        <v>47</v>
      </c>
      <c r="B31" s="273">
        <v>372.5</v>
      </c>
      <c r="C31" s="274">
        <v>372.5</v>
      </c>
      <c r="D31" s="274">
        <v>372.5</v>
      </c>
      <c r="E31" s="274">
        <v>372.5</v>
      </c>
      <c r="F31" s="275">
        <v>372.5</v>
      </c>
      <c r="G31" s="195">
        <v>372.5</v>
      </c>
      <c r="H31" s="196">
        <f t="shared" si="0"/>
        <v>372.5</v>
      </c>
      <c r="I31" s="197">
        <f>(H31/G31-1)*100</f>
        <v>0</v>
      </c>
      <c r="J31" s="195">
        <v>401.78571428571428</v>
      </c>
      <c r="K31" s="198">
        <v>370.79545454545456</v>
      </c>
      <c r="L31" s="197">
        <f t="shared" si="4"/>
        <v>-7.7131313131312993</v>
      </c>
    </row>
    <row r="32" spans="1:12" ht="15.75" customHeight="1">
      <c r="A32" s="12" t="s">
        <v>48</v>
      </c>
      <c r="B32" s="12"/>
      <c r="C32" s="12"/>
      <c r="D32" s="12"/>
      <c r="E32" s="12"/>
      <c r="F32" s="12"/>
      <c r="G32" s="12"/>
      <c r="H32" s="12"/>
      <c r="I32" s="12"/>
      <c r="J32" s="292" t="s">
        <v>49</v>
      </c>
      <c r="K32" s="292"/>
      <c r="L32" s="292"/>
    </row>
    <row r="33" spans="1:12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A26" sqref="A26:A31"/>
    </sheetView>
  </sheetViews>
  <sheetFormatPr baseColWidth="10" defaultColWidth="10.9375" defaultRowHeight="17.5"/>
  <cols>
    <col min="1" max="1" width="38.1875" customWidth="1"/>
    <col min="2" max="3" width="8.25" bestFit="1" customWidth="1"/>
    <col min="4" max="4" width="9.4375" bestFit="1" customWidth="1"/>
    <col min="5" max="5" width="8.25" bestFit="1" customWidth="1"/>
    <col min="6" max="6" width="7.9375" customWidth="1"/>
    <col min="7" max="8" width="8.25" bestFit="1" customWidth="1"/>
    <col min="9" max="9" width="7.9375" customWidth="1"/>
    <col min="10" max="11" width="8" bestFit="1" customWidth="1"/>
    <col min="12" max="12" width="6.4375" bestFit="1" customWidth="1"/>
    <col min="13" max="13" width="10.937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11</v>
      </c>
      <c r="B2" s="305" t="s">
        <v>12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110</v>
      </c>
      <c r="C3" s="308"/>
      <c r="D3" s="309"/>
      <c r="E3" s="309"/>
      <c r="F3" s="310"/>
      <c r="G3" s="295" t="s">
        <v>13</v>
      </c>
      <c r="H3" s="296"/>
      <c r="I3" s="297"/>
      <c r="J3" s="295" t="s">
        <v>14</v>
      </c>
      <c r="K3" s="296"/>
      <c r="L3" s="297"/>
    </row>
    <row r="4" spans="1:12" s="31" customFormat="1" ht="15" customHeight="1">
      <c r="A4" s="312"/>
      <c r="B4" s="154" t="str">
        <f>'1'!B3</f>
        <v>Lunes</v>
      </c>
      <c r="C4" s="279" t="str">
        <f>'1'!C3</f>
        <v>Martes</v>
      </c>
      <c r="D4" s="280" t="str">
        <f>'1'!D3</f>
        <v>Miércoles</v>
      </c>
      <c r="E4" s="280" t="str">
        <f>'1'!E3</f>
        <v>Jueves</v>
      </c>
      <c r="F4" s="280" t="str">
        <f>'1'!F3</f>
        <v>Viernes</v>
      </c>
      <c r="G4" s="313"/>
      <c r="H4" s="299"/>
      <c r="I4" s="300"/>
      <c r="J4" s="301" t="s">
        <v>111</v>
      </c>
      <c r="K4" s="302"/>
      <c r="L4" s="303"/>
    </row>
    <row r="5" spans="1:12" s="31" customFormat="1" ht="15" customHeight="1">
      <c r="A5" s="312"/>
      <c r="B5" s="155">
        <f>'1'!B4</f>
        <v>27</v>
      </c>
      <c r="C5" s="282">
        <f>'1'!C4</f>
        <v>28</v>
      </c>
      <c r="D5" s="281">
        <f>'1'!D4</f>
        <v>29</v>
      </c>
      <c r="E5" s="282">
        <f>'1'!E4</f>
        <v>30</v>
      </c>
      <c r="F5" s="281">
        <f>'1'!F4</f>
        <v>1</v>
      </c>
      <c r="G5" s="199" t="s">
        <v>20</v>
      </c>
      <c r="H5" s="200" t="s">
        <v>21</v>
      </c>
      <c r="I5" s="157" t="s">
        <v>22</v>
      </c>
      <c r="J5" s="158">
        <v>2025</v>
      </c>
      <c r="K5" s="159">
        <v>2026</v>
      </c>
      <c r="L5" s="157" t="s">
        <v>22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51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52</v>
      </c>
      <c r="B8" s="62">
        <v>229.24481194331989</v>
      </c>
      <c r="C8" s="9">
        <v>230.45045708502028</v>
      </c>
      <c r="D8" s="63">
        <v>230.27822206477737</v>
      </c>
      <c r="E8" s="9">
        <v>226.48905161943324</v>
      </c>
      <c r="F8" s="64">
        <v>230.10598704453446</v>
      </c>
      <c r="G8" s="16">
        <v>221.32200101214576</v>
      </c>
      <c r="H8" s="193">
        <f>IFERROR(AVERAGEIF(B8:F8,"&lt;&gt;0"),"")</f>
        <v>229.31370595141703</v>
      </c>
      <c r="I8" s="188">
        <f>(H8/G8-1)*100</f>
        <v>3.6108949416342462</v>
      </c>
      <c r="J8" s="30">
        <v>242.3174499797571</v>
      </c>
      <c r="K8" s="112">
        <v>230.38484374397541</v>
      </c>
      <c r="L8" s="171">
        <f t="shared" ref="L8:L31" si="0">IF(OR(J8="",K8=""),"",K8/J8*100-100)</f>
        <v>-4.9243693497016068</v>
      </c>
    </row>
    <row r="9" spans="1:12" ht="15" customHeight="1">
      <c r="A9" s="52" t="s">
        <v>53</v>
      </c>
      <c r="B9" s="60">
        <v>432</v>
      </c>
      <c r="C9" s="10">
        <v>432</v>
      </c>
      <c r="D9" s="10">
        <v>434</v>
      </c>
      <c r="E9" s="10">
        <v>433</v>
      </c>
      <c r="F9" s="10"/>
      <c r="G9" s="19">
        <v>424.6</v>
      </c>
      <c r="H9" s="165">
        <f t="shared" ref="H9:H11" si="1">IFERROR(AVERAGEIF(B9:F9,"&lt;&gt;0"),"")</f>
        <v>432.75</v>
      </c>
      <c r="I9" s="204">
        <f>(H9/G9-1)*100</f>
        <v>1.91945360339143</v>
      </c>
      <c r="J9" s="29">
        <v>401.72222222222223</v>
      </c>
      <c r="K9" s="205">
        <v>423.25</v>
      </c>
      <c r="L9" s="204">
        <f t="shared" si="0"/>
        <v>5.3588715253768413</v>
      </c>
    </row>
    <row r="10" spans="1:12" ht="15" customHeight="1">
      <c r="A10" s="53" t="s">
        <v>54</v>
      </c>
      <c r="B10" s="62">
        <v>432.56870823073029</v>
      </c>
      <c r="C10" s="9">
        <v>431.00708834542081</v>
      </c>
      <c r="D10" s="63">
        <v>434.40590809580033</v>
      </c>
      <c r="E10" s="9">
        <v>434.31404810254679</v>
      </c>
      <c r="F10" s="64">
        <v>436.42682794737732</v>
      </c>
      <c r="G10" s="16">
        <v>428.30640454376788</v>
      </c>
      <c r="H10" s="193">
        <f t="shared" si="1"/>
        <v>433.7445161443751</v>
      </c>
      <c r="I10" s="188">
        <f>(H10/G10-1)*100</f>
        <v>1.2696778621370086</v>
      </c>
      <c r="J10" s="30">
        <v>377.83852425029517</v>
      </c>
      <c r="K10" s="112">
        <v>429.04740848934625</v>
      </c>
      <c r="L10" s="171">
        <f t="shared" si="0"/>
        <v>13.553113553113576</v>
      </c>
    </row>
    <row r="11" spans="1:12" ht="15" customHeight="1">
      <c r="A11" s="52" t="s">
        <v>55</v>
      </c>
      <c r="B11" s="60">
        <v>455.40763318011028</v>
      </c>
      <c r="C11" s="65">
        <v>463.5342718122406</v>
      </c>
      <c r="D11" s="65">
        <v>472.03113245298124</v>
      </c>
      <c r="E11" s="65">
        <v>471.1007163214897</v>
      </c>
      <c r="F11" s="66">
        <v>466.71896636899112</v>
      </c>
      <c r="G11" s="19">
        <v>449.9294018524489</v>
      </c>
      <c r="H11" s="165">
        <f t="shared" si="1"/>
        <v>465.7585440271626</v>
      </c>
      <c r="I11" s="204">
        <f>(H11/G11-1)*100</f>
        <v>3.5181390923869404</v>
      </c>
      <c r="J11" s="29">
        <v>421.36000260119425</v>
      </c>
      <c r="K11" s="205">
        <v>447.47191327231121</v>
      </c>
      <c r="L11" s="204">
        <f t="shared" si="0"/>
        <v>6.1970548960317728</v>
      </c>
    </row>
    <row r="12" spans="1:12" ht="15" customHeight="1">
      <c r="A12" s="53" t="s">
        <v>56</v>
      </c>
      <c r="B12" s="108" t="s">
        <v>104</v>
      </c>
      <c r="C12" s="109" t="s">
        <v>104</v>
      </c>
      <c r="D12" s="109" t="s">
        <v>104</v>
      </c>
      <c r="E12" s="109" t="s">
        <v>104</v>
      </c>
      <c r="F12" s="110" t="s">
        <v>104</v>
      </c>
      <c r="G12" s="102"/>
      <c r="H12" s="206"/>
      <c r="I12" s="207"/>
      <c r="J12" s="102"/>
      <c r="K12" s="206"/>
      <c r="L12" s="207"/>
    </row>
    <row r="13" spans="1:12" ht="15" customHeight="1">
      <c r="A13" s="52" t="s">
        <v>57</v>
      </c>
      <c r="B13" s="60">
        <v>226</v>
      </c>
      <c r="C13" s="10">
        <v>226</v>
      </c>
      <c r="D13" s="10">
        <v>226</v>
      </c>
      <c r="E13" s="10">
        <v>226</v>
      </c>
      <c r="F13" s="10"/>
      <c r="G13" s="19">
        <v>222</v>
      </c>
      <c r="H13" s="165">
        <f t="shared" ref="H13:H22" si="2">IFERROR(AVERAGEIF(B13:F13,"&lt;&gt;0"),"")</f>
        <v>226</v>
      </c>
      <c r="I13" s="204">
        <f t="shared" ref="I13:I26" si="3">(H13/G13-1)*100</f>
        <v>1.8018018018018056</v>
      </c>
      <c r="J13" s="29">
        <v>226.38888888888889</v>
      </c>
      <c r="K13" s="205">
        <v>223.25</v>
      </c>
      <c r="L13" s="204">
        <f t="shared" si="0"/>
        <v>-1.3865030674846537</v>
      </c>
    </row>
    <row r="14" spans="1:12" ht="15" customHeight="1">
      <c r="A14" s="54" t="s">
        <v>58</v>
      </c>
      <c r="B14" s="62">
        <v>1593.058379955653</v>
      </c>
      <c r="C14" s="9">
        <v>1620.8365913968944</v>
      </c>
      <c r="D14" s="63">
        <v>1656.1105106873601</v>
      </c>
      <c r="E14" s="9">
        <v>1665.3699145011074</v>
      </c>
      <c r="F14" s="64">
        <v>1679.0385582261626</v>
      </c>
      <c r="G14" s="16">
        <v>1574.1868331352537</v>
      </c>
      <c r="H14" s="193">
        <f t="shared" si="2"/>
        <v>1642.8827909534352</v>
      </c>
      <c r="I14" s="188">
        <f t="shared" si="3"/>
        <v>4.363901182006602</v>
      </c>
      <c r="J14" s="76">
        <v>1037.4941511308195</v>
      </c>
      <c r="K14" s="208">
        <v>1534.2265217104832</v>
      </c>
      <c r="L14" s="171">
        <f t="shared" si="0"/>
        <v>47.878088762066653</v>
      </c>
    </row>
    <row r="15" spans="1:12" ht="15" customHeight="1">
      <c r="A15" s="55" t="s">
        <v>59</v>
      </c>
      <c r="B15" s="60">
        <v>1593.058379955653</v>
      </c>
      <c r="C15" s="65">
        <v>1617.7501234589786</v>
      </c>
      <c r="D15" s="65">
        <v>1660.2992886031029</v>
      </c>
      <c r="E15" s="65">
        <v>1683.447798137471</v>
      </c>
      <c r="F15" s="66">
        <v>1689.8411960088679</v>
      </c>
      <c r="G15" s="19">
        <v>1574.1868331352537</v>
      </c>
      <c r="H15" s="165">
        <f t="shared" si="2"/>
        <v>1648.8793572328148</v>
      </c>
      <c r="I15" s="204">
        <f t="shared" si="3"/>
        <v>4.7448322222844785</v>
      </c>
      <c r="J15" s="75">
        <v>1045.8606838625269</v>
      </c>
      <c r="K15" s="209">
        <v>1543.5384164755556</v>
      </c>
      <c r="L15" s="204">
        <f t="shared" si="0"/>
        <v>47.585471018475147</v>
      </c>
    </row>
    <row r="16" spans="1:12" ht="15" customHeight="1">
      <c r="A16" s="54" t="s">
        <v>60</v>
      </c>
      <c r="B16" s="62">
        <v>0</v>
      </c>
      <c r="C16" s="9">
        <v>1365.6028428280663</v>
      </c>
      <c r="D16" s="63">
        <v>1376.3562603930673</v>
      </c>
      <c r="E16" s="9">
        <v>1377.3820085166783</v>
      </c>
      <c r="F16" s="64"/>
      <c r="G16" s="16">
        <v>1346.7632506921314</v>
      </c>
      <c r="H16" s="193">
        <f t="shared" si="2"/>
        <v>1373.113703912604</v>
      </c>
      <c r="I16" s="188">
        <f t="shared" si="3"/>
        <v>1.956576496049367</v>
      </c>
      <c r="J16" s="76">
        <v>1227.7610424646348</v>
      </c>
      <c r="K16" s="208">
        <v>1356.9195401200016</v>
      </c>
      <c r="L16" s="171">
        <f t="shared" si="0"/>
        <v>10.519840033048382</v>
      </c>
    </row>
    <row r="17" spans="1:12" ht="15" customHeight="1">
      <c r="A17" s="55" t="s">
        <v>61</v>
      </c>
      <c r="B17" s="60">
        <v>1193</v>
      </c>
      <c r="C17" s="10">
        <v>1192</v>
      </c>
      <c r="D17" s="10">
        <v>1199</v>
      </c>
      <c r="E17" s="10">
        <v>1195</v>
      </c>
      <c r="F17" s="10"/>
      <c r="G17" s="19">
        <v>1191.5999999999999</v>
      </c>
      <c r="H17" s="165">
        <f t="shared" si="2"/>
        <v>1194.75</v>
      </c>
      <c r="I17" s="204">
        <f t="shared" si="3"/>
        <v>0.26435045317221295</v>
      </c>
      <c r="J17" s="75">
        <v>1014</v>
      </c>
      <c r="K17" s="209">
        <v>1199.4000000000001</v>
      </c>
      <c r="L17" s="204">
        <f t="shared" si="0"/>
        <v>18.284023668639065</v>
      </c>
    </row>
    <row r="18" spans="1:12" ht="15" customHeight="1">
      <c r="A18" s="54" t="s">
        <v>62</v>
      </c>
      <c r="B18" s="62">
        <v>1763.1167394728902</v>
      </c>
      <c r="C18" s="9">
        <v>1770.0088349101975</v>
      </c>
      <c r="D18" s="63">
        <v>1786.334720935683</v>
      </c>
      <c r="E18" s="9">
        <v>1785.927519517388</v>
      </c>
      <c r="F18" s="64"/>
      <c r="G18" s="16">
        <v>1770.6659766763128</v>
      </c>
      <c r="H18" s="193">
        <f t="shared" si="2"/>
        <v>1776.3469537090398</v>
      </c>
      <c r="I18" s="188">
        <f t="shared" si="3"/>
        <v>0.32083843636001586</v>
      </c>
      <c r="J18" s="76">
        <v>1368.3948593030439</v>
      </c>
      <c r="K18" s="208">
        <v>1746.4177680645735</v>
      </c>
      <c r="L18" s="171">
        <f t="shared" si="0"/>
        <v>27.625279808056689</v>
      </c>
    </row>
    <row r="19" spans="1:12" ht="15" customHeight="1">
      <c r="A19" s="55" t="s">
        <v>63</v>
      </c>
      <c r="B19" s="60">
        <v>1289</v>
      </c>
      <c r="C19" s="10">
        <v>1288</v>
      </c>
      <c r="D19" s="10">
        <v>1287</v>
      </c>
      <c r="E19" s="10">
        <v>1286</v>
      </c>
      <c r="F19" s="10"/>
      <c r="G19" s="19">
        <v>1290.8</v>
      </c>
      <c r="H19" s="165">
        <f t="shared" si="2"/>
        <v>1287.5</v>
      </c>
      <c r="I19" s="204">
        <f t="shared" si="3"/>
        <v>-0.25565540749922233</v>
      </c>
      <c r="J19" s="75">
        <v>1111.3888888888889</v>
      </c>
      <c r="K19" s="209">
        <v>1287.75</v>
      </c>
      <c r="L19" s="204">
        <f t="shared" si="0"/>
        <v>15.868532866783298</v>
      </c>
    </row>
    <row r="20" spans="1:12" ht="15" customHeight="1">
      <c r="A20" s="54" t="s">
        <v>64</v>
      </c>
      <c r="B20" s="62">
        <v>1376.5197135419573</v>
      </c>
      <c r="C20" s="9">
        <v>1373.8081817978486</v>
      </c>
      <c r="D20" s="63">
        <v>1388.0699306942849</v>
      </c>
      <c r="E20" s="9">
        <v>1400.7274662881475</v>
      </c>
      <c r="F20" s="64"/>
      <c r="G20" s="16">
        <v>1354.2677585343069</v>
      </c>
      <c r="H20" s="185">
        <f t="shared" si="2"/>
        <v>1384.7813230805596</v>
      </c>
      <c r="I20" s="210">
        <f t="shared" si="3"/>
        <v>2.2531411793541345</v>
      </c>
      <c r="J20" s="76">
        <v>1220.9732894233014</v>
      </c>
      <c r="K20" s="208">
        <v>1344.6985588062412</v>
      </c>
      <c r="L20" s="171">
        <f t="shared" si="0"/>
        <v>10.13333137216938</v>
      </c>
    </row>
    <row r="21" spans="1:12">
      <c r="A21" s="55" t="s">
        <v>65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f t="shared" si="2"/>
        <v>1212.5409756097552</v>
      </c>
      <c r="I21" s="204">
        <f t="shared" si="3"/>
        <v>0</v>
      </c>
      <c r="J21" s="75">
        <v>1047.1944789356978</v>
      </c>
      <c r="K21" s="209">
        <v>1212.5409756097547</v>
      </c>
      <c r="L21" s="204">
        <f t="shared" si="0"/>
        <v>15.789473684210463</v>
      </c>
    </row>
    <row r="22" spans="1:12" ht="15" customHeight="1">
      <c r="A22" s="54" t="s">
        <v>66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f t="shared" si="2"/>
        <v>1433.0029711751652</v>
      </c>
      <c r="I22" s="171">
        <f t="shared" si="3"/>
        <v>0</v>
      </c>
      <c r="J22" s="76">
        <v>1223.5640753880257</v>
      </c>
      <c r="K22" s="208">
        <v>1433.0029711751658</v>
      </c>
      <c r="L22" s="171">
        <f t="shared" si="0"/>
        <v>17.117117117117161</v>
      </c>
    </row>
    <row r="23" spans="1:12" s="103" customFormat="1" ht="15" customHeight="1">
      <c r="A23" s="113" t="s">
        <v>67</v>
      </c>
      <c r="B23" s="60" t="s">
        <v>104</v>
      </c>
      <c r="C23" s="10" t="s">
        <v>104</v>
      </c>
      <c r="D23" s="10" t="s">
        <v>104</v>
      </c>
      <c r="E23" s="10" t="s">
        <v>104</v>
      </c>
      <c r="F23" s="66" t="s">
        <v>104</v>
      </c>
      <c r="G23" s="15"/>
      <c r="H23" s="168"/>
      <c r="I23" s="169"/>
      <c r="J23" s="18"/>
      <c r="K23" s="190"/>
      <c r="L23" s="187"/>
    </row>
    <row r="24" spans="1:12" ht="15" customHeight="1">
      <c r="A24" s="54" t="s">
        <v>68</v>
      </c>
      <c r="B24" s="62">
        <v>309.96956576496649</v>
      </c>
      <c r="C24" s="9">
        <v>315.70157764966717</v>
      </c>
      <c r="D24" s="63">
        <v>327.82698740576467</v>
      </c>
      <c r="E24" s="9">
        <v>325.18144345897974</v>
      </c>
      <c r="F24" s="64">
        <v>342.15701711751632</v>
      </c>
      <c r="G24" s="16">
        <v>306.26580423946763</v>
      </c>
      <c r="H24" s="170">
        <f t="shared" ref="H24:H26" si="4">IFERROR(AVERAGEIF(B24:F24,"&lt;&gt;0"),"")</f>
        <v>324.16731827937883</v>
      </c>
      <c r="I24" s="167">
        <f t="shared" si="3"/>
        <v>5.8450906996832419</v>
      </c>
      <c r="J24" s="16">
        <v>402.21086470953401</v>
      </c>
      <c r="K24" s="170">
        <v>316.29281663777442</v>
      </c>
      <c r="L24" s="210">
        <f t="shared" si="0"/>
        <v>-21.361443861991972</v>
      </c>
    </row>
    <row r="25" spans="1:12" ht="15" customHeight="1">
      <c r="A25" s="55" t="s">
        <v>69</v>
      </c>
      <c r="B25" s="60">
        <v>427.1</v>
      </c>
      <c r="C25" s="65">
        <v>432.9</v>
      </c>
      <c r="D25" s="65">
        <v>444.8</v>
      </c>
      <c r="E25" s="65">
        <v>438.9</v>
      </c>
      <c r="F25" s="66">
        <v>446.5</v>
      </c>
      <c r="G25" s="19">
        <v>425.21999999999997</v>
      </c>
      <c r="H25" s="168">
        <f t="shared" si="4"/>
        <v>438.03999999999996</v>
      </c>
      <c r="I25" s="169">
        <f t="shared" si="3"/>
        <v>3.0149099289779491</v>
      </c>
      <c r="J25" s="18">
        <v>519.1894736842105</v>
      </c>
      <c r="K25" s="190">
        <v>425.5</v>
      </c>
      <c r="L25" s="204">
        <f t="shared" si="0"/>
        <v>-18.045333819921737</v>
      </c>
    </row>
    <row r="26" spans="1:12" ht="15" customHeight="1">
      <c r="A26" s="54" t="s">
        <v>70</v>
      </c>
      <c r="B26" s="62">
        <v>304.89893986696205</v>
      </c>
      <c r="C26" s="9">
        <v>311.07187574279351</v>
      </c>
      <c r="D26" s="63">
        <v>323.63820949002189</v>
      </c>
      <c r="E26" s="9">
        <v>321.4335895343678</v>
      </c>
      <c r="F26" s="64">
        <v>329.59068337028793</v>
      </c>
      <c r="G26" s="16">
        <v>299.82831396895762</v>
      </c>
      <c r="H26" s="170">
        <f t="shared" si="4"/>
        <v>318.12665960088663</v>
      </c>
      <c r="I26" s="171">
        <f t="shared" si="3"/>
        <v>6.1029411764705888</v>
      </c>
      <c r="J26" s="26">
        <v>401.67073282039877</v>
      </c>
      <c r="K26" s="189">
        <v>309.6756164375459</v>
      </c>
      <c r="L26" s="210">
        <f t="shared" si="0"/>
        <v>-22.903116624129822</v>
      </c>
    </row>
    <row r="27" spans="1:12" ht="15" customHeight="1">
      <c r="A27" s="56" t="s">
        <v>71</v>
      </c>
      <c r="B27" s="67" t="s">
        <v>104</v>
      </c>
      <c r="C27" s="7" t="s">
        <v>104</v>
      </c>
      <c r="D27" s="11" t="s">
        <v>104</v>
      </c>
      <c r="E27" s="11" t="s">
        <v>104</v>
      </c>
      <c r="F27" s="68" t="s">
        <v>104</v>
      </c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72</v>
      </c>
      <c r="B28" s="62" t="s">
        <v>104</v>
      </c>
      <c r="C28" s="9" t="s">
        <v>104</v>
      </c>
      <c r="D28" s="9" t="s">
        <v>104</v>
      </c>
      <c r="E28" s="8" t="s">
        <v>104</v>
      </c>
      <c r="F28" s="64" t="s">
        <v>104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73</v>
      </c>
      <c r="B29" s="60">
        <v>5520.9195239467808</v>
      </c>
      <c r="C29" s="65">
        <v>5570.5234729489976</v>
      </c>
      <c r="D29" s="65">
        <v>5663.1175110864697</v>
      </c>
      <c r="E29" s="65">
        <v>5698.3914303769361</v>
      </c>
      <c r="F29" s="66">
        <v>5577.6884878048731</v>
      </c>
      <c r="G29" s="72">
        <v>5464.1505600886876</v>
      </c>
      <c r="H29" s="4">
        <f t="shared" ref="H29:H31" si="5">IFERROR(AVERAGEIF(B29:F29,"&lt;&gt;0"),"")</f>
        <v>5606.1280852328109</v>
      </c>
      <c r="I29" s="73">
        <f t="shared" ref="I29:I31" si="6">(H29/G29-1)*100</f>
        <v>2.5983457736534099</v>
      </c>
      <c r="J29" s="77">
        <v>4580.7803402386198</v>
      </c>
      <c r="K29" s="5">
        <v>5508.518536696226</v>
      </c>
      <c r="L29" s="78">
        <f t="shared" si="0"/>
        <v>20.252841820598604</v>
      </c>
    </row>
    <row r="30" spans="1:12" ht="15" customHeight="1">
      <c r="A30" s="57" t="s">
        <v>74</v>
      </c>
      <c r="B30" s="62">
        <v>8169.7704006651811</v>
      </c>
      <c r="C30" s="9">
        <v>8202.8396999999932</v>
      </c>
      <c r="D30" s="9">
        <v>8207.2489399113001</v>
      </c>
      <c r="E30" s="8">
        <v>8239.7670842571988</v>
      </c>
      <c r="F30" s="64">
        <v>8187.9585152993277</v>
      </c>
      <c r="G30" s="70">
        <v>8097.569097117509</v>
      </c>
      <c r="H30" s="2">
        <f t="shared" si="5"/>
        <v>8201.5169280266018</v>
      </c>
      <c r="I30" s="74">
        <f t="shared" si="6"/>
        <v>1.2836918050640023</v>
      </c>
      <c r="J30" s="79">
        <v>6326.0191740022119</v>
      </c>
      <c r="K30" s="6">
        <v>8185.4031603507292</v>
      </c>
      <c r="L30" s="80">
        <f t="shared" si="0"/>
        <v>29.392639117977268</v>
      </c>
    </row>
    <row r="31" spans="1:12" ht="15" customHeight="1" thickBot="1">
      <c r="A31" s="213" t="s">
        <v>75</v>
      </c>
      <c r="B31" s="214">
        <v>2080.6100831485569</v>
      </c>
      <c r="C31" s="215">
        <v>2075.6496882483352</v>
      </c>
      <c r="D31" s="215">
        <v>2096.5935778270491</v>
      </c>
      <c r="E31" s="215">
        <v>2060.2173485587568</v>
      </c>
      <c r="F31" s="216">
        <v>2046.4384738359186</v>
      </c>
      <c r="G31" s="217">
        <v>2092.7354929046546</v>
      </c>
      <c r="H31" s="218">
        <f t="shared" si="5"/>
        <v>2071.9018343237231</v>
      </c>
      <c r="I31" s="219">
        <f t="shared" si="6"/>
        <v>-0.99552278114302117</v>
      </c>
      <c r="J31" s="220">
        <v>1966.9409280540581</v>
      </c>
      <c r="K31" s="221">
        <v>2039.5991414734917</v>
      </c>
      <c r="L31" s="222">
        <f t="shared" si="0"/>
        <v>3.6939702856921173</v>
      </c>
    </row>
    <row r="32" spans="1:12">
      <c r="A32" s="1" t="s">
        <v>48</v>
      </c>
    </row>
    <row r="33" spans="1:1">
      <c r="A33" s="49" t="s">
        <v>106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/>
  <cols>
    <col min="1" max="1" width="7.9375" style="114"/>
    <col min="2" max="2" width="7.0625" style="114" customWidth="1"/>
    <col min="3" max="4" width="8.1875" style="114" customWidth="1"/>
    <col min="5" max="5" width="10.0625" style="114" customWidth="1"/>
    <col min="6" max="6" width="11.25" style="114" customWidth="1"/>
    <col min="7" max="7" width="11.1875" style="114" customWidth="1"/>
    <col min="8" max="8" width="11" style="114" customWidth="1"/>
    <col min="9" max="9" width="10.375" style="114" customWidth="1"/>
    <col min="10" max="10" width="8.5625" style="114" customWidth="1"/>
    <col min="11" max="11" width="7.625" style="114" customWidth="1"/>
    <col min="12" max="16384" width="7.9375" style="114"/>
  </cols>
  <sheetData>
    <row r="1" spans="1:11" ht="90" customHeight="1">
      <c r="A1" s="152"/>
      <c r="B1" s="152"/>
      <c r="C1" s="152"/>
      <c r="D1" s="152"/>
      <c r="E1" s="153" t="s">
        <v>76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77</v>
      </c>
      <c r="G2" s="318"/>
      <c r="H2" s="150"/>
      <c r="I2" s="319">
        <v>45091</v>
      </c>
      <c r="J2" s="319"/>
      <c r="K2" s="319"/>
    </row>
    <row r="3" spans="1:11" ht="20.149999999999999" customHeight="1">
      <c r="A3" s="223"/>
      <c r="B3" s="320" t="s">
        <v>78</v>
      </c>
      <c r="C3" s="321"/>
      <c r="D3" s="322" t="s">
        <v>78</v>
      </c>
      <c r="E3" s="323"/>
      <c r="F3" s="323"/>
      <c r="G3" s="323"/>
      <c r="H3" s="323"/>
      <c r="I3" s="321"/>
      <c r="J3" s="320" t="s">
        <v>79</v>
      </c>
      <c r="K3" s="321"/>
    </row>
    <row r="4" spans="1:11" ht="20.149999999999999" customHeight="1">
      <c r="A4" s="143"/>
      <c r="B4" s="314" t="s">
        <v>80</v>
      </c>
      <c r="C4" s="315"/>
      <c r="D4" s="316" t="s">
        <v>81</v>
      </c>
      <c r="E4" s="317"/>
      <c r="F4" s="317"/>
      <c r="G4" s="317"/>
      <c r="H4" s="317"/>
      <c r="I4" s="315"/>
      <c r="J4" s="314" t="s">
        <v>82</v>
      </c>
      <c r="K4" s="315"/>
    </row>
    <row r="5" spans="1:11" ht="20.149999999999999" customHeight="1" thickBot="1">
      <c r="A5" s="224"/>
      <c r="B5" s="225" t="s">
        <v>83</v>
      </c>
      <c r="C5" s="226" t="s">
        <v>84</v>
      </c>
      <c r="D5" s="227" t="s">
        <v>85</v>
      </c>
      <c r="E5" s="228" t="s">
        <v>86</v>
      </c>
      <c r="F5" s="228" t="s">
        <v>87</v>
      </c>
      <c r="G5" s="228" t="s">
        <v>88</v>
      </c>
      <c r="H5" s="228" t="s">
        <v>89</v>
      </c>
      <c r="I5" s="226" t="s">
        <v>90</v>
      </c>
      <c r="J5" s="225" t="s">
        <v>83</v>
      </c>
      <c r="K5" s="226" t="s">
        <v>84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91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92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93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94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95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96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97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98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99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92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94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97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98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99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92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94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97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100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101</v>
      </c>
    </row>
    <row r="29" spans="1:11" ht="15" customHeight="1">
      <c r="A29" s="117" t="s">
        <v>102</v>
      </c>
      <c r="B29" s="116">
        <v>0.36743999999999999</v>
      </c>
      <c r="D29" s="117" t="s">
        <v>103</v>
      </c>
      <c r="E29" s="116">
        <v>0.39367999999999997</v>
      </c>
    </row>
    <row r="30" spans="1:11" ht="15" customHeight="1">
      <c r="A30" s="115" t="s">
        <v>49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2026-05-04T19:41:36Z</cp:lastPrinted>
  <dcterms:created xsi:type="dcterms:W3CDTF">2010-11-09T14:07:20Z</dcterms:created>
  <dcterms:modified xsi:type="dcterms:W3CDTF">2026-05-04T20:04:38Z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